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83" i="1" l="1"/>
  <c r="A84" i="1"/>
  <c r="A85" i="1"/>
  <c r="A86" i="1"/>
  <c r="A87" i="1"/>
  <c r="A88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82" i="1" l="1"/>
  <c r="A81" i="1"/>
  <c r="A80" i="1"/>
  <c r="A79" i="1"/>
  <c r="A7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6" i="1"/>
  <c r="B50" i="16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C33" i="16"/>
  <c r="C34" i="16"/>
  <c r="C35" i="16"/>
  <c r="C36" i="16"/>
  <c r="A33" i="16"/>
  <c r="A34" i="16"/>
  <c r="A35" i="16"/>
  <c r="A36" i="16"/>
  <c r="C80" i="16"/>
  <c r="C81" i="16"/>
  <c r="C82" i="16"/>
  <c r="C83" i="16"/>
  <c r="C84" i="16"/>
  <c r="C85" i="16"/>
  <c r="A80" i="16"/>
  <c r="A81" i="16"/>
  <c r="A82" i="16"/>
  <c r="A83" i="16"/>
  <c r="A84" i="16"/>
  <c r="A85" i="16"/>
  <c r="C76" i="16"/>
  <c r="C77" i="16"/>
  <c r="C78" i="16"/>
  <c r="C79" i="16"/>
  <c r="A76" i="16"/>
  <c r="A77" i="16"/>
  <c r="A78" i="16"/>
  <c r="A79" i="16"/>
  <c r="C29" i="16"/>
  <c r="C30" i="16"/>
  <c r="C31" i="16"/>
  <c r="C32" i="16"/>
  <c r="A29" i="16"/>
  <c r="A30" i="16"/>
  <c r="A31" i="16"/>
  <c r="A32" i="16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C73" i="16" l="1"/>
  <c r="C74" i="16"/>
  <c r="C75" i="16"/>
  <c r="A73" i="16"/>
  <c r="A74" i="16"/>
  <c r="A75" i="16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20" i="1"/>
  <c r="G20" i="1"/>
  <c r="H20" i="1"/>
  <c r="I20" i="1"/>
  <c r="J20" i="1"/>
  <c r="K20" i="1"/>
  <c r="F40" i="1"/>
  <c r="G40" i="1"/>
  <c r="H40" i="1"/>
  <c r="I40" i="1"/>
  <c r="J40" i="1"/>
  <c r="K40" i="1"/>
  <c r="C23" i="16"/>
  <c r="C24" i="16"/>
  <c r="C25" i="16"/>
  <c r="C26" i="16"/>
  <c r="C27" i="16"/>
  <c r="C28" i="16"/>
  <c r="A23" i="16"/>
  <c r="A24" i="16"/>
  <c r="A25" i="16"/>
  <c r="A26" i="16"/>
  <c r="A27" i="16"/>
  <c r="A28" i="16"/>
  <c r="B10" i="16"/>
  <c r="C9" i="16"/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B87" i="16"/>
  <c r="C86" i="16"/>
  <c r="A86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22" i="16"/>
  <c r="A22" i="16"/>
  <c r="C21" i="16"/>
  <c r="A21" i="16"/>
  <c r="C20" i="16"/>
  <c r="A20" i="16"/>
  <c r="C19" i="16"/>
  <c r="A19" i="16"/>
  <c r="B15" i="16"/>
  <c r="C14" i="16"/>
  <c r="A14" i="16"/>
  <c r="A9" i="16"/>
  <c r="A66" i="16" l="1"/>
  <c r="A22" i="1"/>
  <c r="A23" i="1"/>
  <c r="A24" i="1"/>
  <c r="A25" i="1"/>
  <c r="A21" i="1"/>
  <c r="A13" i="1" l="1"/>
  <c r="A20" i="1"/>
  <c r="A19" i="1"/>
  <c r="A18" i="1"/>
  <c r="A17" i="1"/>
  <c r="A16" i="1"/>
  <c r="A15" i="1"/>
  <c r="A14" i="1"/>
  <c r="F6" i="1" l="1"/>
  <c r="G6" i="1"/>
  <c r="H6" i="1"/>
  <c r="I6" i="1"/>
  <c r="J6" i="1"/>
  <c r="K6" i="1"/>
  <c r="A12" i="1" l="1"/>
  <c r="A11" i="1" l="1"/>
  <c r="A10" i="1"/>
  <c r="A9" i="1"/>
  <c r="A8" i="1"/>
  <c r="A7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<sst xmlns="http://schemas.openxmlformats.org/spreadsheetml/2006/main" count="13283" uniqueCount="2532">
  <si>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</si>
  <si>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</si>
  <si>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</si>
  <si>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</si>
  <si>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</si>
  <si>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</si>
  <si>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</si>
  <si>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</si>
  <si>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</si>
  <si>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</si>
  <si>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</si>
  <si>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</si>
  <si>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</si>
  <si>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</si>
  <si>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</si>
  <si>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</si>
  <si>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</si>
  <si>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</si>
  <si>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</si>
  <si>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</si>
  <si>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</si>
  <si>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</si>
  <si>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</si>
  <si>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</si>
  <si>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</si>
  <si>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</si>
  <si>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</si>
  <si>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</si>
  <si>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</si>
  <si>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</si>
  <si>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</si>
  <si>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</si>
  <si>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</si>
  <si>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</si>
  <si>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</si>
  <si>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</si>
  <si>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</si>
  <si>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</si>
  <si>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</si>
  <si>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</si>
  <si>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</si>
  <si>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</si>
  <si>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</si>
  <si>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</si>
  <si>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</si>
  <si>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</si>
  <si>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</si>
  <si>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</si>
  <si>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</si>
  <si>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</si>
  <si>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</si>
  <si>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</si>
  <si>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</si>
  <si>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</si>
  <si>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</si>
  <si>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</si>
  <si>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</si>
  <si>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</si>
  <si>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</si>
  <si>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</si>
  <si>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</si>
  <si>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</si>
  <si>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</si>
  <si>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</si>
  <si>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</si>
  <si>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</si>
  <si>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</si>
  <si>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</si>
  <si>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</si>
  <si>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</si>
  <si>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</si>
  <si>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</si>
  <si>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</si>
  <si>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</si>
  <si>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</si>
  <si>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</si>
  <si>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</si>
  <si>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</si>
  <si>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</si>
  <si>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</si>
  <si>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</si>
  <si>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</si>
  <si>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</si>
  <si>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</si>
  <si>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</si>
  <si>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</si>
  <si>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</si>
  <si>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</si>
  <si>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</si>
  <si>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</si>
  <si>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</si>
  <si>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</si>
  <si>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</si>
  <si>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</si>
  <si>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</si>
  <si>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</si>
  <si>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</si>
  <si>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</si>
  <si>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</si>
  <si>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</si>
  <si>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</si>
  <si>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</si>
  <si>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</si>
  <si>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</si>
  <si>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</si>
  <si>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</si>
  <si>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</si>
  <si>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</si>
  <si>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</si>
  <si>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</si>
  <si>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</si>
  <si>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</si>
  <si>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</si>
  <si>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</si>
  <si>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</si>
  <si>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</si>
  <si>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</si>
  <si>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</si>
  <si>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</si>
  <si>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</si>
  <si>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</si>
  <si>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</si>
  <si>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</si>
  <si>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</si>
  <si>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</si>
  <si>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</si>
  <si>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</si>
  <si>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</si>
  <si>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</si>
  <si>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</si>
  <si>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</si>
  <si>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</si>
  <si>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</si>
  <si>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</si>
  <si>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</si>
  <si>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</si>
  <si>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</si>
  <si>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</si>
  <si>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</si>
  <si>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</si>
  <si>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</si>
  <si>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</si>
  <si>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</si>
  <si>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</si>
  <si>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</si>
  <si>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</si>
  <si>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</si>
  <si>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</si>
  <si>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</si>
  <si>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</si>
  <si>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</si>
  <si>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</si>
  <si>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</si>
  <si>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</si>
  <si>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</si>
  <si>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</si>
  <si>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</si>
  <si>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</si>
  <si>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</si>
  <si>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</si>
  <si>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</si>
  <si>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</si>
  <si>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</si>
  <si>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</si>
  <si>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</si>
  <si>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</si>
  <si>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</si>
  <si>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</si>
  <si>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</si>
  <si>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</si>
  <si>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</si>
  <si>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</si>
  <si>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</si>
  <si>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</si>
  <si>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</si>
  <si>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</si>
  <si>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</si>
  <si>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</si>
  <si>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</si>
  <si>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</si>
  <si>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</si>
  <si>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</si>
  <si>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</si>
  <si>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</si>
  <si>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</si>
  <si>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</si>
  <si>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</si>
  <si>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</si>
  <si>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</si>
  <si>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</si>
  <si>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</si>
  <si>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</si>
  <si>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</si>
  <si>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</si>
  <si>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</si>
  <si>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</si>
  <si>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</si>
  <si>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</si>
  <si>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</si>
  <si>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</si>
  <si>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</si>
  <si>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</si>
  <si>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</si>
  <si>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</si>
  <si>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</si>
  <si>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</si>
  <si>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</si>
  <si>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</si>
  <si>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</si>
  <si>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</si>
  <si>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</si>
  <si>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</si>
  <si>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</si>
  <si>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</si>
  <si>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</si>
  <si>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</si>
  <si>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</si>
  <si>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</si>
  <si>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</si>
  <si>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</si>
  <si>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</si>
  <si>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</si>
  <si>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</si>
  <si>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</si>
  <si>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</si>
  <si>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</si>
  <si>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</si>
  <si>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</si>
  <si>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</si>
  <si>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</si>
  <si>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</si>
  <si>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</si>
  <si>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</si>
  <si>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</si>
  <si>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</si>
  <si>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</si>
  <si>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</si>
  <si>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</si>
  <si>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</si>
  <si>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</si>
  <si>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</si>
  <si>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</si>
  <si>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</si>
  <si>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</si>
  <si>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</si>
  <si>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</si>
  <si>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</si>
  <si>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</si>
  <si>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</si>
  <si>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</si>
  <si>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</si>
  <si>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</si>
  <si>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</si>
  <si>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</si>
  <si>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</si>
  <si>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</si>
  <si>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</si>
  <si>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</si>
  <si>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</si>
  <si>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</si>
  <si>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</si>
  <si>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</si>
  <si>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</si>
  <si>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</si>
  <si>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</si>
  <si>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</si>
  <si>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</si>
  <si>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</si>
  <si>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</si>
  <si>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</si>
  <si>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</si>
  <si>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</si>
  <si>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</si>
  <si>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</si>
  <si>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</si>
  <si>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</si>
  <si>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</si>
  <si>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</si>
  <si>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</si>
  <si>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</si>
  <si>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</si>
  <si>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</si>
  <si>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</si>
  <si>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</si>
  <si>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</si>
  <si>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</si>
  <si>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</si>
  <si>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</si>
  <si>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</si>
  <si>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</si>
  <si>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</si>
  <si>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</si>
  <si>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</si>
  <si>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</si>
  <si>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</si>
  <si>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</si>
  <si>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</si>
  <si>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</si>
  <si>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</si>
  <si>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</si>
  <si>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</si>
  <si>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</si>
  <si>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</si>
  <si>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</si>
  <si>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</si>
  <si>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</si>
  <si>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</si>
  <si>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</si>
  <si>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</si>
  <si>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</si>
  <si>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</si>
  <si>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</si>
  <si>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</si>
  <si>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</si>
  <si>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</si>
  <si>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</si>
  <si>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</si>
  <si>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</si>
  <si>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</si>
  <si>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</si>
  <si>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</si>
  <si>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</si>
  <si>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</si>
  <si>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</si>
  <si>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</si>
  <si>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</si>
  <si>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</si>
  <si>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</si>
  <si>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</si>
  <si>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</si>
  <si>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</si>
  <si>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</si>
  <si>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</si>
  <si>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</si>
  <si>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</si>
  <si>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</si>
  <si>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</si>
  <si>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</si>
  <si>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</si>
  <si>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</si>
  <si>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</si>
  <si>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</si>
  <si>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</si>
  <si>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</si>
  <si>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</si>
  <si>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</si>
  <si>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</si>
  <si>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</si>
  <si>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</si>
  <si>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</si>
  <si>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</si>
  <si>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</si>
  <si>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</si>
  <si>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</si>
  <si>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</si>
  <si>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</si>
  <si>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</si>
  <si>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</si>
  <si>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</si>
  <si>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</si>
  <si>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</si>
  <si>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</si>
  <si>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</si>
  <si>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</si>
  <si>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</si>
  <si>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</si>
  <si>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</si>
  <si>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</si>
  <si>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</si>
  <si>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</si>
  <si>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</si>
  <si>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</si>
  <si>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</si>
  <si>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</si>
  <si>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</si>
  <si>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</si>
  <si>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</si>
  <si>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</si>
  <si>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</si>
  <si>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</si>
  <si>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</si>
  <si>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</si>
  <si>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</si>
  <si>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</si>
  <si>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</si>
  <si>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</si>
  <si>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</si>
  <si>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</si>
  <si>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</si>
  <si>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</si>
  <si>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</si>
  <si>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</si>
  <si>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</si>
  <si>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</si>
  <si>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</si>
  <si>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</si>
  <si>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</si>
  <si>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</si>
  <si>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</si>
  <si>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</si>
  <si>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</si>
  <si>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</si>
  <si>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</si>
  <si>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</si>
  <si>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</si>
  <si>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</si>
  <si>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</si>
  <si>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</si>
  <si>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</si>
  <si>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</si>
  <si>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</si>
  <si>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</si>
  <si>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</si>
  <si>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</si>
  <si>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</si>
  <si>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</si>
  <si>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</si>
  <si>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</si>
  <si>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</si>
  <si>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</si>
  <si>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</si>
  <si>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</si>
  <si>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</si>
  <si>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</si>
  <si>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</si>
  <si>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</si>
  <si>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</si>
  <si>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</si>
  <si>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</si>
  <si>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</si>
  <si>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</si>
  <si>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</si>
  <si>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</si>
  <si>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</si>
  <si>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</si>
  <si>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</si>
  <si>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</si>
  <si>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</si>
  <si>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</si>
  <si>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</si>
  <si>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</si>
  <si>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</si>
  <si>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</si>
  <si>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</si>
  <si>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</si>
  <si>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</si>
  <si>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</si>
  <si>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</si>
  <si>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</si>
  <si>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</si>
  <si>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</si>
  <si>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</si>
  <si>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</si>
  <si>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</si>
  <si>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</si>
  <si>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</si>
  <si>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</si>
  <si>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</si>
  <si>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</si>
  <si>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</si>
  <si>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</si>
  <si>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</si>
  <si>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</si>
  <si>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</si>
  <si>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</si>
  <si>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</si>
  <si>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</si>
  <si>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</si>
  <si>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</si>
  <si>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</si>
  <si>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</si>
  <si>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</si>
  <si>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</si>
  <si>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</si>
  <si>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</si>
  <si>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</si>
  <si>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</si>
  <si>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</si>
  <si>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</si>
  <si>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</si>
  <si>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</si>
  <si>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</si>
  <si>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</si>
  <si>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</si>
  <si>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</si>
  <si>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</si>
  <si>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</si>
  <si>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</si>
  <si>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</si>
  <si>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</si>
  <si>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</si>
  <si>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</si>
  <si>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</si>
  <si>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</si>
  <si>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</si>
  <si>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</si>
  <si>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</si>
  <si>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</si>
  <si>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</si>
  <si>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</si>
  <si>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</si>
  <si>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</si>
  <si>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</si>
  <si>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</si>
  <si>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</si>
  <si>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</si>
  <si>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</si>
  <si>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</si>
  <si>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</si>
  <si>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</si>
  <si>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</si>
  <si>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</si>
  <si>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</si>
  <si>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</si>
  <si>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</si>
  <si>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</si>
  <si>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</si>
  <si>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</si>
  <si>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</si>
  <si>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</si>
  <si>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</si>
  <si>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</si>
  <si>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</si>
  <si>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</si>
  <si>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</si>
  <si>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</si>
  <si>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</si>
  <si>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</si>
  <si>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</si>
  <si>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</si>
  <si>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</si>
  <si>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</si>
  <si>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</si>
  <si>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</si>
  <si>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</si>
  <si>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</si>
  <si>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</si>
  <si>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</si>
  <si>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</si>
  <si>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</si>
  <si>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</si>
  <si>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</si>
  <si>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</si>
  <si>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</si>
  <si>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</si>
  <si>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</si>
  <si>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</si>
  <si>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</si>
  <si>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</si>
  <si>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</si>
  <si>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</si>
  <si>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</si>
  <si>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</si>
  <si>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</si>
  <si>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</si>
  <si>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</si>
  <si>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</si>
  <si>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</si>
  <si>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</si>
  <si>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</si>
  <si>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</si>
  <si>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</si>
  <si>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</si>
  <si>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</si>
  <si>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</si>
  <si>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</si>
  <si>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</si>
  <si>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</si>
  <si>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</si>
  <si>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</si>
  <si>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</si>
  <si>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</si>
  <si>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</si>
  <si>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</si>
  <si>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</si>
  <si>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</si>
  <si>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</si>
  <si>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</si>
  <si>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</si>
  <si>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</si>
  <si>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</si>
  <si>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</si>
  <si>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</si>
  <si>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</si>
  <si>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</si>
  <si>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</si>
  <si>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</si>
  <si>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</si>
  <si>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</si>
  <si>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</si>
  <si>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</si>
  <si>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</si>
  <si>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</si>
  <si>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</si>
  <si>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</si>
  <si>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</si>
  <si>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</si>
  <si>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</si>
  <si>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</si>
  <si>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</si>
  <si>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</si>
  <si>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</si>
  <si>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</si>
  <si>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</si>
  <si>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</si>
  <si>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</si>
  <si>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</si>
  <si>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</si>
  <si>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</si>
  <si>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</si>
  <si>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</si>
  <si>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</si>
  <si>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</si>
  <si>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</si>
  <si>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</si>
  <si>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</si>
  <si>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</si>
  <si>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</si>
  <si>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</si>
  <si>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</si>
  <si>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</si>
  <si>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</si>
  <si>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</si>
  <si>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</si>
  <si>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</si>
  <si>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</si>
  <si>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</si>
  <si>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</si>
  <si>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</si>
  <si>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</si>
  <si>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</si>
  <si>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</si>
  <si>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</si>
  <si>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</si>
  <si>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</si>
  <si>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</si>
  <si>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</si>
  <si>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</si>
  <si>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</si>
  <si>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</si>
  <si>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</si>
  <si>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</si>
  <si>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</si>
  <si>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</si>
  <si>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</si>
  <si>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</si>
  <si>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</si>
  <si>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</si>
  <si>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</si>
  <si>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</si>
  <si>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</si>
  <si>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</si>
  <si>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</si>
  <si>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</si>
  <si>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</si>
  <si>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</si>
  <si>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</si>
  <si>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</si>
  <si>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</si>
  <si>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</si>
  <si>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</si>
  <si>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</si>
  <si>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</si>
  <si>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</si>
  <si>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</si>
  <si>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</si>
  <si>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</si>
  <si>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</si>
  <si>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</si>
  <si>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</si>
  <si>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</si>
  <si>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</si>
  <si>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</si>
  <si>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</si>
  <si>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</si>
  <si>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</si>
  <si>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</si>
  <si>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</si>
  <si>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</si>
  <si>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</si>
  <si>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</si>
  <si>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</si>
  <si>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</si>
  <si>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</si>
  <si>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</si>
  <si>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</si>
  <si>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</si>
  <si>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</si>
  <si>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</si>
  <si>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</si>
  <si>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</si>
  <si>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</si>
  <si>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</si>
  <si>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</si>
  <si>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</si>
  <si>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</si>
  <si>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</si>
  <si>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</si>
  <si>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</si>
  <si>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</si>
  <si>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</si>
  <si>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</si>
  <si>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</si>
  <si>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</si>
  <si>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</si>
  <si>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</si>
  <si>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</si>
  <si>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</si>
  <si>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</si>
  <si>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</si>
  <si>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</si>
  <si>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</si>
  <si>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</si>
  <si>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</si>
  <si>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</si>
  <si>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</si>
  <si>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</si>
  <si>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</si>
  <si>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</si>
  <si>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</si>
  <si>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</si>
  <si>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</si>
  <si>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</si>
  <si>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</si>
  <si>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</si>
  <si>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</si>
  <si>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</si>
  <si>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</si>
  <si>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</si>
  <si>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</si>
  <si>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</si>
  <si>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</si>
  <si>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</si>
  <si>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</si>
  <si>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</si>
  <si>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</si>
  <si>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</si>
  <si>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</si>
  <si>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</si>
  <si>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</si>
  <si>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</si>
  <si>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</si>
  <si>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</si>
  <si>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</si>
  <si>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</si>
  <si>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</si>
  <si>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</si>
  <si>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</si>
  <si>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</si>
  <si>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</si>
  <si>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</si>
  <si>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</si>
  <si>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</si>
  <si>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</si>
  <si>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</si>
  <si>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</si>
  <si>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</si>
  <si>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</si>
  <si>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</si>
  <si>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</si>
  <si>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</si>
  <si>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</si>
  <si>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</si>
  <si>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</si>
  <si>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</si>
  <si>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</si>
  <si>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</si>
  <si>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</si>
  <si>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</si>
  <si>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</si>
  <si>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</si>
  <si>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</si>
  <si>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</si>
  <si>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</si>
  <si>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</si>
  <si>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</si>
  <si>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</si>
  <si>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</si>
  <si>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</si>
  <si>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</si>
  <si>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</si>
  <si>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</si>
  <si>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</si>
  <si>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</si>
  <si>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</si>
  <si>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</si>
  <si>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</si>
  <si>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</si>
  <si>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</si>
  <si>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</si>
  <si>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</si>
  <si>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</si>
  <si>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</si>
  <si>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</si>
  <si>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</si>
  <si>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</si>
  <si>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</si>
  <si>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</si>
  <si>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</si>
  <si>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</si>
  <si>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</si>
  <si>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</si>
  <si>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</si>
  <si>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</si>
  <si>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</si>
  <si>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</si>
  <si>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</si>
  <si>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</si>
  <si>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</si>
  <si>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</si>
  <si>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</si>
  <si>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</si>
  <si>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</si>
  <si>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</si>
  <si>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</si>
  <si>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</si>
  <si>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</si>
  <si>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</si>
  <si>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</si>
  <si>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</si>
  <si>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</si>
  <si>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</si>
  <si>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</si>
  <si>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</si>
  <si>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</si>
  <si>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</si>
  <si>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</si>
  <si>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</si>
  <si>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</si>
  <si>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</si>
  <si>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</si>
  <si>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</si>
  <si>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</si>
  <si>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</si>
  <si>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</si>
  <si>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</si>
  <si>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</si>
  <si>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</si>
  <si>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</si>
  <si>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</si>
  <si>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</si>
  <si>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</si>
  <si>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</si>
  <si>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</si>
  <si>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</si>
  <si>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</si>
  <si>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</si>
  <si>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</si>
  <si>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</si>
  <si>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</si>
  <si>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</si>
  <si>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</si>
  <si>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</si>
  <si>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</si>
  <si>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</si>
  <si>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</si>
  <si>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</si>
  <si>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</si>
  <si>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</si>
  <si>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</si>
  <si>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</si>
  <si>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</si>
  <si>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</si>
  <si>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</si>
  <si>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</si>
  <si>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</si>
  <si>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</si>
  <si>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</si>
  <si>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</si>
  <si>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</si>
  <si>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</si>
  <si>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</si>
  <si>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</si>
  <si>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</si>
  <si>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</si>
  <si>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</si>
  <si>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</si>
  <si>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</si>
  <si>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</si>
  <si>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</si>
  <si>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</si>
  <si>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</si>
  <si>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</si>
  <si>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</si>
  <si>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</si>
  <si>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</si>
  <si>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</si>
  <si>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</si>
  <si>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</si>
  <si>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</si>
  <si>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</si>
  <si>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</si>
  <si>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</si>
  <si>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</si>
  <si>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</si>
  <si>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</si>
  <si>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</si>
  <si>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</si>
  <si>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</si>
  <si>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</si>
  <si>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</si>
  <si>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</si>
  <si>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</si>
  <si>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</si>
  <si>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</si>
  <si>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</si>
  <si>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</si>
  <si>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</si>
  <si>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</si>
  <si>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</si>
  <si>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</si>
  <si>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</si>
  <si>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</si>
  <si>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</si>
  <si>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</si>
  <si>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</si>
  <si>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</si>
  <si>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</si>
  <si>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</si>
  <si>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</si>
  <si>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</si>
  <si>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</si>
  <si>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</si>
  <si>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</si>
  <si>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</si>
  <si>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</si>
  <si>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</si>
  <si>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</si>
  <si>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</si>
  <si>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</si>
  <si>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</si>
  <si>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</si>
  <si>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</si>
  <si>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</si>
  <si>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</si>
  <si>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</si>
  <si>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</si>
  <si>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</si>
  <si>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</si>
  <si>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</si>
  <si>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</si>
  <si>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</si>
  <si>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</si>
  <si>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</si>
  <si>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</si>
  <si>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</si>
  <si>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</si>
  <si>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</si>
  <si>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</si>
  <si>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</si>
  <si>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</si>
  <si>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</si>
  <si>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</si>
  <si>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</si>
  <si>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</si>
  <si>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</si>
  <si>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</si>
  <si>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</si>
  <si>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</si>
  <si>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</si>
  <si>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</si>
  <si>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</si>
  <si>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</si>
  <si>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</si>
  <si>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</si>
  <si>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</si>
  <si>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</si>
  <si>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</si>
  <si>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</si>
  <si>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</si>
  <si>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</si>
  <si>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</si>
  <si>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</si>
  <si>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</si>
  <si>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</si>
  <si>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</si>
  <si>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</si>
  <si>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</si>
  <si>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</si>
  <si>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</si>
  <si>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</si>
  <si>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</si>
  <si>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</si>
  <si>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</si>
  <si>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</si>
  <si>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</si>
  <si>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</si>
  <si>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</si>
  <si>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</si>
  <si>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</si>
  <si>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</si>
  <si>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</si>
  <si>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</si>
  <si>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</si>
  <si>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</si>
  <si>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</si>
  <si>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</si>
  <si>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</si>
  <si>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</si>
  <si>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</si>
  <si>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</si>
  <si>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</si>
  <si>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</si>
  <si>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</si>
  <si>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</si>
  <si>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</si>
  <si>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</si>
  <si>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</si>
  <si>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</si>
  <si>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</si>
  <si>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</si>
  <si>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</si>
  <si>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</si>
  <si>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</si>
  <si>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</si>
  <si>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</si>
  <si>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</si>
  <si>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</si>
  <si>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</si>
  <si>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</si>
  <si>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</si>
  <si>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</si>
  <si>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</si>
  <si>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</si>
  <si>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</si>
  <si>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</si>
  <si>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</si>
  <si>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</si>
  <si>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</si>
  <si>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</si>
  <si>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</si>
  <si>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</si>
  <si>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</si>
  <si>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</si>
  <si>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</si>
  <si>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</si>
  <si>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</si>
  <si>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</si>
  <si>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</si>
  <si>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</si>
  <si>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</si>
  <si>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</si>
  <si>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</si>
  <si>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</si>
  <si>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</si>
  <si>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</si>
  <si>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</si>
  <si>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</si>
  <si>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</si>
  <si>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</si>
  <si>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</si>
  <si>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</si>
  <si>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</si>
  <si>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</si>
  <si>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</si>
  <si>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</si>
  <si>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</si>
  <si>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</si>
  <si>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</si>
  <si>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</si>
  <si>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</si>
  <si>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</si>
  <si>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</si>
  <si>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</si>
  <si>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</si>
  <si>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</si>
  <si>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</si>
  <si>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</si>
  <si>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</si>
  <si>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</si>
  <si>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</si>
  <si>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</si>
  <si>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</si>
  <si>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</si>
  <si>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</si>
  <si>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</si>
  <si>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</si>
  <si>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</si>
  <si>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</si>
  <si>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</si>
  <si>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</si>
  <si>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</si>
  <si>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</si>
  <si>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</si>
  <si>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</si>
  <si>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</si>
  <si>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</si>
  <si>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</si>
  <si>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</si>
  <si>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</si>
  <si>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</si>
  <si>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</si>
  <si>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</si>
  <si>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</si>
  <si>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</si>
  <si>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</si>
  <si>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</si>
  <si>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</si>
  <si>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</si>
  <si>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</si>
  <si>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</si>
  <si>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</si>
  <si>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</si>
  <si>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</si>
  <si>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</si>
  <si>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</si>
  <si>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</si>
  <si>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</si>
  <si>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</si>
  <si>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</si>
  <si>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</si>
  <si>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</si>
  <si>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</si>
  <si>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</si>
  <si>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</si>
  <si>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</si>
  <si>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</si>
  <si>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</si>
  <si>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</si>
  <si>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</si>
  <si>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</si>
  <si>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</si>
  <si>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</si>
  <si>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</si>
  <si>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</si>
  <si>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</si>
  <si>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</si>
  <si>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</si>
  <si>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</si>
  <si>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</si>
  <si>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</si>
  <si>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</si>
  <si>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</si>
  <si>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</si>
  <si>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</si>
  <si>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</si>
  <si>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</si>
  <si>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</si>
  <si>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</si>
  <si>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</si>
  <si>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</si>
  <si>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</si>
  <si>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</si>
  <si>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</si>
  <si>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</si>
  <si>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</si>
  <si>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</si>
  <si>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</si>
  <si>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</si>
  <si>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</si>
  <si>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</si>
  <si>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</si>
  <si>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</si>
  <si>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</si>
  <si>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</si>
  <si>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</si>
  <si>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</si>
  <si>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</si>
  <si>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</si>
  <si>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</si>
  <si>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</si>
  <si>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</si>
  <si>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</si>
  <si>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</si>
  <si>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</si>
  <si>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</si>
  <si>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</si>
  <si>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</si>
  <si>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</si>
  <si>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</si>
  <si>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</si>
  <si>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</si>
  <si>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</si>
  <si>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</si>
  <si>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</si>
  <si>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</si>
  <si>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</si>
  <si>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</si>
  <si>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</si>
  <si>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</si>
  <si>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</si>
  <si>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</si>
  <si>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</si>
  <si>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</si>
  <si>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</si>
  <si>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</si>
  <si>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</si>
  <si>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</si>
  <si>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</si>
  <si>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</si>
  <si>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</si>
  <si>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</si>
  <si>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</si>
  <si>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</si>
  <si>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</si>
  <si>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</si>
  <si>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</si>
  <si>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</si>
  <si>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</si>
  <si>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</si>
  <si>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</si>
  <si>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</si>
  <si>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</si>
  <si>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</si>
  <si>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</si>
  <si>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</si>
  <si>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</si>
  <si>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</si>
  <si>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</si>
  <si>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</si>
  <si>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</si>
  <si>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</si>
  <si>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</si>
  <si>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</si>
  <si>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</si>
  <si>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</si>
  <si>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</si>
  <si>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</si>
  <si>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</si>
  <si>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</si>
  <si>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</si>
  <si>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</si>
  <si>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</si>
  <si>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</si>
  <si>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</si>
  <si>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</si>
  <si>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</si>
  <si>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</si>
  <si>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</si>
  <si>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</si>
  <si>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</si>
  <si>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</si>
  <si>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</si>
  <si>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</si>
  <si>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</si>
  <si>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</si>
  <si>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</si>
  <si>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</si>
  <si>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</si>
  <si>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</si>
  <si>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</si>
  <si>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</si>
  <si>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</si>
  <si>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</si>
  <si>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</si>
  <si>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</si>
  <si>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</si>
  <si>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</si>
  <si>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</si>
  <si>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</si>
  <si>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</si>
  <si>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</si>
  <si>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</si>
  <si>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</si>
  <si>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</si>
  <si>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</si>
  <si>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</si>
  <si>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</si>
  <si>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</si>
  <si>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</si>
  <si>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</si>
  <si>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</si>
  <si>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</si>
  <si>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</si>
  <si>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</si>
  <si>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</si>
  <si>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</si>
  <si>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</si>
  <si>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</si>
  <si>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</si>
  <si>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</si>
  <si>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</si>
  <si>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</si>
  <si>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</si>
  <si>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</si>
  <si>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</si>
  <si>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</si>
  <si>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</si>
  <si>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</si>
  <si>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</si>
  <si>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</si>
  <si>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</si>
  <si>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</si>
  <si>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</si>
  <si>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</si>
  <si>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</si>
  <si>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</si>
  <si>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</si>
  <si>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</si>
  <si>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</si>
  <si>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</si>
  <si>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</si>
  <si>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</si>
  <si>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</si>
  <si>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</si>
  <si>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</si>
  <si>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</si>
  <si>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</si>
  <si>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</si>
  <si>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</si>
  <si>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</si>
  <si>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</si>
  <si>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</si>
  <si>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</si>
  <si>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</si>
  <si>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</si>
  <si>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</si>
  <si>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</si>
  <si>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</si>
  <si>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</si>
  <si>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</si>
  <si>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</si>
  <si>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</si>
  <si>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</si>
  <si>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</si>
  <si>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</si>
  <si>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</si>
  <si>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</si>
  <si>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</si>
  <si>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</si>
  <si>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</si>
  <si>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</si>
  <si>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</si>
  <si>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</si>
  <si>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</si>
  <si>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</si>
  <si>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</si>
  <si>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</si>
  <si>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</si>
  <si>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</si>
  <si>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</si>
  <si>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</si>
  <si>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</si>
  <si>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</si>
  <si>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</si>
  <si>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</si>
  <si>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</si>
  <si>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</si>
  <si>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</si>
  <si>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</si>
  <si>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</si>
  <si>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</si>
  <si>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</si>
  <si>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</si>
  <si>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</si>
  <si>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</si>
  <si>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</si>
  <si>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</si>
  <si>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</si>
  <si>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</si>
  <si>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</si>
  <si>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</si>
  <si>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</si>
  <si>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</si>
  <si>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</si>
  <si>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</si>
  <si>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</si>
  <si>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</si>
  <si>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</si>
  <si>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</si>
  <si>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</si>
  <si>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</si>
  <si>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</si>
  <si>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</si>
  <si>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</si>
  <si>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</si>
  <si>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</si>
  <si>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</si>
  <si>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</si>
  <si>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</si>
  <si>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</si>
  <si>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</si>
  <si>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</si>
  <si>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</si>
  <si>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</si>
  <si>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</si>
  <si>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</si>
  <si>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</si>
  <si>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</si>
  <si>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</si>
  <si>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</si>
  <si>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</si>
  <si>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</si>
  <si>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</si>
  <si>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</si>
  <si>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</si>
  <si>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</si>
  <si>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</si>
  <si>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</si>
  <si>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</si>
  <si>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</si>
  <si>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</si>
  <si>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</si>
  <si>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</si>
  <si>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</si>
  <si>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</si>
  <si>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</si>
  <si>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</si>
  <si>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</si>
  <si>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</si>
  <si>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</si>
  <si>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</si>
  <si>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</si>
  <si>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</si>
  <si>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</si>
  <si>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</si>
  <si>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</si>
  <si>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</si>
  <si>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</si>
  <si>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</si>
  <si>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</si>
  <si>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</si>
  <si>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</si>
  <si>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</si>
  <si>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</si>
  <si>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</si>
  <si>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</si>
  <si>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</si>
  <si>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</si>
  <si>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</si>
  <si>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</si>
  <si>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</si>
  <si>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</si>
  <si>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</si>
  <si>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</si>
  <si>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</si>
  <si>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</si>
  <si>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</si>
  <si>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</si>
  <si>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</si>
  <si>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</si>
  <si>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</si>
  <si>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</si>
  <si>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</si>
  <si>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</si>
  <si>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</si>
  <si>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</si>
  <si>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</si>
  <si>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</si>
  <si>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</si>
  <si>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</si>
  <si>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</si>
  <si>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</si>
  <si>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</si>
  <si>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</si>
  <si>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</si>
  <si>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</si>
  <si>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</si>
  <si>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</si>
  <si>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</si>
  <si>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</si>
  <si>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</si>
  <si>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</si>
  <si>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</si>
  <si>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</si>
  <si>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</si>
  <si>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</si>
  <si>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</si>
  <si>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</si>
  <si>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</si>
  <si>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</si>
  <si>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</si>
  <si>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</si>
  <si>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</si>
  <si>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</si>
  <si>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</si>
  <si>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</si>
  <si>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</si>
  <si>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</si>
  <si>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</si>
  <si>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</si>
  <si>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</si>
  <si>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</si>
  <si>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</si>
  <si>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</si>
  <si>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</si>
  <si>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</si>
  <si>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</si>
  <si>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</si>
  <si>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</si>
  <si>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</si>
  <si>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</si>
  <si>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</si>
  <si>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</si>
  <si>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</si>
  <si>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</si>
  <si>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</si>
  <si>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</si>
  <si>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</si>
  <si>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</si>
  <si>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</si>
  <si>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</si>
  <si>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</si>
  <si>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</si>
  <si>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</si>
  <si>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</si>
  <si>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</si>
  <si>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</si>
  <si>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</si>
  <si>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</si>
  <si>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</si>
  <si>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</si>
  <si>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</si>
  <si>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</si>
  <si>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</si>
  <si>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</si>
  <si>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</si>
  <si>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</si>
  <si>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</si>
  <si>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</si>
  <si>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</si>
  <si>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</si>
  <si>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</si>
  <si>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</si>
  <si>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</si>
  <si>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</si>
  <si>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</si>
  <si>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</si>
  <si>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</si>
  <si>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</si>
  <si>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</si>
  <si>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</si>
  <si>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</si>
  <si>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</si>
  <si>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</si>
  <si>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</si>
  <si>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</si>
  <si>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</si>
  <si>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</si>
  <si>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</si>
  <si>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</si>
  <si>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</si>
  <si>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</si>
  <si>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</si>
  <si>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</si>
  <si>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</si>
  <si>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</si>
  <si>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</si>
  <si>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</si>
  <si>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</si>
  <si>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</si>
  <si>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</si>
  <si>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</si>
  <si>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</si>
  <si>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</si>
  <si>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</si>
  <si>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</si>
  <si>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</si>
  <si>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</si>
  <si>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</si>
  <si>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</si>
  <si>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</si>
  <si>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</si>
  <si>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</si>
  <si>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</si>
  <si>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</si>
  <si>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</si>
  <si>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</si>
  <si>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</si>
  <si>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</si>
  <si>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</si>
  <si>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</si>
  <si>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</si>
  <si>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</si>
  <si>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</si>
  <si>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</si>
  <si>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</si>
  <si>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</si>
  <si>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</si>
  <si>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</si>
  <si>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</si>
  <si>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</si>
  <si>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</si>
  <si>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</si>
  <si>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</si>
  <si>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</si>
  <si>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</si>
  <si>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</si>
  <si>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</si>
  <si>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</si>
  <si>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</si>
  <si>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</si>
  <si>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</si>
  <si>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</si>
  <si>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</si>
  <si>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</si>
  <si>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</si>
  <si>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</si>
  <si>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</si>
  <si>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</si>
  <si>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</si>
  <si>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</si>
  <si>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</si>
  <si>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</si>
  <si>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</si>
  <si>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</si>
  <si>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</si>
  <si>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</si>
  <si>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</si>
  <si>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</si>
  <si>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</si>
  <si>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</si>
  <si>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</si>
  <si>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</si>
  <si>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</si>
  <si>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</si>
  <si>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</si>
  <si>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</si>
  <si>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</si>
  <si>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</si>
  <si>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</si>
  <si>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</si>
  <si>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</si>
  <si>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</si>
  <si>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</si>
  <si>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</si>
  <si>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</si>
  <si>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</si>
  <si>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</si>
  <si>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</si>
  <si>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</si>
  <si>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</si>
  <si>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</si>
  <si>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</si>
  <si>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</si>
  <si>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</si>
  <si>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</si>
  <si>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</si>
  <si>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</si>
  <si>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</si>
  <si>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</si>
  <si>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</si>
  <si>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</si>
  <si>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</si>
  <si>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</si>
  <si>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</si>
  <si>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</si>
  <si>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</si>
  <si>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</si>
  <si>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</si>
  <si>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</si>
  <si>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</si>
  <si>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</si>
  <si>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</si>
  <si>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</si>
  <si>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</si>
  <si>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</si>
  <si>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</si>
  <si>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</si>
  <si>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</si>
  <si>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</si>
  <si>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</si>
  <si>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</si>
  <si>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</si>
  <si>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</si>
  <si>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</si>
  <si>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</si>
  <si>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</si>
  <si>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</si>
  <si>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</si>
  <si>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</si>
  <si>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</si>
  <si>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</si>
  <si>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</si>
  <si>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</si>
  <si>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</si>
  <si>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</si>
  <si>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</si>
  <si>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</si>
  <si>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</si>
  <si>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</si>
  <si>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</si>
  <si>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</si>
  <si>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</si>
  <si>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</si>
  <si>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</si>
  <si>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</si>
  <si>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</si>
  <si>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</si>
  <si>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</si>
  <si>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</si>
  <si>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</si>
  <si>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</si>
  <si>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</si>
  <si>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</si>
  <si>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</si>
  <si>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</si>
  <si>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</si>
  <si>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</si>
  <si>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</si>
  <si>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</si>
  <si>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</si>
  <si>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</si>
  <si>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</si>
  <si>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</si>
  <si>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</si>
  <si>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</si>
  <si>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</si>
  <si>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</si>
  <si>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</si>
  <si>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</si>
  <si>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</si>
  <si>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</si>
  <si>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</si>
  <si>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</si>
  <si>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</si>
  <si>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</si>
  <si>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</si>
  <si>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</si>
  <si>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</si>
  <si>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</si>
  <si>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</si>
  <si>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</si>
  <si>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</si>
  <si>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</si>
  <si>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</si>
  <si>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</si>
  <si>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</si>
  <si>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</si>
  <si>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</si>
  <si>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</si>
  <si>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</si>
  <si>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</si>
  <si>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</si>
  <si>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</si>
  <si>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</si>
  <si>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</si>
  <si>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</si>
  <si>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</si>
  <si>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</si>
  <si>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</si>
  <si>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</si>
  <si>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</si>
  <si>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</si>
  <si>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</si>
  <si>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</si>
  <si>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</si>
  <si>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</si>
  <si>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</si>
  <si>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</si>
  <si>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</si>
  <si>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</si>
  <si>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</si>
  <si>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</si>
  <si>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</si>
  <si>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</si>
  <si>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</si>
  <si>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</si>
  <si>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</si>
  <si>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</si>
  <si>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</si>
  <si>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</si>
  <si>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</si>
  <si>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</si>
  <si>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</si>
  <si>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</si>
  <si>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</si>
  <si>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</si>
  <si>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</si>
  <si>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</si>
  <si>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</si>
  <si>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</si>
  <si>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</si>
  <si>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</si>
  <si>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</si>
  <si>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</si>
  <si>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</si>
  <si>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</si>
  <si>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</si>
  <si>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</si>
  <si>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</si>
  <si>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</si>
  <si>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</si>
  <si>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</si>
  <si>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</si>
  <si>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</si>
  <si>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</si>
  <si>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</si>
  <si>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</si>
  <si>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</si>
  <si>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</si>
  <si>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</si>
  <si>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</si>
  <si>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</si>
  <si>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</si>
  <si>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</si>
  <si>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</si>
  <si>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</si>
  <si>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</si>
  <si>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</si>
  <si>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</si>
  <si>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</si>
  <si>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</si>
  <si>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</si>
  <si>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</si>
  <si>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</si>
  <si>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</si>
  <si>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</si>
  <si>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</si>
  <si>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</si>
  <si>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</si>
  <si>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</si>
  <si>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</si>
  <si>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</si>
  <si>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</si>
  <si>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</si>
  <si>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</si>
  <si>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</si>
  <si>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</si>
  <si>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</si>
  <si>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</si>
  <si>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</si>
  <si>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</si>
  <si>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</si>
  <si>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</si>
  <si>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</si>
  <si>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</si>
  <si>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</si>
  <si>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</si>
  <si>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</si>
  <si>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</si>
  <si>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</si>
  <si>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</si>
  <si>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</si>
  <si>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</si>
  <si>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</si>
  <si>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</si>
  <si>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</si>
  <si>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</si>
  <si>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</si>
  <si>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</si>
  <si>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</si>
  <si>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</si>
  <si>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</si>
  <si>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</si>
  <si>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</si>
  <si>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</si>
  <si>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</si>
  <si>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</si>
  <si>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</si>
  <si>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</si>
  <si>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</si>
  <si>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</si>
  <si>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</si>
  <si>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</si>
  <si>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</si>
  <si>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</si>
  <si>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</si>
  <si>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</si>
  <si>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</si>
  <si>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</si>
  <si>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</si>
  <si>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</si>
  <si>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</si>
  <si>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</si>
  <si>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</si>
  <si>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</si>
  <si>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</si>
  <si>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</si>
  <si>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</si>
  <si>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</si>
  <si>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</si>
  <si>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</si>
  <si>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</si>
  <si>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</si>
  <si>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</si>
  <si>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</si>
  <si>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</si>
  <si>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</si>
  <si>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</si>
  <si>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</si>
  <si>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</si>
  <si>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</si>
  <si>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</si>
  <si>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</si>
  <si>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</si>
  <si>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</si>
  <si>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</si>
  <si>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</si>
  <si>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</si>
  <si>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</si>
  <si>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</si>
  <si>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</si>
  <si>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</si>
  <si>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</si>
  <si>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</si>
  <si>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</si>
  <si>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</si>
  <si>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</si>
  <si>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</si>
  <si>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</si>
  <si>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</si>
  <si>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</si>
  <si>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</si>
  <si>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</si>
  <si>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</si>
  <si>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</si>
  <si>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</si>
  <si>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</si>
  <si>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</si>
  <si>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</si>
  <si>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</si>
  <si>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</si>
  <si>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</si>
  <si>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</si>
  <si>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</si>
  <si>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</si>
  <si>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</si>
  <si>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</si>
  <si>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</si>
  <si>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</si>
  <si>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</si>
  <si>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</si>
  <si>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</si>
  <si>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</si>
  <si>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</si>
  <si>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</si>
  <si>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</si>
  <si>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</si>
  <si>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</si>
  <si>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</si>
  <si>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</si>
  <si>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</si>
  <si>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</si>
  <si>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</si>
  <si>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</si>
  <si>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</si>
  <si>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</si>
  <si>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</si>
  <si>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</si>
  <si>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</si>
  <si>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</si>
  <si>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</si>
  <si>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</si>
  <si>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</si>
  <si>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</si>
  <si>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</si>
  <si>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</si>
  <si>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</si>
  <si>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</si>
  <si>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</si>
  <si>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</si>
  <si>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</si>
  <si>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</si>
  <si>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</si>
  <si>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</si>
  <si>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</si>
  <si>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</si>
  <si>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</si>
  <si>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</si>
  <si>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</si>
  <si>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</si>
  <si>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</si>
  <si>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</si>
  <si>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</si>
  <si>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</si>
  <si>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</si>
  <si>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</si>
  <si>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</si>
  <si>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</si>
  <si>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</si>
  <si>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</si>
  <si>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</si>
  <si>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</si>
  <si>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</si>
  <si>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</si>
  <si>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</si>
  <si>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</si>
  <si>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</si>
  <si>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</si>
  <si>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</si>
  <si>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</si>
  <si>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</si>
  <si>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</si>
  <si>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</si>
  <si>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</si>
  <si>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</si>
  <si>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</si>
  <si>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</si>
  <si>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</si>
  <si>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</si>
  <si>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</si>
  <si>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</si>
  <si>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</si>
  <si>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</si>
  <si>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</si>
  <si>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</si>
  <si>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</si>
  <si>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</si>
  <si>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</si>
  <si>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</si>
  <si>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</si>
  <si>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</si>
  <si>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</si>
  <si>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</si>
  <si>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</si>
  <si>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</si>
  <si>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</si>
  <si>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</si>
  <si>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</si>
  <si>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</si>
  <si>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</si>
  <si>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</si>
  <si>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</si>
  <si>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</si>
  <si>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</si>
  <si>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</si>
  <si>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</si>
  <si>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</si>
  <si>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</si>
  <si>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</si>
  <si>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</si>
  <si>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</si>
  <si>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</si>
  <si>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</si>
  <si>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</si>
  <si>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</si>
  <si>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</si>
  <si>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</si>
  <si>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</si>
  <si>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</si>
  <si>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</si>
  <si>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</si>
  <si>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</si>
  <si>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</si>
  <si>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</si>
  <si>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</si>
  <si>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</si>
  <si>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</si>
  <si>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</si>
  <si>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</si>
  <si>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</si>
  <si>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</si>
  <si>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</si>
  <si>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</si>
  <si>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</si>
  <si>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</si>
  <si>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</si>
  <si>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</si>
  <si>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</si>
  <si>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</si>
  <si>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</si>
  <si>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</si>
  <si>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</si>
  <si>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</si>
  <si>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</si>
  <si>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</si>
  <si>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</si>
  <si>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</si>
  <si>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</si>
  <si>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</si>
  <si>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</si>
  <si>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</si>
  <si>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</si>
  <si>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</si>
  <si>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</si>
  <si>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</si>
  <si>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</si>
  <si>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</si>
  <si>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</si>
  <si>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</si>
  <si>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</si>
  <si>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</si>
  <si>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</si>
  <si>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</si>
  <si>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</si>
  <si>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</si>
  <si>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</si>
  <si>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</si>
  <si>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</si>
  <si>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</si>
  <si>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</si>
  <si>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</si>
  <si>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</si>
  <si>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</si>
  <si>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</si>
  <si>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</si>
  <si>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</si>
  <si>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</si>
  <si>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</si>
  <si>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</si>
  <si>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</si>
  <si>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</si>
  <si>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</si>
  <si>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</si>
  <si>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</si>
  <si>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</si>
  <si>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</si>
  <si>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</si>
  <si>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</si>
  <si>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</si>
  <si>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</si>
  <si>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</si>
  <si>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</si>
  <si>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</si>
  <si>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</si>
  <si>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</si>
  <si>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</si>
  <si>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</si>
  <si>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</si>
  <si>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</si>
  <si>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</si>
  <si>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</si>
  <si>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</si>
  <si>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</si>
  <si>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</si>
  <si>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</si>
  <si>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</si>
  <si>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</si>
  <si>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</si>
  <si>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</si>
  <si>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</si>
  <si>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</si>
  <si>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</si>
  <si>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</si>
  <si>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</si>
  <si>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</si>
  <si>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</si>
  <si>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</si>
  <si>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</si>
  <si>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</si>
  <si>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</si>
  <si>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</si>
  <si>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</si>
  <si>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</si>
  <si>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</si>
  <si>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</si>
  <si>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</si>
  <si>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</si>
  <si>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</si>
  <si>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</si>
  <si>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</si>
  <si>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</si>
  <si>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</si>
  <si>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</si>
  <si>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</si>
  <si>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</si>
  <si>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</si>
  <si>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</si>
  <si>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</si>
  <si>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</si>
  <si>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</si>
  <si>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</si>
  <si>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</si>
  <si>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</si>
  <si>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</si>
  <si>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</si>
  <si>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</si>
  <si>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</si>
  <si>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</si>
  <si>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</si>
  <si>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</si>
  <si>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</si>
  <si>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</si>
  <si>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</si>
  <si>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</si>
  <si>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</si>
  <si>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</si>
  <si>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</si>
  <si>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</si>
  <si>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</si>
  <si>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</si>
  <si>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</si>
  <si>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</si>
  <si>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</si>
  <si>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</si>
  <si>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</si>
  <si>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</si>
  <si>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</si>
  <si>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</si>
  <si>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</si>
  <si>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</si>
  <si>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</si>
  <si>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</si>
  <si>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</si>
  <si>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</si>
  <si>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</si>
  <si>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</si>
  <si>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</si>
  <si>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</si>
  <si>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</si>
  <si>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</si>
  <si>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</si>
  <si>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</si>
  <si>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</si>
  <si>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</si>
  <si>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</si>
  <si>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</si>
  <si>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</si>
  <si>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</si>
  <si>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</si>
  <si>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</si>
  <si>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</si>
  <si>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</si>
  <si>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</si>
  <si>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</si>
  <si>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</si>
  <si>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</si>
  <si>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</si>
  <si>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</si>
  <si>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</si>
  <si>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</si>
  <si>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</si>
  <si>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</si>
  <si>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</si>
  <si>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</si>
  <si>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</si>
  <si>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</si>
  <si>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</si>
  <si>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</si>
  <si>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</si>
  <si>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</si>
  <si>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</si>
  <si>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</si>
  <si>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</si>
  <si>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</si>
  <si>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</si>
  <si>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</si>
  <si>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</si>
  <si>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</si>
  <si>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</si>
  <si>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</si>
  <si>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</si>
  <si>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</si>
  <si>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</si>
  <si>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</si>
  <si>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</si>
  <si>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</si>
  <si>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</si>
  <si>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</si>
  <si>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</si>
  <si>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</si>
  <si>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</si>
  <si>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</si>
  <si>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</si>
  <si>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</si>
  <si>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</si>
  <si>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</si>
  <si>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</si>
  <si>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</si>
  <si>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</si>
  <si>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</si>
  <si>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</si>
  <si>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</si>
  <si>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</si>
  <si>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</si>
  <si>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</si>
  <si>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</si>
  <si>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</si>
  <si>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</si>
  <si>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</si>
  <si>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</si>
  <si>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</si>
  <si>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</si>
  <si>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</si>
  <si>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</si>
  <si>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</si>
  <si>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</si>
  <si>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</si>
  <si>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</si>
  <si>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</si>
  <si>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</si>
  <si>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</si>
  <si>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</si>
  <si>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</si>
  <si>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</si>
  <si>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</si>
  <si>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</si>
  <si>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</si>
  <si>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</si>
  <si>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</si>
  <si>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</si>
  <si>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</si>
  <si>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</si>
  <si>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</si>
  <si>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</si>
  <si>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</si>
  <si>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</si>
  <si>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</si>
  <si>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</si>
  <si>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</si>
  <si>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</si>
  <si>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</si>
  <si>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</si>
  <si>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</si>
  <si>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</si>
  <si>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</si>
  <si>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</si>
  <si>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</si>
  <si>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</si>
  <si>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</si>
  <si>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</si>
  <si>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</si>
  <si>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</si>
  <si>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</si>
  <si>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</si>
  <si>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</si>
  <si>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</si>
  <si>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</si>
  <si>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</si>
  <si>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</si>
  <si>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</si>
  <si>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</si>
  <si>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</si>
  <si>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</si>
  <si>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</si>
  <si>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</si>
  <si>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</si>
  <si>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</si>
  <si>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</si>
  <si>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</si>
  <si>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</si>
  <si>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</si>
  <si>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</si>
  <si>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</si>
  <si>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</si>
  <si>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</si>
  <si>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</si>
  <si>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</si>
  <si>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</si>
  <si>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</si>
  <si>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</si>
  <si>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</si>
  <si>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</si>
  <si>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</si>
  <si>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</si>
  <si>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</si>
  <si>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</si>
  <si>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</si>
  <si>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</si>
  <si>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</si>
  <si>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</si>
  <si>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</si>
  <si>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</si>
  <si>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</si>
  <si>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</si>
  <si>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</si>
  <si>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</si>
  <si>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</si>
  <si>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</si>
  <si>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</si>
  <si>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</si>
  <si>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</si>
  <si>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</si>
  <si>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</si>
  <si>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</si>
  <si>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</si>
  <si>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</si>
  <si>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</si>
  <si>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</si>
  <si>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</si>
  <si>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</si>
  <si>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</si>
  <si>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</si>
  <si>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</si>
  <si>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</si>
  <si>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</si>
  <si>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</si>
  <si>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</si>
  <si>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</si>
  <si>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</si>
  <si>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</si>
  <si>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</si>
  <si>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</si>
  <si>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</si>
  <si>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</si>
  <si>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</si>
  <si>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</si>
  <si>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</si>
  <si>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</si>
  <si>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</si>
  <si>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</si>
  <si>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</si>
  <si>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</si>
  <si>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</si>
  <si>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</si>
  <si>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</si>
  <si>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</si>
  <si>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</si>
  <si>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</si>
  <si>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</si>
  <si>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</si>
  <si>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</si>
  <si>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</si>
  <si>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</si>
  <si>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</si>
  <si>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</si>
  <si>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</si>
  <si>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</si>
  <si>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</si>
  <si>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</si>
  <si>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</si>
  <si>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</si>
  <si>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</si>
  <si>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</si>
  <si>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</si>
  <si>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</si>
  <si>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</si>
  <si>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</si>
  <si>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</si>
  <si>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</si>
  <si>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</si>
  <si>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</si>
  <si>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</si>
  <si>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</si>
  <si>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</si>
  <si>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</si>
  <si>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</si>
  <si>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</si>
  <si>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</si>
  <si>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</si>
  <si>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</si>
  <si>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</si>
  <si>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</si>
  <si>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</si>
  <si>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</si>
  <si>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</si>
  <si>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</si>
  <si>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</si>
  <si>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</si>
  <si>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</si>
  <si>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</si>
  <si>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</si>
  <si>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</si>
  <si>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</si>
  <si>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</si>
  <si>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</si>
  <si>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</si>
  <si>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</si>
  <si>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</si>
  <si>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</si>
  <si>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</si>
  <si>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</si>
  <si>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</si>
  <si>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</si>
  <si>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</si>
  <si>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</si>
  <si>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</si>
  <si>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</si>
  <si>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</si>
  <si>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</si>
  <si>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</si>
  <si>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</si>
  <si>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</si>
  <si>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</si>
  <si>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</si>
  <si>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</si>
  <si>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</si>
  <si>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</si>
  <si>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</si>
  <si>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</si>
  <si>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</si>
  <si>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</si>
  <si>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</si>
  <si>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</si>
  <si>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</si>
  <si>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</si>
  <si>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</si>
  <si>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</si>
  <si>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</si>
  <si>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</si>
  <si>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</si>
  <si>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</si>
  <si>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</si>
  <si>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</si>
  <si>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</si>
  <si>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</si>
  <si>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</si>
  <si>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</si>
  <si>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</si>
  <si>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</si>
  <si>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</si>
  <si>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</si>
  <si>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</si>
  <si>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</si>
  <si>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</si>
  <si>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</si>
  <si>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</si>
  <si>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</si>
  <si>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</si>
  <si>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</si>
  <si>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</si>
  <si>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</si>
  <si>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</si>
  <si>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</si>
  <si>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</si>
  <si>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</si>
  <si>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</si>
  <si>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</si>
  <si>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</si>
  <si>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</si>
  <si>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</si>
  <si>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</si>
  <si>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</si>
  <si>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</si>
  <si>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</si>
  <si>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</si>
  <si>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</si>
  <si>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</si>
  <si>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</si>
  <si>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</si>
  <si>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</si>
  <si>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</si>
  <si>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</si>
  <si>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</si>
  <si>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</si>
  <si>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</si>
  <si>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</si>
  <si>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</si>
  <si>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</si>
  <si>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</si>
  <si>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2 Gavetas Vacias + 1 Fallando</t>
  </si>
  <si>
    <t>Abatecido</t>
  </si>
  <si>
    <t>TARJTETA TRABADA</t>
  </si>
  <si>
    <t>Solucionado</t>
  </si>
  <si>
    <t xml:space="preserve">Gaveta de Rechazos Llena </t>
  </si>
  <si>
    <t>ERROR PRINTER</t>
  </si>
  <si>
    <t>3 Gavetas Vacias</t>
  </si>
  <si>
    <t>GAVETA VACIAS + GAVETAS FALLANDO</t>
  </si>
  <si>
    <t>1 Gaveta Vacia + 2 Fallando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</si>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</sst>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286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2869" TargetMode="External"/><Relationship Id="rId12" Type="http://schemas.openxmlformats.org/officeDocument/2006/relationships/hyperlink" Target="http://s460-helpdesk/CAisd/pdmweb.exe?OP=SEARCH+FACTORY=in+SKIPLIST=1+QBE.EQ.id=354284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285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5428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88"/>
  <sheetViews>
    <sheetView tabSelected="1" zoomScale="80" zoomScaleNormal="80" workbookViewId="0">
      <pane ySplit="4" topLeftCell="A71" activePane="bottomLeft" state="frozen"/>
      <selection pane="bottomLeft" activeCell="C94" sqref="C9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customWidth="1"/>
    <col min="16" max="16" width="22.140625" style="111" customWidth="1"/>
    <col min="17" max="17" width="48.5703125" style="80" bestFit="1" customWidth="1"/>
    <col min="18" max="16384" width="17.85546875" style="45"/>
  </cols>
  <sheetData>
    <row r="1" spans="1:18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8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8" ht="18.75" thickBot="1" x14ac:dyDescent="0.3">
      <c r="A3" s="144" t="s">
        <v>2520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x14ac:dyDescent="0.25">
      <c r="A5" s="115" t="str">
        <f>VLOOKUP(E5,'LISTADO ATM'!$A$2:$C$901,3,0)</f>
        <v>ESTE</v>
      </c>
      <c r="B5" s="110">
        <v>335830126</v>
      </c>
      <c r="C5" s="122">
        <v>44277.725104166668</v>
      </c>
      <c r="D5" s="115" t="s">
        <v>2189</v>
      </c>
      <c r="E5" s="109">
        <v>513</v>
      </c>
      <c r="F5" s="115" t="str">
        <f>VLOOKUP(E5,VIP!$A$2:$O12075,2,0)</f>
        <v>DRBR513</v>
      </c>
      <c r="G5" s="115" t="str">
        <f>VLOOKUP(E5,'LISTADO ATM'!$A$2:$B$900,2,0)</f>
        <v xml:space="preserve">ATM UNP Lagunas de Nisibón </v>
      </c>
      <c r="H5" s="115" t="str">
        <f>VLOOKUP(E5,VIP!$A$2:$O16996,7,FALSE)</f>
        <v>Si</v>
      </c>
      <c r="I5" s="115" t="str">
        <f>VLOOKUP(E5,VIP!$A$2:$O8961,8,FALSE)</f>
        <v>Si</v>
      </c>
      <c r="J5" s="115" t="str">
        <f>VLOOKUP(E5,VIP!$A$2:$O8911,8,FALSE)</f>
        <v>Si</v>
      </c>
      <c r="K5" s="115" t="str">
        <f>VLOOKUP(E5,VIP!$A$2:$O12485,6,0)</f>
        <v>NO</v>
      </c>
      <c r="L5" s="116" t="s">
        <v>2254</v>
      </c>
      <c r="M5" s="114" t="s">
        <v>2466</v>
      </c>
      <c r="N5" s="114" t="s">
        <v>2494</v>
      </c>
      <c r="O5" s="115" t="s">
        <v>2475</v>
      </c>
      <c r="P5" s="113"/>
      <c r="Q5" s="117" t="s">
        <v>2254</v>
      </c>
    </row>
    <row r="6" spans="1:18" ht="18" x14ac:dyDescent="0.25">
      <c r="A6" s="115" t="str">
        <f>VLOOKUP(E6,'LISTADO ATM'!$A$2:$C$901,3,0)</f>
        <v>DISTRITO NACIONAL</v>
      </c>
      <c r="B6" s="110">
        <v>335831765</v>
      </c>
      <c r="C6" s="122">
        <v>44279.310208333336</v>
      </c>
      <c r="D6" s="115" t="s">
        <v>2495</v>
      </c>
      <c r="E6" s="109">
        <v>545</v>
      </c>
      <c r="F6" s="115" t="str">
        <f>VLOOKUP(E6,VIP!$A$2:$O12137,2,0)</f>
        <v>DRBR995</v>
      </c>
      <c r="G6" s="115" t="str">
        <f>VLOOKUP(E6,'LISTADO ATM'!$A$2:$B$900,2,0)</f>
        <v xml:space="preserve">ATM Oficina Isabel La Católica II  </v>
      </c>
      <c r="H6" s="115" t="str">
        <f>VLOOKUP(E6,VIP!$A$2:$O17058,7,FALSE)</f>
        <v>Si</v>
      </c>
      <c r="I6" s="115" t="str">
        <f>VLOOKUP(E6,VIP!$A$2:$O9023,8,FALSE)</f>
        <v>Si</v>
      </c>
      <c r="J6" s="115" t="str">
        <f>VLOOKUP(E6,VIP!$A$2:$O8973,8,FALSE)</f>
        <v>Si</v>
      </c>
      <c r="K6" s="115" t="str">
        <f>VLOOKUP(E6,VIP!$A$2:$O12547,6,0)</f>
        <v>NO</v>
      </c>
      <c r="L6" s="116" t="s">
        <v>2500</v>
      </c>
      <c r="M6" s="114" t="s">
        <v>2466</v>
      </c>
      <c r="N6" s="114" t="s">
        <v>2473</v>
      </c>
      <c r="O6" s="115" t="s">
        <v>2496</v>
      </c>
      <c r="P6" s="141"/>
      <c r="Q6" s="117" t="s">
        <v>2500</v>
      </c>
    </row>
    <row r="7" spans="1:18" ht="18" x14ac:dyDescent="0.25">
      <c r="A7" s="115" t="str">
        <f>VLOOKUP(E7,'LISTADO ATM'!$A$2:$C$901,3,0)</f>
        <v>DISTRITO NACIONAL</v>
      </c>
      <c r="B7" s="110">
        <v>335832459</v>
      </c>
      <c r="C7" s="122">
        <v>44279.538611111115</v>
      </c>
      <c r="D7" s="115" t="s">
        <v>2189</v>
      </c>
      <c r="E7" s="109">
        <v>547</v>
      </c>
      <c r="F7" s="115" t="str">
        <f>VLOOKUP(E7,VIP!$A$2:$O12140,2,0)</f>
        <v>DRBR16B</v>
      </c>
      <c r="G7" s="115" t="str">
        <f>VLOOKUP(E7,'LISTADO ATM'!$A$2:$B$900,2,0)</f>
        <v xml:space="preserve">ATM Plaza Lama Herrera </v>
      </c>
      <c r="H7" s="115" t="str">
        <f>VLOOKUP(E7,VIP!$A$2:$O17061,7,FALSE)</f>
        <v>Si</v>
      </c>
      <c r="I7" s="115" t="str">
        <f>VLOOKUP(E7,VIP!$A$2:$O9026,8,FALSE)</f>
        <v>Si</v>
      </c>
      <c r="J7" s="115" t="str">
        <f>VLOOKUP(E7,VIP!$A$2:$O8976,8,FALSE)</f>
        <v>Si</v>
      </c>
      <c r="K7" s="115" t="str">
        <f>VLOOKUP(E7,VIP!$A$2:$O12550,6,0)</f>
        <v>NO</v>
      </c>
      <c r="L7" s="116" t="s">
        <v>2228</v>
      </c>
      <c r="M7" s="114" t="s">
        <v>2466</v>
      </c>
      <c r="N7" s="114" t="s">
        <v>2473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335832461</v>
      </c>
      <c r="C8" s="122">
        <v>44279.540775462963</v>
      </c>
      <c r="D8" s="115" t="s">
        <v>2189</v>
      </c>
      <c r="E8" s="109">
        <v>676</v>
      </c>
      <c r="F8" s="115" t="str">
        <f>VLOOKUP(E8,VIP!$A$2:$O12141,2,0)</f>
        <v>DRBR676</v>
      </c>
      <c r="G8" s="115" t="str">
        <f>VLOOKUP(E8,'LISTADO ATM'!$A$2:$B$900,2,0)</f>
        <v>ATM S/M Bravo Colina Del Oeste</v>
      </c>
      <c r="H8" s="115" t="str">
        <f>VLOOKUP(E8,VIP!$A$2:$O17062,7,FALSE)</f>
        <v>Si</v>
      </c>
      <c r="I8" s="115" t="str">
        <f>VLOOKUP(E8,VIP!$A$2:$O9027,8,FALSE)</f>
        <v>Si</v>
      </c>
      <c r="J8" s="115" t="str">
        <f>VLOOKUP(E8,VIP!$A$2:$O8977,8,FALSE)</f>
        <v>Si</v>
      </c>
      <c r="K8" s="115" t="str">
        <f>VLOOKUP(E8,VIP!$A$2:$O12551,6,0)</f>
        <v>NO</v>
      </c>
      <c r="L8" s="116" t="s">
        <v>2228</v>
      </c>
      <c r="M8" s="114" t="s">
        <v>2466</v>
      </c>
      <c r="N8" s="114" t="s">
        <v>2473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SUR</v>
      </c>
      <c r="B9" s="110">
        <v>335832581</v>
      </c>
      <c r="C9" s="122">
        <v>44279.594004629631</v>
      </c>
      <c r="D9" s="115" t="s">
        <v>2189</v>
      </c>
      <c r="E9" s="109">
        <v>6</v>
      </c>
      <c r="F9" s="115" t="str">
        <f>VLOOKUP(E9,VIP!$A$2:$O12146,2,0)</f>
        <v>DRBR006</v>
      </c>
      <c r="G9" s="115" t="str">
        <f>VLOOKUP(E9,'LISTADO ATM'!$A$2:$B$900,2,0)</f>
        <v xml:space="preserve">ATM Plaza WAO San Juan </v>
      </c>
      <c r="H9" s="115" t="str">
        <f>VLOOKUP(E9,VIP!$A$2:$O17067,7,FALSE)</f>
        <v>N/A</v>
      </c>
      <c r="I9" s="115" t="str">
        <f>VLOOKUP(E9,VIP!$A$2:$O9032,8,FALSE)</f>
        <v>N/A</v>
      </c>
      <c r="J9" s="115" t="str">
        <f>VLOOKUP(E9,VIP!$A$2:$O8982,8,FALSE)</f>
        <v>N/A</v>
      </c>
      <c r="K9" s="115" t="str">
        <f>VLOOKUP(E9,VIP!$A$2:$O12556,6,0)</f>
        <v/>
      </c>
      <c r="L9" s="116" t="s">
        <v>2228</v>
      </c>
      <c r="M9" s="114" t="s">
        <v>2466</v>
      </c>
      <c r="N9" s="114" t="s">
        <v>2473</v>
      </c>
      <c r="O9" s="115" t="s">
        <v>2475</v>
      </c>
      <c r="P9" s="113"/>
      <c r="Q9" s="117" t="s">
        <v>2228</v>
      </c>
    </row>
    <row r="10" spans="1:18" ht="18" x14ac:dyDescent="0.25">
      <c r="A10" s="115" t="str">
        <f>VLOOKUP(E10,'LISTADO ATM'!$A$2:$C$901,3,0)</f>
        <v>DISTRITO NACIONAL</v>
      </c>
      <c r="B10" s="110">
        <v>335832641</v>
      </c>
      <c r="C10" s="122">
        <v>44279.610995370371</v>
      </c>
      <c r="D10" s="115" t="s">
        <v>2189</v>
      </c>
      <c r="E10" s="109">
        <v>607</v>
      </c>
      <c r="F10" s="115" t="str">
        <f>VLOOKUP(E10,VIP!$A$2:$O12151,2,0)</f>
        <v>DRBR607</v>
      </c>
      <c r="G10" s="115" t="str">
        <f>VLOOKUP(E10,'LISTADO ATM'!$A$2:$B$900,2,0)</f>
        <v xml:space="preserve">ATM ONAPI </v>
      </c>
      <c r="H10" s="115" t="str">
        <f>VLOOKUP(E10,VIP!$A$2:$O17072,7,FALSE)</f>
        <v>Si</v>
      </c>
      <c r="I10" s="115" t="str">
        <f>VLOOKUP(E10,VIP!$A$2:$O9037,8,FALSE)</f>
        <v>Si</v>
      </c>
      <c r="J10" s="115" t="str">
        <f>VLOOKUP(E10,VIP!$A$2:$O8987,8,FALSE)</f>
        <v>Si</v>
      </c>
      <c r="K10" s="115" t="str">
        <f>VLOOKUP(E10,VIP!$A$2:$O12561,6,0)</f>
        <v>NO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ht="18" x14ac:dyDescent="0.25">
      <c r="A11" s="115" t="str">
        <f>VLOOKUP(E11,'LISTADO ATM'!$A$2:$C$901,3,0)</f>
        <v>DISTRITO NACIONAL</v>
      </c>
      <c r="B11" s="110">
        <v>335832649</v>
      </c>
      <c r="C11" s="122">
        <v>44279.61378472222</v>
      </c>
      <c r="D11" s="115" t="s">
        <v>2189</v>
      </c>
      <c r="E11" s="109">
        <v>845</v>
      </c>
      <c r="F11" s="115" t="str">
        <f>VLOOKUP(E11,VIP!$A$2:$O12153,2,0)</f>
        <v>DRBR845</v>
      </c>
      <c r="G11" s="115" t="str">
        <f>VLOOKUP(E11,'LISTADO ATM'!$A$2:$B$900,2,0)</f>
        <v xml:space="preserve">ATM CERTV (Canal 4) </v>
      </c>
      <c r="H11" s="115" t="str">
        <f>VLOOKUP(E11,VIP!$A$2:$O17074,7,FALSE)</f>
        <v>Si</v>
      </c>
      <c r="I11" s="115" t="str">
        <f>VLOOKUP(E11,VIP!$A$2:$O9039,8,FALSE)</f>
        <v>Si</v>
      </c>
      <c r="J11" s="115" t="str">
        <f>VLOOKUP(E11,VIP!$A$2:$O8989,8,FALSE)</f>
        <v>Si</v>
      </c>
      <c r="K11" s="115" t="str">
        <f>VLOOKUP(E11,VIP!$A$2:$O12563,6,0)</f>
        <v>NO</v>
      </c>
      <c r="L11" s="116" t="s">
        <v>2228</v>
      </c>
      <c r="M11" s="114" t="s">
        <v>2466</v>
      </c>
      <c r="N11" s="114" t="s">
        <v>2473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ESTE</v>
      </c>
      <c r="B12" s="110">
        <v>335832991</v>
      </c>
      <c r="C12" s="122">
        <v>44279.733124999999</v>
      </c>
      <c r="D12" s="115" t="s">
        <v>2189</v>
      </c>
      <c r="E12" s="109">
        <v>795</v>
      </c>
      <c r="F12" s="115" t="str">
        <f>VLOOKUP(E12,VIP!$A$2:$O12164,2,0)</f>
        <v>DRBR795</v>
      </c>
      <c r="G12" s="115" t="str">
        <f>VLOOKUP(E12,'LISTADO ATM'!$A$2:$B$900,2,0)</f>
        <v xml:space="preserve">ATM UNP Guaymate (La Romana) </v>
      </c>
      <c r="H12" s="115" t="str">
        <f>VLOOKUP(E12,VIP!$A$2:$O17085,7,FALSE)</f>
        <v>Si</v>
      </c>
      <c r="I12" s="115" t="str">
        <f>VLOOKUP(E12,VIP!$A$2:$O9050,8,FALSE)</f>
        <v>Si</v>
      </c>
      <c r="J12" s="115" t="str">
        <f>VLOOKUP(E12,VIP!$A$2:$O9000,8,FALSE)</f>
        <v>Si</v>
      </c>
      <c r="K12" s="115" t="str">
        <f>VLOOKUP(E12,VIP!$A$2:$O12574,6,0)</f>
        <v>NO</v>
      </c>
      <c r="L12" s="116" t="s">
        <v>2254</v>
      </c>
      <c r="M12" s="114" t="s">
        <v>2466</v>
      </c>
      <c r="N12" s="114" t="s">
        <v>2473</v>
      </c>
      <c r="O12" s="115" t="s">
        <v>2475</v>
      </c>
      <c r="P12" s="113"/>
      <c r="Q12" s="117" t="s">
        <v>2254</v>
      </c>
    </row>
    <row r="13" spans="1:18" ht="18" x14ac:dyDescent="0.25">
      <c r="A13" s="115" t="str">
        <f>VLOOKUP(E13,'LISTADO ATM'!$A$2:$C$901,3,0)</f>
        <v>DISTRITO NACIONAL</v>
      </c>
      <c r="B13" s="110">
        <v>335833071</v>
      </c>
      <c r="C13" s="122">
        <v>44279.916562500002</v>
      </c>
      <c r="D13" s="115" t="s">
        <v>2189</v>
      </c>
      <c r="E13" s="109">
        <v>527</v>
      </c>
      <c r="F13" s="115" t="str">
        <f>VLOOKUP(E13,VIP!$A$2:$O12182,2,0)</f>
        <v>DRBR527</v>
      </c>
      <c r="G13" s="115" t="str">
        <f>VLOOKUP(E13,'LISTADO ATM'!$A$2:$B$900,2,0)</f>
        <v>ATM Oficina Zona Oriental II</v>
      </c>
      <c r="H13" s="115" t="str">
        <f>VLOOKUP(E13,VIP!$A$2:$O17103,7,FALSE)</f>
        <v>Si</v>
      </c>
      <c r="I13" s="115" t="str">
        <f>VLOOKUP(E13,VIP!$A$2:$O9068,8,FALSE)</f>
        <v>Si</v>
      </c>
      <c r="J13" s="115" t="str">
        <f>VLOOKUP(E13,VIP!$A$2:$O9018,8,FALSE)</f>
        <v>Si</v>
      </c>
      <c r="K13" s="115" t="str">
        <f>VLOOKUP(E13,VIP!$A$2:$O12592,6,0)</f>
        <v>SI</v>
      </c>
      <c r="L13" s="116" t="s">
        <v>2228</v>
      </c>
      <c r="M13" s="114" t="s">
        <v>2466</v>
      </c>
      <c r="N13" s="114" t="s">
        <v>2473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NORTE</v>
      </c>
      <c r="B14" s="110">
        <v>335833078</v>
      </c>
      <c r="C14" s="122">
        <v>44280.004965277774</v>
      </c>
      <c r="D14" s="115" t="s">
        <v>2190</v>
      </c>
      <c r="E14" s="109">
        <v>253</v>
      </c>
      <c r="F14" s="115" t="str">
        <f>VLOOKUP(E14,VIP!$A$2:$O12187,2,0)</f>
        <v>DRBR253</v>
      </c>
      <c r="G14" s="115" t="str">
        <f>VLOOKUP(E14,'LISTADO ATM'!$A$2:$B$900,2,0)</f>
        <v xml:space="preserve">ATM Centro Cuesta Nacional (Santiago) </v>
      </c>
      <c r="H14" s="115" t="str">
        <f>VLOOKUP(E14,VIP!$A$2:$O17108,7,FALSE)</f>
        <v>Si</v>
      </c>
      <c r="I14" s="115" t="str">
        <f>VLOOKUP(E14,VIP!$A$2:$O9073,8,FALSE)</f>
        <v>Si</v>
      </c>
      <c r="J14" s="115" t="str">
        <f>VLOOKUP(E14,VIP!$A$2:$O9023,8,FALSE)</f>
        <v>Si</v>
      </c>
      <c r="K14" s="115" t="str">
        <f>VLOOKUP(E14,VIP!$A$2:$O12597,6,0)</f>
        <v>NO</v>
      </c>
      <c r="L14" s="116" t="s">
        <v>2228</v>
      </c>
      <c r="M14" s="114" t="s">
        <v>2466</v>
      </c>
      <c r="N14" s="114" t="s">
        <v>2473</v>
      </c>
      <c r="O14" s="115" t="s">
        <v>2508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335833082</v>
      </c>
      <c r="C15" s="122">
        <v>44280.024293981478</v>
      </c>
      <c r="D15" s="115" t="s">
        <v>2189</v>
      </c>
      <c r="E15" s="109">
        <v>943</v>
      </c>
      <c r="F15" s="115" t="str">
        <f>VLOOKUP(E15,VIP!$A$2:$O12191,2,0)</f>
        <v>DRBR16K</v>
      </c>
      <c r="G15" s="115" t="str">
        <f>VLOOKUP(E15,'LISTADO ATM'!$A$2:$B$900,2,0)</f>
        <v xml:space="preserve">ATM Oficina Tránsito Terreste </v>
      </c>
      <c r="H15" s="115" t="str">
        <f>VLOOKUP(E15,VIP!$A$2:$O17112,7,FALSE)</f>
        <v>Si</v>
      </c>
      <c r="I15" s="115" t="str">
        <f>VLOOKUP(E15,VIP!$A$2:$O9077,8,FALSE)</f>
        <v>Si</v>
      </c>
      <c r="J15" s="115" t="str">
        <f>VLOOKUP(E15,VIP!$A$2:$O9027,8,FALSE)</f>
        <v>Si</v>
      </c>
      <c r="K15" s="115" t="str">
        <f>VLOOKUP(E15,VIP!$A$2:$O12601,6,0)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ht="18" x14ac:dyDescent="0.25">
      <c r="A16" s="115" t="str">
        <f>VLOOKUP(E16,'LISTADO ATM'!$A$2:$C$901,3,0)</f>
        <v>DISTRITO NACIONAL</v>
      </c>
      <c r="B16" s="110">
        <v>335833086</v>
      </c>
      <c r="C16" s="122">
        <v>44280.025671296295</v>
      </c>
      <c r="D16" s="115" t="s">
        <v>2189</v>
      </c>
      <c r="E16" s="109">
        <v>169</v>
      </c>
      <c r="F16" s="115" t="str">
        <f>VLOOKUP(E16,VIP!$A$2:$O12195,2,0)</f>
        <v>DRBR169</v>
      </c>
      <c r="G16" s="115" t="str">
        <f>VLOOKUP(E16,'LISTADO ATM'!$A$2:$B$900,2,0)</f>
        <v xml:space="preserve">ATM Oficina Caonabo </v>
      </c>
      <c r="H16" s="115" t="str">
        <f>VLOOKUP(E16,VIP!$A$2:$O17116,7,FALSE)</f>
        <v>Si</v>
      </c>
      <c r="I16" s="115" t="str">
        <f>VLOOKUP(E16,VIP!$A$2:$O9081,8,FALSE)</f>
        <v>Si</v>
      </c>
      <c r="J16" s="115" t="str">
        <f>VLOOKUP(E16,VIP!$A$2:$O9031,8,FALSE)</f>
        <v>Si</v>
      </c>
      <c r="K16" s="115" t="str">
        <f>VLOOKUP(E16,VIP!$A$2:$O12605,6,0)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335833087</v>
      </c>
      <c r="C17" s="122">
        <v>44280.026180555556</v>
      </c>
      <c r="D17" s="115" t="s">
        <v>2189</v>
      </c>
      <c r="E17" s="109">
        <v>244</v>
      </c>
      <c r="F17" s="115" t="str">
        <f>VLOOKUP(E17,VIP!$A$2:$O12196,2,0)</f>
        <v>DRBR244</v>
      </c>
      <c r="G17" s="115" t="str">
        <f>VLOOKUP(E17,'LISTADO ATM'!$A$2:$B$900,2,0)</f>
        <v xml:space="preserve">ATM Ministerio de Hacienda (antiguo Finanzas) </v>
      </c>
      <c r="H17" s="115" t="str">
        <f>VLOOKUP(E17,VIP!$A$2:$O17117,7,FALSE)</f>
        <v>Si</v>
      </c>
      <c r="I17" s="115" t="str">
        <f>VLOOKUP(E17,VIP!$A$2:$O9082,8,FALSE)</f>
        <v>Si</v>
      </c>
      <c r="J17" s="115" t="str">
        <f>VLOOKUP(E17,VIP!$A$2:$O9032,8,FALSE)</f>
        <v>Si</v>
      </c>
      <c r="K17" s="115" t="str">
        <f>VLOOKUP(E17,VIP!$A$2:$O12606,6,0)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SUR</v>
      </c>
      <c r="B18" s="110">
        <v>335833091</v>
      </c>
      <c r="C18" s="122">
        <v>44280.028379629628</v>
      </c>
      <c r="D18" s="115" t="s">
        <v>2189</v>
      </c>
      <c r="E18" s="109">
        <v>5</v>
      </c>
      <c r="F18" s="115" t="str">
        <f>VLOOKUP(E18,VIP!$A$2:$O12200,2,0)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VLOOKUP(E18,VIP!$A$2:$O17121,7,FALSE)</f>
        <v>Si</v>
      </c>
      <c r="I18" s="115" t="str">
        <f>VLOOKUP(E18,VIP!$A$2:$O9086,8,FALSE)</f>
        <v>Si</v>
      </c>
      <c r="J18" s="115" t="str">
        <f>VLOOKUP(E18,VIP!$A$2:$O9036,8,FALSE)</f>
        <v>Si</v>
      </c>
      <c r="K18" s="115" t="str">
        <f>VLOOKUP(E18,VIP!$A$2:$O12610,6,0)</f>
        <v>NO</v>
      </c>
      <c r="L18" s="116" t="s">
        <v>2228</v>
      </c>
      <c r="M18" s="114" t="s">
        <v>2466</v>
      </c>
      <c r="N18" s="114" t="s">
        <v>2473</v>
      </c>
      <c r="O18" s="115" t="s">
        <v>2475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DISTRITO NACIONAL</v>
      </c>
      <c r="B19" s="110">
        <v>335833094</v>
      </c>
      <c r="C19" s="122">
        <v>44280.030011574076</v>
      </c>
      <c r="D19" s="115" t="s">
        <v>2469</v>
      </c>
      <c r="E19" s="109">
        <v>887</v>
      </c>
      <c r="F19" s="115" t="str">
        <f>VLOOKUP(E19,VIP!$A$2:$O12203,2,0)</f>
        <v>DRBR887</v>
      </c>
      <c r="G19" s="115" t="str">
        <f>VLOOKUP(E19,'LISTADO ATM'!$A$2:$B$900,2,0)</f>
        <v>ATM S/M Bravo Los Proceres</v>
      </c>
      <c r="H19" s="115" t="str">
        <f>VLOOKUP(E19,VIP!$A$2:$O17124,7,FALSE)</f>
        <v>Si</v>
      </c>
      <c r="I19" s="115" t="str">
        <f>VLOOKUP(E19,VIP!$A$2:$O9089,8,FALSE)</f>
        <v>Si</v>
      </c>
      <c r="J19" s="115" t="str">
        <f>VLOOKUP(E19,VIP!$A$2:$O9039,8,FALSE)</f>
        <v>Si</v>
      </c>
      <c r="K19" s="115" t="str">
        <f>VLOOKUP(E19,VIP!$A$2:$O12613,6,0)</f>
        <v>NO</v>
      </c>
      <c r="L19" s="116" t="s">
        <v>2500</v>
      </c>
      <c r="M19" s="114" t="s">
        <v>2466</v>
      </c>
      <c r="N19" s="114" t="s">
        <v>2473</v>
      </c>
      <c r="O19" s="115" t="s">
        <v>2474</v>
      </c>
      <c r="P19" s="141"/>
      <c r="Q19" s="117" t="s">
        <v>2500</v>
      </c>
    </row>
    <row r="20" spans="1:17" ht="18" x14ac:dyDescent="0.25">
      <c r="A20" s="115" t="str">
        <f>VLOOKUP(E20,'LISTADO ATM'!$A$2:$C$901,3,0)</f>
        <v>DISTRITO NACIONAL</v>
      </c>
      <c r="B20" s="110">
        <v>335833097</v>
      </c>
      <c r="C20" s="122">
        <v>44280.032905092594</v>
      </c>
      <c r="D20" s="115" t="s">
        <v>2189</v>
      </c>
      <c r="E20" s="109">
        <v>696</v>
      </c>
      <c r="F20" s="115" t="str">
        <f>VLOOKUP(E20,VIP!$A$2:$O12269,2,0)</f>
        <v>DRBR696</v>
      </c>
      <c r="G20" s="115" t="str">
        <f>VLOOKUP(E20,'LISTADO ATM'!$A$2:$B$900,2,0)</f>
        <v>ATM Olé Jacobo Majluta</v>
      </c>
      <c r="H20" s="115" t="str">
        <f>VLOOKUP(E20,VIP!$A$2:$O17190,7,FALSE)</f>
        <v>Si</v>
      </c>
      <c r="I20" s="115" t="str">
        <f>VLOOKUP(E20,VIP!$A$2:$O9155,8,FALSE)</f>
        <v>Si</v>
      </c>
      <c r="J20" s="115" t="str">
        <f>VLOOKUP(E20,VIP!$A$2:$O9105,8,FALSE)</f>
        <v>Si</v>
      </c>
      <c r="K20" s="115" t="str">
        <f>VLOOKUP(E20,VIP!$A$2:$O12679,6,0)</f>
        <v>NO</v>
      </c>
      <c r="L20" s="116" t="s">
        <v>2489</v>
      </c>
      <c r="M20" s="114" t="s">
        <v>2466</v>
      </c>
      <c r="N20" s="114" t="s">
        <v>2473</v>
      </c>
      <c r="O20" s="115" t="s">
        <v>2475</v>
      </c>
      <c r="P20" s="113"/>
      <c r="Q20" s="117" t="s">
        <v>2513</v>
      </c>
    </row>
    <row r="21" spans="1:17" ht="18" x14ac:dyDescent="0.25">
      <c r="A21" s="115" t="str">
        <f>VLOOKUP(E21,'LISTADO ATM'!$A$2:$C$901,3,0)</f>
        <v>DISTRITO NACIONAL</v>
      </c>
      <c r="B21" s="110">
        <v>335833134</v>
      </c>
      <c r="C21" s="122">
        <v>44280.330659722225</v>
      </c>
      <c r="D21" s="115" t="s">
        <v>2469</v>
      </c>
      <c r="E21" s="109">
        <v>914</v>
      </c>
      <c r="F21" s="115" t="str">
        <f>VLOOKUP(E21,VIP!$A$2:$O12220,2,0)</f>
        <v>DRBR914</v>
      </c>
      <c r="G21" s="115" t="str">
        <f>VLOOKUP(E21,'LISTADO ATM'!$A$2:$B$900,2,0)</f>
        <v xml:space="preserve">ATM Clínica Abreu </v>
      </c>
      <c r="H21" s="115" t="str">
        <f>VLOOKUP(E21,VIP!$A$2:$O17141,7,FALSE)</f>
        <v>Si</v>
      </c>
      <c r="I21" s="115" t="str">
        <f>VLOOKUP(E21,VIP!$A$2:$O9106,8,FALSE)</f>
        <v>No</v>
      </c>
      <c r="J21" s="115" t="str">
        <f>VLOOKUP(E21,VIP!$A$2:$O9056,8,FALSE)</f>
        <v>No</v>
      </c>
      <c r="K21" s="115" t="str">
        <f>VLOOKUP(E21,VIP!$A$2:$O12630,6,0)</f>
        <v>NO</v>
      </c>
      <c r="L21" s="116" t="s">
        <v>2428</v>
      </c>
      <c r="M21" s="114" t="s">
        <v>2466</v>
      </c>
      <c r="N21" s="114" t="s">
        <v>2473</v>
      </c>
      <c r="O21" s="115" t="s">
        <v>2474</v>
      </c>
      <c r="P21" s="113"/>
      <c r="Q21" s="117" t="s">
        <v>2428</v>
      </c>
    </row>
    <row r="22" spans="1:17" ht="18" x14ac:dyDescent="0.25">
      <c r="A22" s="115" t="str">
        <f>VLOOKUP(E22,'LISTADO ATM'!$A$2:$C$901,3,0)</f>
        <v>DISTRITO NACIONAL</v>
      </c>
      <c r="B22" s="110">
        <v>335833419</v>
      </c>
      <c r="C22" s="122">
        <v>44280.402349537035</v>
      </c>
      <c r="D22" s="115" t="s">
        <v>2189</v>
      </c>
      <c r="E22" s="109">
        <v>37</v>
      </c>
      <c r="F22" s="115" t="str">
        <f>VLOOKUP(E22,VIP!$A$2:$O12227,2,0)</f>
        <v>DRBR037</v>
      </c>
      <c r="G22" s="115" t="str">
        <f>VLOOKUP(E22,'LISTADO ATM'!$A$2:$B$900,2,0)</f>
        <v xml:space="preserve">ATM Oficina Villa Mella </v>
      </c>
      <c r="H22" s="115" t="str">
        <f>VLOOKUP(E22,VIP!$A$2:$O17148,7,FALSE)</f>
        <v>Si</v>
      </c>
      <c r="I22" s="115" t="str">
        <f>VLOOKUP(E22,VIP!$A$2:$O9113,8,FALSE)</f>
        <v>Si</v>
      </c>
      <c r="J22" s="115" t="str">
        <f>VLOOKUP(E22,VIP!$A$2:$O9063,8,FALSE)</f>
        <v>Si</v>
      </c>
      <c r="K22" s="115" t="str">
        <f>VLOOKUP(E22,VIP!$A$2:$O12637,6,0)</f>
        <v>SI</v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str">
        <f>VLOOKUP(E23,'LISTADO ATM'!$A$2:$C$901,3,0)</f>
        <v>DISTRITO NACIONAL</v>
      </c>
      <c r="B23" s="110">
        <v>335833429</v>
      </c>
      <c r="C23" s="122">
        <v>44280.405266203707</v>
      </c>
      <c r="D23" s="115" t="s">
        <v>2469</v>
      </c>
      <c r="E23" s="109">
        <v>238</v>
      </c>
      <c r="F23" s="115" t="str">
        <f>VLOOKUP(E23,VIP!$A$2:$O12228,2,0)</f>
        <v>DRBR238</v>
      </c>
      <c r="G23" s="115" t="str">
        <f>VLOOKUP(E23,'LISTADO ATM'!$A$2:$B$900,2,0)</f>
        <v xml:space="preserve">ATM Multicentro La Sirena Charles de Gaulle </v>
      </c>
      <c r="H23" s="115" t="str">
        <f>VLOOKUP(E23,VIP!$A$2:$O17149,7,FALSE)</f>
        <v>Si</v>
      </c>
      <c r="I23" s="115" t="str">
        <f>VLOOKUP(E23,VIP!$A$2:$O9114,8,FALSE)</f>
        <v>Si</v>
      </c>
      <c r="J23" s="115" t="str">
        <f>VLOOKUP(E23,VIP!$A$2:$O9064,8,FALSE)</f>
        <v>Si</v>
      </c>
      <c r="K23" s="115" t="str">
        <f>VLOOKUP(E23,VIP!$A$2:$O12638,6,0)</f>
        <v>No</v>
      </c>
      <c r="L23" s="116" t="s">
        <v>2428</v>
      </c>
      <c r="M23" s="114" t="s">
        <v>2466</v>
      </c>
      <c r="N23" s="114" t="s">
        <v>2473</v>
      </c>
      <c r="O23" s="115" t="s">
        <v>2474</v>
      </c>
      <c r="P23" s="113"/>
      <c r="Q23" s="117" t="s">
        <v>2428</v>
      </c>
    </row>
    <row r="24" spans="1:17" ht="18" x14ac:dyDescent="0.25">
      <c r="A24" s="115" t="str">
        <f>VLOOKUP(E24,'LISTADO ATM'!$A$2:$C$901,3,0)</f>
        <v>DISTRITO NACIONAL</v>
      </c>
      <c r="B24" s="110">
        <v>335833724</v>
      </c>
      <c r="C24" s="122">
        <v>44280.462812500002</v>
      </c>
      <c r="D24" s="115" t="s">
        <v>2189</v>
      </c>
      <c r="E24" s="109">
        <v>20</v>
      </c>
      <c r="F24" s="115" t="str">
        <f>VLOOKUP(E24,VIP!$A$2:$O12241,2,0)</f>
        <v>DRBR049</v>
      </c>
      <c r="G24" s="115" t="str">
        <f>VLOOKUP(E24,'LISTADO ATM'!$A$2:$B$900,2,0)</f>
        <v>ATM S/M Aprezio Las Palmas</v>
      </c>
      <c r="H24" s="115" t="str">
        <f>VLOOKUP(E24,VIP!$A$2:$O17162,7,FALSE)</f>
        <v>Si</v>
      </c>
      <c r="I24" s="115" t="str">
        <f>VLOOKUP(E24,VIP!$A$2:$O9127,8,FALSE)</f>
        <v>Si</v>
      </c>
      <c r="J24" s="115" t="str">
        <f>VLOOKUP(E24,VIP!$A$2:$O9077,8,FALSE)</f>
        <v>Si</v>
      </c>
      <c r="K24" s="115" t="str">
        <f>VLOOKUP(E24,VIP!$A$2:$O12651,6,0)</f>
        <v>NO</v>
      </c>
      <c r="L24" s="116" t="s">
        <v>2228</v>
      </c>
      <c r="M24" s="114" t="s">
        <v>2466</v>
      </c>
      <c r="N24" s="114" t="s">
        <v>2473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335833728</v>
      </c>
      <c r="C25" s="122">
        <v>44280.464224537034</v>
      </c>
      <c r="D25" s="115" t="s">
        <v>2189</v>
      </c>
      <c r="E25" s="109">
        <v>947</v>
      </c>
      <c r="F25" s="115" t="str">
        <f>VLOOKUP(E25,VIP!$A$2:$O12243,2,0)</f>
        <v>DRBR03F</v>
      </c>
      <c r="G25" s="115" t="str">
        <f>VLOOKUP(E25,'LISTADO ATM'!$A$2:$B$900,2,0)</f>
        <v xml:space="preserve">ATM Superintendencia de Bancos </v>
      </c>
      <c r="H25" s="115" t="str">
        <f>VLOOKUP(E25,VIP!$A$2:$O17164,7,FALSE)</f>
        <v>Si</v>
      </c>
      <c r="I25" s="115" t="str">
        <f>VLOOKUP(E25,VIP!$A$2:$O9129,8,FALSE)</f>
        <v>Si</v>
      </c>
      <c r="J25" s="115" t="str">
        <f>VLOOKUP(E25,VIP!$A$2:$O9079,8,FALSE)</f>
        <v>Si</v>
      </c>
      <c r="K25" s="115" t="str">
        <f>VLOOKUP(E25,VIP!$A$2:$O12653,6,0)</f>
        <v>SI</v>
      </c>
      <c r="L25" s="116" t="s">
        <v>2254</v>
      </c>
      <c r="M25" s="114" t="s">
        <v>2466</v>
      </c>
      <c r="N25" s="114" t="s">
        <v>2473</v>
      </c>
      <c r="O25" s="115" t="s">
        <v>2475</v>
      </c>
      <c r="P25" s="141"/>
      <c r="Q25" s="117" t="s">
        <v>2254</v>
      </c>
    </row>
    <row r="26" spans="1:17" ht="18" x14ac:dyDescent="0.25">
      <c r="A26" s="115" t="str">
        <f>VLOOKUP(E26,'LISTADO ATM'!$A$2:$C$901,3,0)</f>
        <v>DISTRITO NACIONAL</v>
      </c>
      <c r="B26" s="110">
        <v>335833944</v>
      </c>
      <c r="C26" s="122">
        <v>44280.514849537038</v>
      </c>
      <c r="D26" s="115" t="s">
        <v>2189</v>
      </c>
      <c r="E26" s="109">
        <v>147</v>
      </c>
      <c r="F26" s="115" t="str">
        <f>VLOOKUP(E26,VIP!$A$2:$O12245,2,0)</f>
        <v>DRBR147</v>
      </c>
      <c r="G26" s="115" t="str">
        <f>VLOOKUP(E26,'LISTADO ATM'!$A$2:$B$900,2,0)</f>
        <v xml:space="preserve">ATM Kiosco Megacentro I </v>
      </c>
      <c r="H26" s="115" t="str">
        <f>VLOOKUP(E26,VIP!$A$2:$O17166,7,FALSE)</f>
        <v>Si</v>
      </c>
      <c r="I26" s="115" t="str">
        <f>VLOOKUP(E26,VIP!$A$2:$O9131,8,FALSE)</f>
        <v>Si</v>
      </c>
      <c r="J26" s="115" t="str">
        <f>VLOOKUP(E26,VIP!$A$2:$O9081,8,FALSE)</f>
        <v>Si</v>
      </c>
      <c r="K26" s="115" t="str">
        <f>VLOOKUP(E26,VIP!$A$2:$O12655,6,0)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335833946</v>
      </c>
      <c r="C27" s="122">
        <v>44280.515601851854</v>
      </c>
      <c r="D27" s="115" t="s">
        <v>2189</v>
      </c>
      <c r="E27" s="109">
        <v>927</v>
      </c>
      <c r="F27" s="115" t="str">
        <f>VLOOKUP(E27,VIP!$A$2:$O12246,2,0)</f>
        <v>DRBR927</v>
      </c>
      <c r="G27" s="115" t="str">
        <f>VLOOKUP(E27,'LISTADO ATM'!$A$2:$B$900,2,0)</f>
        <v>ATM S/M Bravo La Esperilla</v>
      </c>
      <c r="H27" s="115" t="str">
        <f>VLOOKUP(E27,VIP!$A$2:$O17167,7,FALSE)</f>
        <v>Si</v>
      </c>
      <c r="I27" s="115" t="str">
        <f>VLOOKUP(E27,VIP!$A$2:$O9132,8,FALSE)</f>
        <v>Si</v>
      </c>
      <c r="J27" s="115" t="str">
        <f>VLOOKUP(E27,VIP!$A$2:$O9082,8,FALSE)</f>
        <v>Si</v>
      </c>
      <c r="K27" s="115" t="str">
        <f>VLOOKUP(E27,VIP!$A$2:$O12656,6,0)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335833955</v>
      </c>
      <c r="C28" s="122">
        <v>44280.517442129632</v>
      </c>
      <c r="D28" s="115" t="s">
        <v>2189</v>
      </c>
      <c r="E28" s="109">
        <v>791</v>
      </c>
      <c r="F28" s="115" t="str">
        <f>VLOOKUP(E28,VIP!$A$2:$O12247,2,0)</f>
        <v>DRBR791</v>
      </c>
      <c r="G28" s="115" t="str">
        <f>VLOOKUP(E28,'LISTADO ATM'!$A$2:$B$900,2,0)</f>
        <v xml:space="preserve">ATM Oficina Sans Soucí </v>
      </c>
      <c r="H28" s="115" t="str">
        <f>VLOOKUP(E28,VIP!$A$2:$O17168,7,FALSE)</f>
        <v>Si</v>
      </c>
      <c r="I28" s="115" t="str">
        <f>VLOOKUP(E28,VIP!$A$2:$O9133,8,FALSE)</f>
        <v>No</v>
      </c>
      <c r="J28" s="115" t="str">
        <f>VLOOKUP(E28,VIP!$A$2:$O9083,8,FALSE)</f>
        <v>No</v>
      </c>
      <c r="K28" s="115" t="str">
        <f>VLOOKUP(E28,VIP!$A$2:$O12657,6,0)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>
        <v>335833967</v>
      </c>
      <c r="C29" s="122">
        <v>44280.520092592589</v>
      </c>
      <c r="D29" s="115" t="s">
        <v>2189</v>
      </c>
      <c r="E29" s="109">
        <v>70</v>
      </c>
      <c r="F29" s="115" t="str">
        <f>VLOOKUP(E29,VIP!$A$2:$O12249,2,0)</f>
        <v>DRBR070</v>
      </c>
      <c r="G29" s="115" t="str">
        <f>VLOOKUP(E29,'LISTADO ATM'!$A$2:$B$900,2,0)</f>
        <v xml:space="preserve">ATM Autoservicio Plaza Lama Zona Oriental </v>
      </c>
      <c r="H29" s="115" t="str">
        <f>VLOOKUP(E29,VIP!$A$2:$O17170,7,FALSE)</f>
        <v>Si</v>
      </c>
      <c r="I29" s="115" t="str">
        <f>VLOOKUP(E29,VIP!$A$2:$O9135,8,FALSE)</f>
        <v>Si</v>
      </c>
      <c r="J29" s="115" t="str">
        <f>VLOOKUP(E29,VIP!$A$2:$O9085,8,FALSE)</f>
        <v>Si</v>
      </c>
      <c r="K29" s="115" t="str">
        <f>VLOOKUP(E29,VIP!$A$2:$O12659,6,0)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ESTE</v>
      </c>
      <c r="B30" s="110">
        <v>335833975</v>
      </c>
      <c r="C30" s="122">
        <v>44280.521944444445</v>
      </c>
      <c r="D30" s="115" t="s">
        <v>2189</v>
      </c>
      <c r="E30" s="109">
        <v>427</v>
      </c>
      <c r="F30" s="115" t="str">
        <f>VLOOKUP(E30,VIP!$A$2:$O12250,2,0)</f>
        <v>DRBR427</v>
      </c>
      <c r="G30" s="115" t="str">
        <f>VLOOKUP(E30,'LISTADO ATM'!$A$2:$B$900,2,0)</f>
        <v xml:space="preserve">ATM Almacenes Iberia (Hato Mayor) </v>
      </c>
      <c r="H30" s="115" t="str">
        <f>VLOOKUP(E30,VIP!$A$2:$O17171,7,FALSE)</f>
        <v>Si</v>
      </c>
      <c r="I30" s="115" t="str">
        <f>VLOOKUP(E30,VIP!$A$2:$O9136,8,FALSE)</f>
        <v>Si</v>
      </c>
      <c r="J30" s="115" t="str">
        <f>VLOOKUP(E30,VIP!$A$2:$O9086,8,FALSE)</f>
        <v>Si</v>
      </c>
      <c r="K30" s="115" t="str">
        <f>VLOOKUP(E30,VIP!$A$2:$O12660,6,0)</f>
        <v>NO</v>
      </c>
      <c r="L30" s="116" t="s">
        <v>2228</v>
      </c>
      <c r="M30" s="114" t="s">
        <v>2466</v>
      </c>
      <c r="N30" s="114" t="s">
        <v>2473</v>
      </c>
      <c r="O30" s="115" t="s">
        <v>2475</v>
      </c>
      <c r="P30" s="113"/>
      <c r="Q30" s="117" t="s">
        <v>2228</v>
      </c>
    </row>
    <row r="31" spans="1:17" ht="18" x14ac:dyDescent="0.25">
      <c r="A31" s="115" t="str">
        <f>VLOOKUP(E31,'LISTADO ATM'!$A$2:$C$901,3,0)</f>
        <v>ESTE</v>
      </c>
      <c r="B31" s="110">
        <v>335834069</v>
      </c>
      <c r="C31" s="122">
        <v>44280.56454861111</v>
      </c>
      <c r="D31" s="115" t="s">
        <v>2189</v>
      </c>
      <c r="E31" s="109">
        <v>385</v>
      </c>
      <c r="F31" s="115" t="str">
        <f>VLOOKUP(E31,VIP!$A$2:$O12252,2,0)</f>
        <v>DRBR385</v>
      </c>
      <c r="G31" s="115" t="str">
        <f>VLOOKUP(E31,'LISTADO ATM'!$A$2:$B$900,2,0)</f>
        <v xml:space="preserve">ATM Plaza Verón I </v>
      </c>
      <c r="H31" s="115" t="str">
        <f>VLOOKUP(E31,VIP!$A$2:$O17173,7,FALSE)</f>
        <v>Si</v>
      </c>
      <c r="I31" s="115" t="str">
        <f>VLOOKUP(E31,VIP!$A$2:$O9138,8,FALSE)</f>
        <v>Si</v>
      </c>
      <c r="J31" s="115" t="str">
        <f>VLOOKUP(E31,VIP!$A$2:$O9088,8,FALSE)</f>
        <v>Si</v>
      </c>
      <c r="K31" s="115" t="str">
        <f>VLOOKUP(E31,VIP!$A$2:$O12662,6,0)</f>
        <v>NO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DISTRITO NACIONAL</v>
      </c>
      <c r="B32" s="110">
        <v>335834088</v>
      </c>
      <c r="C32" s="122">
        <v>44280.574074074073</v>
      </c>
      <c r="D32" s="115" t="s">
        <v>2189</v>
      </c>
      <c r="E32" s="109">
        <v>115</v>
      </c>
      <c r="F32" s="115" t="str">
        <f>VLOOKUP(E32,VIP!$A$2:$O12254,2,0)</f>
        <v>DRBR115</v>
      </c>
      <c r="G32" s="115" t="str">
        <f>VLOOKUP(E32,'LISTADO ATM'!$A$2:$B$900,2,0)</f>
        <v xml:space="preserve">ATM Oficina Megacentro I </v>
      </c>
      <c r="H32" s="115" t="str">
        <f>VLOOKUP(E32,VIP!$A$2:$O17175,7,FALSE)</f>
        <v>Si</v>
      </c>
      <c r="I32" s="115" t="str">
        <f>VLOOKUP(E32,VIP!$A$2:$O9140,8,FALSE)</f>
        <v>Si</v>
      </c>
      <c r="J32" s="115" t="str">
        <f>VLOOKUP(E32,VIP!$A$2:$O9090,8,FALSE)</f>
        <v>Si</v>
      </c>
      <c r="K32" s="115" t="str">
        <f>VLOOKUP(E32,VIP!$A$2:$O12664,6,0)</f>
        <v>SI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335834091</v>
      </c>
      <c r="C33" s="122">
        <v>44280.576701388891</v>
      </c>
      <c r="D33" s="115" t="s">
        <v>2189</v>
      </c>
      <c r="E33" s="109">
        <v>149</v>
      </c>
      <c r="F33" s="115" t="str">
        <f>VLOOKUP(E33,VIP!$A$2:$O12255,2,0)</f>
        <v>DRBR149</v>
      </c>
      <c r="G33" s="115" t="str">
        <f>VLOOKUP(E33,'LISTADO ATM'!$A$2:$B$900,2,0)</f>
        <v>ATM Estación Metro Concepción</v>
      </c>
      <c r="H33" s="115" t="str">
        <f>VLOOKUP(E33,VIP!$A$2:$O17176,7,FALSE)</f>
        <v>N/A</v>
      </c>
      <c r="I33" s="115" t="str">
        <f>VLOOKUP(E33,VIP!$A$2:$O9141,8,FALSE)</f>
        <v>N/A</v>
      </c>
      <c r="J33" s="115" t="str">
        <f>VLOOKUP(E33,VIP!$A$2:$O9091,8,FALSE)</f>
        <v>N/A</v>
      </c>
      <c r="K33" s="115" t="str">
        <f>VLOOKUP(E33,VIP!$A$2:$O12665,6,0)</f>
        <v>N/A</v>
      </c>
      <c r="L33" s="116" t="s">
        <v>2228</v>
      </c>
      <c r="M33" s="114" t="s">
        <v>2466</v>
      </c>
      <c r="N33" s="114" t="s">
        <v>2473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ESTE</v>
      </c>
      <c r="B34" s="110">
        <v>335834095</v>
      </c>
      <c r="C34" s="122">
        <v>44280.577939814815</v>
      </c>
      <c r="D34" s="115" t="s">
        <v>2189</v>
      </c>
      <c r="E34" s="109">
        <v>217</v>
      </c>
      <c r="F34" s="115" t="str">
        <f>VLOOKUP(E34,VIP!$A$2:$O12256,2,0)</f>
        <v>DRBR217</v>
      </c>
      <c r="G34" s="115" t="str">
        <f>VLOOKUP(E34,'LISTADO ATM'!$A$2:$B$900,2,0)</f>
        <v xml:space="preserve">ATM Oficina Bávaro </v>
      </c>
      <c r="H34" s="115" t="str">
        <f>VLOOKUP(E34,VIP!$A$2:$O17177,7,FALSE)</f>
        <v>Si</v>
      </c>
      <c r="I34" s="115" t="str">
        <f>VLOOKUP(E34,VIP!$A$2:$O9142,8,FALSE)</f>
        <v>Si</v>
      </c>
      <c r="J34" s="115" t="str">
        <f>VLOOKUP(E34,VIP!$A$2:$O9092,8,FALSE)</f>
        <v>Si</v>
      </c>
      <c r="K34" s="115" t="str">
        <f>VLOOKUP(E34,VIP!$A$2:$O12666,6,0)</f>
        <v>NO</v>
      </c>
      <c r="L34" s="116" t="s">
        <v>2228</v>
      </c>
      <c r="M34" s="114" t="s">
        <v>2466</v>
      </c>
      <c r="N34" s="114" t="s">
        <v>2473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335834097</v>
      </c>
      <c r="C35" s="122">
        <v>44280.578958333332</v>
      </c>
      <c r="D35" s="115" t="s">
        <v>2189</v>
      </c>
      <c r="E35" s="109">
        <v>264</v>
      </c>
      <c r="F35" s="115" t="str">
        <f>VLOOKUP(E35,VIP!$A$2:$O12257,2,0)</f>
        <v>DRBR264</v>
      </c>
      <c r="G35" s="115" t="str">
        <f>VLOOKUP(E35,'LISTADO ATM'!$A$2:$B$900,2,0)</f>
        <v xml:space="preserve">ATM S/M Nacional Independencia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SI</v>
      </c>
      <c r="L35" s="116" t="s">
        <v>2228</v>
      </c>
      <c r="M35" s="114" t="s">
        <v>2466</v>
      </c>
      <c r="N35" s="114" t="s">
        <v>2473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335834157</v>
      </c>
      <c r="C36" s="122">
        <v>44280.600451388891</v>
      </c>
      <c r="D36" s="115" t="s">
        <v>2189</v>
      </c>
      <c r="E36" s="109">
        <v>836</v>
      </c>
      <c r="F36" s="115" t="str">
        <f>VLOOKUP(E36,VIP!$A$2:$O12264,2,0)</f>
        <v>DRBR836</v>
      </c>
      <c r="G36" s="115" t="str">
        <f>VLOOKUP(E36,'LISTADO ATM'!$A$2:$B$900,2,0)</f>
        <v xml:space="preserve">ATM UNP Plaza Luperón </v>
      </c>
      <c r="H36" s="115" t="str">
        <f>VLOOKUP(E36,VIP!$A$2:$O17185,7,FALSE)</f>
        <v>Si</v>
      </c>
      <c r="I36" s="115" t="str">
        <f>VLOOKUP(E36,VIP!$A$2:$O9150,8,FALSE)</f>
        <v>Si</v>
      </c>
      <c r="J36" s="115" t="str">
        <f>VLOOKUP(E36,VIP!$A$2:$O9100,8,FALSE)</f>
        <v>Si</v>
      </c>
      <c r="K36" s="115" t="str">
        <f>VLOOKUP(E36,VIP!$A$2:$O12674,6,0)</f>
        <v>NO</v>
      </c>
      <c r="L36" s="116" t="s">
        <v>2489</v>
      </c>
      <c r="M36" s="114" t="s">
        <v>2466</v>
      </c>
      <c r="N36" s="114" t="s">
        <v>2473</v>
      </c>
      <c r="O36" s="115" t="s">
        <v>2475</v>
      </c>
      <c r="P36" s="113"/>
      <c r="Q36" s="117" t="s">
        <v>2489</v>
      </c>
    </row>
    <row r="37" spans="1:17" ht="18" x14ac:dyDescent="0.25">
      <c r="A37" s="115" t="str">
        <f>VLOOKUP(E37,'LISTADO ATM'!$A$2:$C$901,3,0)</f>
        <v>DISTRITO NACIONAL</v>
      </c>
      <c r="B37" s="110">
        <v>335834163</v>
      </c>
      <c r="C37" s="122">
        <v>44280.602546296293</v>
      </c>
      <c r="D37" s="115" t="s">
        <v>2189</v>
      </c>
      <c r="E37" s="109">
        <v>906</v>
      </c>
      <c r="F37" s="115" t="str">
        <f>VLOOKUP(E37,VIP!$A$2:$O12266,2,0)</f>
        <v>DRBR906</v>
      </c>
      <c r="G37" s="115" t="str">
        <f>VLOOKUP(E37,'LISTADO ATM'!$A$2:$B$900,2,0)</f>
        <v xml:space="preserve">ATM MESCYT  </v>
      </c>
      <c r="H37" s="115" t="str">
        <f>VLOOKUP(E37,VIP!$A$2:$O17187,7,FALSE)</f>
        <v>Si</v>
      </c>
      <c r="I37" s="115" t="str">
        <f>VLOOKUP(E37,VIP!$A$2:$O9152,8,FALSE)</f>
        <v>Si</v>
      </c>
      <c r="J37" s="115" t="str">
        <f>VLOOKUP(E37,VIP!$A$2:$O9102,8,FALSE)</f>
        <v>Si</v>
      </c>
      <c r="K37" s="115" t="str">
        <f>VLOOKUP(E37,VIP!$A$2:$O12676,6,0)</f>
        <v>NO</v>
      </c>
      <c r="L37" s="116" t="s">
        <v>2254</v>
      </c>
      <c r="M37" s="114" t="s">
        <v>2466</v>
      </c>
      <c r="N37" s="114" t="s">
        <v>2473</v>
      </c>
      <c r="O37" s="115" t="s">
        <v>2475</v>
      </c>
      <c r="P37" s="113"/>
      <c r="Q37" s="117" t="s">
        <v>2254</v>
      </c>
    </row>
    <row r="38" spans="1:17" ht="18" x14ac:dyDescent="0.25">
      <c r="A38" s="115" t="str">
        <f>VLOOKUP(E38,'LISTADO ATM'!$A$2:$C$901,3,0)</f>
        <v>DISTRITO NACIONAL</v>
      </c>
      <c r="B38" s="110">
        <v>335834166</v>
      </c>
      <c r="C38" s="122">
        <v>44280.605532407404</v>
      </c>
      <c r="D38" s="115" t="s">
        <v>2189</v>
      </c>
      <c r="E38" s="109">
        <v>425</v>
      </c>
      <c r="F38" s="115" t="str">
        <f>VLOOKUP(E38,VIP!$A$2:$O12267,2,0)</f>
        <v>DRBR425</v>
      </c>
      <c r="G38" s="115" t="str">
        <f>VLOOKUP(E38,'LISTADO ATM'!$A$2:$B$900,2,0)</f>
        <v xml:space="preserve">ATM UNP Jumbo Luperón II </v>
      </c>
      <c r="H38" s="115" t="str">
        <f>VLOOKUP(E38,VIP!$A$2:$O17188,7,FALSE)</f>
        <v>Si</v>
      </c>
      <c r="I38" s="115" t="str">
        <f>VLOOKUP(E38,VIP!$A$2:$O9153,8,FALSE)</f>
        <v>Si</v>
      </c>
      <c r="J38" s="115" t="str">
        <f>VLOOKUP(E38,VIP!$A$2:$O9103,8,FALSE)</f>
        <v>Si</v>
      </c>
      <c r="K38" s="115" t="str">
        <f>VLOOKUP(E38,VIP!$A$2:$O12677,6,0)</f>
        <v>NO</v>
      </c>
      <c r="L38" s="116" t="s">
        <v>2228</v>
      </c>
      <c r="M38" s="114" t="s">
        <v>2466</v>
      </c>
      <c r="N38" s="114" t="s">
        <v>2473</v>
      </c>
      <c r="O38" s="115" t="s">
        <v>2475</v>
      </c>
      <c r="P38" s="113"/>
      <c r="Q38" s="117" t="s">
        <v>2228</v>
      </c>
    </row>
    <row r="39" spans="1:17" ht="18" x14ac:dyDescent="0.25">
      <c r="A39" s="115" t="str">
        <f>VLOOKUP(E39,'LISTADO ATM'!$A$2:$C$901,3,0)</f>
        <v>NORTE</v>
      </c>
      <c r="B39" s="110">
        <v>335834215</v>
      </c>
      <c r="C39" s="122">
        <v>44280.620150462964</v>
      </c>
      <c r="D39" s="115" t="s">
        <v>2189</v>
      </c>
      <c r="E39" s="109">
        <v>372</v>
      </c>
      <c r="F39" s="115" t="str">
        <f>VLOOKUP(E39,VIP!$A$2:$O12268,2,0)</f>
        <v>DRBR372</v>
      </c>
      <c r="G39" s="115" t="str">
        <f>VLOOKUP(E39,'LISTADO ATM'!$A$2:$B$900,2,0)</f>
        <v>ATM Oficina Sánchez II</v>
      </c>
      <c r="H39" s="115" t="str">
        <f>VLOOKUP(E39,VIP!$A$2:$O17189,7,FALSE)</f>
        <v>N/A</v>
      </c>
      <c r="I39" s="115" t="str">
        <f>VLOOKUP(E39,VIP!$A$2:$O9154,8,FALSE)</f>
        <v>N/A</v>
      </c>
      <c r="J39" s="115" t="str">
        <f>VLOOKUP(E39,VIP!$A$2:$O9104,8,FALSE)</f>
        <v>N/A</v>
      </c>
      <c r="K39" s="115" t="str">
        <f>VLOOKUP(E39,VIP!$A$2:$O12678,6,0)</f>
        <v>N/A</v>
      </c>
      <c r="L39" s="116" t="s">
        <v>2516</v>
      </c>
      <c r="M39" s="114" t="s">
        <v>2466</v>
      </c>
      <c r="N39" s="114" t="s">
        <v>2473</v>
      </c>
      <c r="O39" s="115" t="s">
        <v>2475</v>
      </c>
      <c r="P39" s="113"/>
      <c r="Q39" s="117" t="s">
        <v>2516</v>
      </c>
    </row>
    <row r="40" spans="1:17" ht="18" x14ac:dyDescent="0.25">
      <c r="A40" s="115" t="str">
        <f>VLOOKUP(E40,'LISTADO ATM'!$A$2:$C$901,3,0)</f>
        <v>ESTE</v>
      </c>
      <c r="B40" s="110">
        <v>335834227</v>
      </c>
      <c r="C40" s="122">
        <v>44280.623483796298</v>
      </c>
      <c r="D40" s="115" t="s">
        <v>2189</v>
      </c>
      <c r="E40" s="109">
        <v>121</v>
      </c>
      <c r="F40" s="115" t="str">
        <f>VLOOKUP(E40,VIP!$A$2:$O12271,2,0)</f>
        <v>DRBR121</v>
      </c>
      <c r="G40" s="115" t="str">
        <f>VLOOKUP(E40,'LISTADO ATM'!$A$2:$B$900,2,0)</f>
        <v xml:space="preserve">ATM Oficina Bayaguana </v>
      </c>
      <c r="H40" s="115" t="str">
        <f>VLOOKUP(E40,VIP!$A$2:$O17192,7,FALSE)</f>
        <v>Si</v>
      </c>
      <c r="I40" s="115" t="str">
        <f>VLOOKUP(E40,VIP!$A$2:$O9157,8,FALSE)</f>
        <v>Si</v>
      </c>
      <c r="J40" s="115" t="str">
        <f>VLOOKUP(E40,VIP!$A$2:$O9107,8,FALSE)</f>
        <v>Si</v>
      </c>
      <c r="K40" s="115" t="str">
        <f>VLOOKUP(E40,VIP!$A$2:$O12681,6,0)</f>
        <v>SI</v>
      </c>
      <c r="L40" s="116" t="s">
        <v>2228</v>
      </c>
      <c r="M40" s="114" t="s">
        <v>2466</v>
      </c>
      <c r="N40" s="114" t="s">
        <v>2473</v>
      </c>
      <c r="O40" s="115" t="s">
        <v>2475</v>
      </c>
      <c r="P40" s="113"/>
      <c r="Q40" s="117" t="s">
        <v>2228</v>
      </c>
    </row>
    <row r="41" spans="1:17" ht="18" x14ac:dyDescent="0.25">
      <c r="A41" s="115" t="str">
        <f>VLOOKUP(E41,'LISTADO ATM'!$A$2:$C$901,3,0)</f>
        <v>DISTRITO NACIONAL</v>
      </c>
      <c r="B41" s="110">
        <v>335834449</v>
      </c>
      <c r="C41" s="122">
        <v>44280.683958333335</v>
      </c>
      <c r="D41" s="115" t="s">
        <v>2495</v>
      </c>
      <c r="E41" s="109">
        <v>813</v>
      </c>
      <c r="F41" s="115" t="str">
        <f>VLOOKUP(E41,VIP!$A$2:$O12217,2,0)</f>
        <v>DRBR815</v>
      </c>
      <c r="G41" s="115" t="str">
        <f>VLOOKUP(E41,'LISTADO ATM'!$A$2:$B$900,2,0)</f>
        <v>ATM Occidental Mall</v>
      </c>
      <c r="H41" s="115" t="str">
        <f>VLOOKUP(E41,VIP!$A$2:$O17138,7,FALSE)</f>
        <v>Si</v>
      </c>
      <c r="I41" s="115" t="str">
        <f>VLOOKUP(E41,VIP!$A$2:$O9103,8,FALSE)</f>
        <v>Si</v>
      </c>
      <c r="J41" s="115" t="str">
        <f>VLOOKUP(E41,VIP!$A$2:$O9053,8,FALSE)</f>
        <v>Si</v>
      </c>
      <c r="K41" s="115" t="str">
        <f>VLOOKUP(E41,VIP!$A$2:$O12627,6,0)</f>
        <v>NO</v>
      </c>
      <c r="L41" s="116" t="s">
        <v>2428</v>
      </c>
      <c r="M41" s="114" t="s">
        <v>2466</v>
      </c>
      <c r="N41" s="114" t="s">
        <v>2473</v>
      </c>
      <c r="O41" s="115" t="s">
        <v>2496</v>
      </c>
      <c r="P41" s="113"/>
      <c r="Q41" s="117" t="s">
        <v>2428</v>
      </c>
    </row>
    <row r="42" spans="1:17" ht="18" x14ac:dyDescent="0.25">
      <c r="A42" s="115" t="str">
        <f>VLOOKUP(E42,'LISTADO ATM'!$A$2:$C$901,3,0)</f>
        <v>NORTE</v>
      </c>
      <c r="B42" s="110">
        <v>335834455</v>
      </c>
      <c r="C42" s="122">
        <v>44280.685370370367</v>
      </c>
      <c r="D42" s="115" t="s">
        <v>2509</v>
      </c>
      <c r="E42" s="109">
        <v>878</v>
      </c>
      <c r="F42" s="115" t="str">
        <f>VLOOKUP(E42,VIP!$A$2:$O12216,2,0)</f>
        <v>DRBR878</v>
      </c>
      <c r="G42" s="115" t="str">
        <f>VLOOKUP(E42,'LISTADO ATM'!$A$2:$B$900,2,0)</f>
        <v>ATM UNP Cabral Y Baez</v>
      </c>
      <c r="H42" s="115" t="str">
        <f>VLOOKUP(E42,VIP!$A$2:$O17137,7,FALSE)</f>
        <v>N/A</v>
      </c>
      <c r="I42" s="115" t="str">
        <f>VLOOKUP(E42,VIP!$A$2:$O9102,8,FALSE)</f>
        <v>N/A</v>
      </c>
      <c r="J42" s="115" t="str">
        <f>VLOOKUP(E42,VIP!$A$2:$O9052,8,FALSE)</f>
        <v>N/A</v>
      </c>
      <c r="K42" s="115" t="str">
        <f>VLOOKUP(E42,VIP!$A$2:$O12626,6,0)</f>
        <v>N/A</v>
      </c>
      <c r="L42" s="116" t="s">
        <v>2428</v>
      </c>
      <c r="M42" s="114" t="s">
        <v>2466</v>
      </c>
      <c r="N42" s="114" t="s">
        <v>2473</v>
      </c>
      <c r="O42" s="115" t="s">
        <v>2510</v>
      </c>
      <c r="P42" s="113"/>
      <c r="Q42" s="117" t="s">
        <v>2428</v>
      </c>
    </row>
    <row r="43" spans="1:17" ht="18" x14ac:dyDescent="0.25">
      <c r="A43" s="115" t="str">
        <f>VLOOKUP(E43,'LISTADO ATM'!$A$2:$C$901,3,0)</f>
        <v>SUR</v>
      </c>
      <c r="B43" s="110">
        <v>335834457</v>
      </c>
      <c r="C43" s="122">
        <v>44280.687384259261</v>
      </c>
      <c r="D43" s="115" t="s">
        <v>2469</v>
      </c>
      <c r="E43" s="109">
        <v>781</v>
      </c>
      <c r="F43" s="115" t="str">
        <f>VLOOKUP(E43,VIP!$A$2:$O12215,2,0)</f>
        <v>DRBR186</v>
      </c>
      <c r="G43" s="115" t="str">
        <f>VLOOKUP(E43,'LISTADO ATM'!$A$2:$B$900,2,0)</f>
        <v xml:space="preserve">ATM Estación Isla Barahona </v>
      </c>
      <c r="H43" s="115" t="str">
        <f>VLOOKUP(E43,VIP!$A$2:$O17136,7,FALSE)</f>
        <v>Si</v>
      </c>
      <c r="I43" s="115" t="str">
        <f>VLOOKUP(E43,VIP!$A$2:$O9101,8,FALSE)</f>
        <v>Si</v>
      </c>
      <c r="J43" s="115" t="str">
        <f>VLOOKUP(E43,VIP!$A$2:$O9051,8,FALSE)</f>
        <v>Si</v>
      </c>
      <c r="K43" s="115" t="str">
        <f>VLOOKUP(E43,VIP!$A$2:$O12625,6,0)</f>
        <v>NO</v>
      </c>
      <c r="L43" s="116" t="s">
        <v>2428</v>
      </c>
      <c r="M43" s="114" t="s">
        <v>2466</v>
      </c>
      <c r="N43" s="114" t="s">
        <v>2473</v>
      </c>
      <c r="O43" s="115" t="s">
        <v>2474</v>
      </c>
      <c r="P43" s="113"/>
      <c r="Q43" s="117" t="s">
        <v>2428</v>
      </c>
    </row>
    <row r="44" spans="1:17" ht="18" x14ac:dyDescent="0.25">
      <c r="A44" s="115" t="str">
        <f>VLOOKUP(E44,'LISTADO ATM'!$A$2:$C$901,3,0)</f>
        <v>DISTRITO NACIONAL</v>
      </c>
      <c r="B44" s="110">
        <v>335834460</v>
      </c>
      <c r="C44" s="122">
        <v>44280.688761574071</v>
      </c>
      <c r="D44" s="115" t="s">
        <v>2469</v>
      </c>
      <c r="E44" s="109">
        <v>976</v>
      </c>
      <c r="F44" s="115" t="str">
        <f>VLOOKUP(E44,VIP!$A$2:$O12214,2,0)</f>
        <v>DRBR24W</v>
      </c>
      <c r="G44" s="115" t="str">
        <f>VLOOKUP(E44,'LISTADO ATM'!$A$2:$B$900,2,0)</f>
        <v xml:space="preserve">ATM Oficina Diamond Plaza I </v>
      </c>
      <c r="H44" s="115" t="str">
        <f>VLOOKUP(E44,VIP!$A$2:$O17135,7,FALSE)</f>
        <v>Si</v>
      </c>
      <c r="I44" s="115" t="str">
        <f>VLOOKUP(E44,VIP!$A$2:$O9100,8,FALSE)</f>
        <v>Si</v>
      </c>
      <c r="J44" s="115" t="str">
        <f>VLOOKUP(E44,VIP!$A$2:$O9050,8,FALSE)</f>
        <v>Si</v>
      </c>
      <c r="K44" s="115" t="str">
        <f>VLOOKUP(E44,VIP!$A$2:$O12624,6,0)</f>
        <v>NO</v>
      </c>
      <c r="L44" s="116" t="s">
        <v>2459</v>
      </c>
      <c r="M44" s="114" t="s">
        <v>2466</v>
      </c>
      <c r="N44" s="114" t="s">
        <v>2473</v>
      </c>
      <c r="O44" s="115" t="s">
        <v>2474</v>
      </c>
      <c r="P44" s="113"/>
      <c r="Q44" s="117" t="s">
        <v>2518</v>
      </c>
    </row>
    <row r="45" spans="1:17" ht="18" x14ac:dyDescent="0.25">
      <c r="A45" s="115" t="str">
        <f>VLOOKUP(E45,'LISTADO ATM'!$A$2:$C$901,3,0)</f>
        <v>DISTRITO NACIONAL</v>
      </c>
      <c r="B45" s="110">
        <v>335834466</v>
      </c>
      <c r="C45" s="122">
        <v>44280.690034722225</v>
      </c>
      <c r="D45" s="115" t="s">
        <v>2469</v>
      </c>
      <c r="E45" s="109">
        <v>32</v>
      </c>
      <c r="F45" s="115" t="str">
        <f>VLOOKUP(E45,VIP!$A$2:$O12213,2,0)</f>
        <v>DRBR032</v>
      </c>
      <c r="G45" s="115" t="str">
        <f>VLOOKUP(E45,'LISTADO ATM'!$A$2:$B$900,2,0)</f>
        <v xml:space="preserve">ATM Oficina San Martín II </v>
      </c>
      <c r="H45" s="115" t="str">
        <f>VLOOKUP(E45,VIP!$A$2:$O17134,7,FALSE)</f>
        <v>Si</v>
      </c>
      <c r="I45" s="115" t="str">
        <f>VLOOKUP(E45,VIP!$A$2:$O9099,8,FALSE)</f>
        <v>Si</v>
      </c>
      <c r="J45" s="115" t="str">
        <f>VLOOKUP(E45,VIP!$A$2:$O9049,8,FALSE)</f>
        <v>Si</v>
      </c>
      <c r="K45" s="115" t="str">
        <f>VLOOKUP(E45,VIP!$A$2:$O12623,6,0)</f>
        <v>NO</v>
      </c>
      <c r="L45" s="116" t="s">
        <v>2428</v>
      </c>
      <c r="M45" s="114" t="s">
        <v>2466</v>
      </c>
      <c r="N45" s="114" t="s">
        <v>2473</v>
      </c>
      <c r="O45" s="115" t="s">
        <v>2474</v>
      </c>
      <c r="P45" s="113"/>
      <c r="Q45" s="117" t="s">
        <v>2428</v>
      </c>
    </row>
    <row r="46" spans="1:17" ht="18" x14ac:dyDescent="0.25">
      <c r="A46" s="115" t="str">
        <f>VLOOKUP(E46,'LISTADO ATM'!$A$2:$C$901,3,0)</f>
        <v>NORTE</v>
      </c>
      <c r="B46" s="110">
        <v>335834477</v>
      </c>
      <c r="C46" s="122">
        <v>44280.692442129628</v>
      </c>
      <c r="D46" s="115" t="s">
        <v>2495</v>
      </c>
      <c r="E46" s="109">
        <v>91</v>
      </c>
      <c r="F46" s="115" t="str">
        <f>VLOOKUP(E46,VIP!$A$2:$O12212,2,0)</f>
        <v>DRBR091</v>
      </c>
      <c r="G46" s="115" t="str">
        <f>VLOOKUP(E46,'LISTADO ATM'!$A$2:$B$900,2,0)</f>
        <v xml:space="preserve">ATM UNP Villa Isabela </v>
      </c>
      <c r="H46" s="115" t="str">
        <f>VLOOKUP(E46,VIP!$A$2:$O17133,7,FALSE)</f>
        <v>Si</v>
      </c>
      <c r="I46" s="115" t="str">
        <f>VLOOKUP(E46,VIP!$A$2:$O9098,8,FALSE)</f>
        <v>Si</v>
      </c>
      <c r="J46" s="115" t="str">
        <f>VLOOKUP(E46,VIP!$A$2:$O9048,8,FALSE)</f>
        <v>Si</v>
      </c>
      <c r="K46" s="115" t="str">
        <f>VLOOKUP(E46,VIP!$A$2:$O12622,6,0)</f>
        <v>NO</v>
      </c>
      <c r="L46" s="116" t="s">
        <v>2459</v>
      </c>
      <c r="M46" s="114" t="s">
        <v>2466</v>
      </c>
      <c r="N46" s="114" t="s">
        <v>2473</v>
      </c>
      <c r="O46" s="115" t="s">
        <v>2496</v>
      </c>
      <c r="P46" s="113"/>
      <c r="Q46" s="117" t="s">
        <v>2518</v>
      </c>
    </row>
    <row r="47" spans="1:17" ht="18" x14ac:dyDescent="0.25">
      <c r="A47" s="115" t="str">
        <f>VLOOKUP(E47,'LISTADO ATM'!$A$2:$C$901,3,0)</f>
        <v>DISTRITO NACIONAL</v>
      </c>
      <c r="B47" s="110">
        <v>335834555</v>
      </c>
      <c r="C47" s="122">
        <v>44280.731921296298</v>
      </c>
      <c r="D47" s="115" t="s">
        <v>2189</v>
      </c>
      <c r="E47" s="109">
        <v>586</v>
      </c>
      <c r="F47" s="115" t="str">
        <f>VLOOKUP(E47,VIP!$A$2:$O12211,2,0)</f>
        <v>DRBR01Q</v>
      </c>
      <c r="G47" s="115" t="str">
        <f>VLOOKUP(E47,'LISTADO ATM'!$A$2:$B$900,2,0)</f>
        <v xml:space="preserve">ATM Palacio de Justicia D.N. </v>
      </c>
      <c r="H47" s="115" t="str">
        <f>VLOOKUP(E47,VIP!$A$2:$O17132,7,FALSE)</f>
        <v>Si</v>
      </c>
      <c r="I47" s="115" t="str">
        <f>VLOOKUP(E47,VIP!$A$2:$O9097,8,FALSE)</f>
        <v>Si</v>
      </c>
      <c r="J47" s="115" t="str">
        <f>VLOOKUP(E47,VIP!$A$2:$O9047,8,FALSE)</f>
        <v>Si</v>
      </c>
      <c r="K47" s="115" t="str">
        <f>VLOOKUP(E47,VIP!$A$2:$O12621,6,0)</f>
        <v>NO</v>
      </c>
      <c r="L47" s="116" t="s">
        <v>2228</v>
      </c>
      <c r="M47" s="114" t="s">
        <v>2466</v>
      </c>
      <c r="N47" s="114" t="s">
        <v>2473</v>
      </c>
      <c r="O47" s="115" t="s">
        <v>2475</v>
      </c>
      <c r="P47" s="113"/>
      <c r="Q47" s="117" t="s">
        <v>2228</v>
      </c>
    </row>
    <row r="48" spans="1:17" ht="18" x14ac:dyDescent="0.25">
      <c r="A48" s="115" t="str">
        <f>VLOOKUP(E48,'LISTADO ATM'!$A$2:$C$901,3,0)</f>
        <v>DISTRITO NACIONAL</v>
      </c>
      <c r="B48" s="110">
        <v>335834559</v>
      </c>
      <c r="C48" s="122">
        <v>44280.733078703706</v>
      </c>
      <c r="D48" s="115" t="s">
        <v>2189</v>
      </c>
      <c r="E48" s="109">
        <v>961</v>
      </c>
      <c r="F48" s="115" t="str">
        <f>VLOOKUP(E48,VIP!$A$2:$O12210,2,0)</f>
        <v>DRBR03H</v>
      </c>
      <c r="G48" s="115" t="str">
        <f>VLOOKUP(E48,'LISTADO ATM'!$A$2:$B$900,2,0)</f>
        <v xml:space="preserve">ATM Listín Diario </v>
      </c>
      <c r="H48" s="115" t="str">
        <f>VLOOKUP(E48,VIP!$A$2:$O17131,7,FALSE)</f>
        <v>Si</v>
      </c>
      <c r="I48" s="115" t="str">
        <f>VLOOKUP(E48,VIP!$A$2:$O9096,8,FALSE)</f>
        <v>Si</v>
      </c>
      <c r="J48" s="115" t="str">
        <f>VLOOKUP(E48,VIP!$A$2:$O9046,8,FALSE)</f>
        <v>Si</v>
      </c>
      <c r="K48" s="115" t="str">
        <f>VLOOKUP(E48,VIP!$A$2:$O12620,6,0)</f>
        <v>NO</v>
      </c>
      <c r="L48" s="116" t="s">
        <v>2228</v>
      </c>
      <c r="M48" s="114" t="s">
        <v>2466</v>
      </c>
      <c r="N48" s="114" t="s">
        <v>2473</v>
      </c>
      <c r="O48" s="115" t="s">
        <v>2475</v>
      </c>
      <c r="P48" s="113"/>
      <c r="Q48" s="117" t="s">
        <v>2228</v>
      </c>
    </row>
    <row r="49" spans="1:17" ht="18" x14ac:dyDescent="0.25">
      <c r="A49" s="115" t="str">
        <f>VLOOKUP(E49,'LISTADO ATM'!$A$2:$C$901,3,0)</f>
        <v>DISTRITO NACIONAL</v>
      </c>
      <c r="B49" s="110">
        <v>335834561</v>
      </c>
      <c r="C49" s="122">
        <v>44280.734224537038</v>
      </c>
      <c r="D49" s="115" t="s">
        <v>2189</v>
      </c>
      <c r="E49" s="109">
        <v>793</v>
      </c>
      <c r="F49" s="115" t="str">
        <f>VLOOKUP(E49,VIP!$A$2:$O12209,2,0)</f>
        <v>DRBR793</v>
      </c>
      <c r="G49" s="115" t="str">
        <f>VLOOKUP(E49,'LISTADO ATM'!$A$2:$B$900,2,0)</f>
        <v xml:space="preserve">ATM Centro de Caja Agora Mall </v>
      </c>
      <c r="H49" s="115" t="str">
        <f>VLOOKUP(E49,VIP!$A$2:$O17130,7,FALSE)</f>
        <v>Si</v>
      </c>
      <c r="I49" s="115" t="str">
        <f>VLOOKUP(E49,VIP!$A$2:$O9095,8,FALSE)</f>
        <v>Si</v>
      </c>
      <c r="J49" s="115" t="str">
        <f>VLOOKUP(E49,VIP!$A$2:$O9045,8,FALSE)</f>
        <v>Si</v>
      </c>
      <c r="K49" s="115" t="str">
        <f>VLOOKUP(E49,VIP!$A$2:$O12619,6,0)</f>
        <v>NO</v>
      </c>
      <c r="L49" s="116" t="s">
        <v>2489</v>
      </c>
      <c r="M49" s="114" t="s">
        <v>2466</v>
      </c>
      <c r="N49" s="114" t="s">
        <v>2473</v>
      </c>
      <c r="O49" s="115" t="s">
        <v>2475</v>
      </c>
      <c r="P49" s="113"/>
      <c r="Q49" s="117" t="s">
        <v>2489</v>
      </c>
    </row>
    <row r="50" spans="1:17" ht="18" x14ac:dyDescent="0.25">
      <c r="A50" s="115" t="str">
        <f>VLOOKUP(E50,'LISTADO ATM'!$A$2:$C$901,3,0)</f>
        <v>DISTRITO NACIONAL</v>
      </c>
      <c r="B50" s="110">
        <v>335834591</v>
      </c>
      <c r="C50" s="122">
        <v>44280.754502314812</v>
      </c>
      <c r="D50" s="115" t="s">
        <v>2495</v>
      </c>
      <c r="E50" s="109">
        <v>791</v>
      </c>
      <c r="F50" s="115" t="str">
        <f>VLOOKUP(E50,VIP!$A$2:$O12208,2,0)</f>
        <v>DRBR791</v>
      </c>
      <c r="G50" s="115" t="str">
        <f>VLOOKUP(E50,'LISTADO ATM'!$A$2:$B$900,2,0)</f>
        <v xml:space="preserve">ATM Oficina Sans Soucí </v>
      </c>
      <c r="H50" s="115" t="str">
        <f>VLOOKUP(E50,VIP!$A$2:$O17129,7,FALSE)</f>
        <v>Si</v>
      </c>
      <c r="I50" s="115" t="str">
        <f>VLOOKUP(E50,VIP!$A$2:$O9094,8,FALSE)</f>
        <v>No</v>
      </c>
      <c r="J50" s="115" t="str">
        <f>VLOOKUP(E50,VIP!$A$2:$O9044,8,FALSE)</f>
        <v>No</v>
      </c>
      <c r="K50" s="115" t="str">
        <f>VLOOKUP(E50,VIP!$A$2:$O12618,6,0)</f>
        <v>NO</v>
      </c>
      <c r="L50" s="116" t="s">
        <v>2428</v>
      </c>
      <c r="M50" s="114" t="s">
        <v>2466</v>
      </c>
      <c r="N50" s="114" t="s">
        <v>2473</v>
      </c>
      <c r="O50" s="115" t="s">
        <v>2496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NORTE</v>
      </c>
      <c r="B51" s="110">
        <v>335834598</v>
      </c>
      <c r="C51" s="122">
        <v>44280.770532407405</v>
      </c>
      <c r="D51" s="115" t="s">
        <v>2495</v>
      </c>
      <c r="E51" s="109">
        <v>944</v>
      </c>
      <c r="F51" s="115" t="str">
        <f>VLOOKUP(E51,VIP!$A$2:$O12207,2,0)</f>
        <v>DRBR944</v>
      </c>
      <c r="G51" s="115" t="str">
        <f>VLOOKUP(E51,'LISTADO ATM'!$A$2:$B$900,2,0)</f>
        <v xml:space="preserve">ATM UNP Mao </v>
      </c>
      <c r="H51" s="115" t="str">
        <f>VLOOKUP(E51,VIP!$A$2:$O17128,7,FALSE)</f>
        <v>Si</v>
      </c>
      <c r="I51" s="115" t="str">
        <f>VLOOKUP(E51,VIP!$A$2:$O9093,8,FALSE)</f>
        <v>Si</v>
      </c>
      <c r="J51" s="115" t="str">
        <f>VLOOKUP(E51,VIP!$A$2:$O9043,8,FALSE)</f>
        <v>Si</v>
      </c>
      <c r="K51" s="115" t="str">
        <f>VLOOKUP(E51,VIP!$A$2:$O12617,6,0)</f>
        <v>NO</v>
      </c>
      <c r="L51" s="116" t="s">
        <v>2428</v>
      </c>
      <c r="M51" s="114" t="s">
        <v>2466</v>
      </c>
      <c r="N51" s="114" t="s">
        <v>2473</v>
      </c>
      <c r="O51" s="115" t="s">
        <v>2496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SUR</v>
      </c>
      <c r="B52" s="110">
        <v>335834607</v>
      </c>
      <c r="C52" s="122">
        <v>44280.796249999999</v>
      </c>
      <c r="D52" s="115" t="s">
        <v>2189</v>
      </c>
      <c r="E52" s="109">
        <v>829</v>
      </c>
      <c r="F52" s="115" t="str">
        <f>VLOOKUP(E52,VIP!$A$2:$O12220,2,0)</f>
        <v>DRBR829</v>
      </c>
      <c r="G52" s="115" t="str">
        <f>VLOOKUP(E52,'LISTADO ATM'!$A$2:$B$900,2,0)</f>
        <v xml:space="preserve">ATM UNP Multicentro Sirena Baní </v>
      </c>
      <c r="H52" s="115" t="str">
        <f>VLOOKUP(E52,VIP!$A$2:$O17141,7,FALSE)</f>
        <v>Si</v>
      </c>
      <c r="I52" s="115" t="str">
        <f>VLOOKUP(E52,VIP!$A$2:$O9106,8,FALSE)</f>
        <v>Si</v>
      </c>
      <c r="J52" s="115" t="str">
        <f>VLOOKUP(E52,VIP!$A$2:$O9056,8,FALSE)</f>
        <v>Si</v>
      </c>
      <c r="K52" s="115" t="str">
        <f>VLOOKUP(E52,VIP!$A$2:$O12630,6,0)</f>
        <v>NO</v>
      </c>
      <c r="L52" s="116" t="s">
        <v>2489</v>
      </c>
      <c r="M52" s="114" t="s">
        <v>2466</v>
      </c>
      <c r="N52" s="114" t="s">
        <v>2473</v>
      </c>
      <c r="O52" s="115" t="s">
        <v>2475</v>
      </c>
      <c r="P52" s="113"/>
      <c r="Q52" s="117" t="s">
        <v>2489</v>
      </c>
    </row>
    <row r="53" spans="1:17" ht="18" x14ac:dyDescent="0.25">
      <c r="A53" s="115" t="str">
        <f>VLOOKUP(E53,'LISTADO ATM'!$A$2:$C$901,3,0)</f>
        <v>DISTRITO NACIONAL</v>
      </c>
      <c r="B53" s="110">
        <v>335834609</v>
      </c>
      <c r="C53" s="122">
        <v>44280.798171296294</v>
      </c>
      <c r="D53" s="115" t="s">
        <v>2189</v>
      </c>
      <c r="E53" s="109">
        <v>407</v>
      </c>
      <c r="F53" s="115" t="str">
        <f>VLOOKUP(E53,VIP!$A$2:$O12219,2,0)</f>
        <v>DRBR407</v>
      </c>
      <c r="G53" s="115" t="str">
        <f>VLOOKUP(E53,'LISTADO ATM'!$A$2:$B$900,2,0)</f>
        <v xml:space="preserve">ATM Multicentro La Sirena Villa Mella </v>
      </c>
      <c r="H53" s="115" t="str">
        <f>VLOOKUP(E53,VIP!$A$2:$O17140,7,FALSE)</f>
        <v>Si</v>
      </c>
      <c r="I53" s="115" t="str">
        <f>VLOOKUP(E53,VIP!$A$2:$O9105,8,FALSE)</f>
        <v>Si</v>
      </c>
      <c r="J53" s="115" t="str">
        <f>VLOOKUP(E53,VIP!$A$2:$O9055,8,FALSE)</f>
        <v>Si</v>
      </c>
      <c r="K53" s="115" t="str">
        <f>VLOOKUP(E53,VIP!$A$2:$O12629,6,0)</f>
        <v>NO</v>
      </c>
      <c r="L53" s="116" t="s">
        <v>2489</v>
      </c>
      <c r="M53" s="114" t="s">
        <v>2466</v>
      </c>
      <c r="N53" s="114" t="s">
        <v>2473</v>
      </c>
      <c r="O53" s="115" t="s">
        <v>2475</v>
      </c>
      <c r="P53" s="113"/>
      <c r="Q53" s="117" t="s">
        <v>2489</v>
      </c>
    </row>
    <row r="54" spans="1:17" ht="18" x14ac:dyDescent="0.25">
      <c r="A54" s="115" t="str">
        <f>VLOOKUP(E54,'LISTADO ATM'!$A$2:$C$901,3,0)</f>
        <v>ESTE</v>
      </c>
      <c r="B54" s="110">
        <v>335834611</v>
      </c>
      <c r="C54" s="122">
        <v>44280.805474537039</v>
      </c>
      <c r="D54" s="115" t="s">
        <v>2189</v>
      </c>
      <c r="E54" s="109">
        <v>366</v>
      </c>
      <c r="F54" s="115" t="str">
        <f>VLOOKUP(E54,VIP!$A$2:$O12218,2,0)</f>
        <v>DRBR366</v>
      </c>
      <c r="G54" s="115" t="str">
        <f>VLOOKUP(E54,'LISTADO ATM'!$A$2:$B$900,2,0)</f>
        <v>ATM Oficina Boulevard (Higuey) II</v>
      </c>
      <c r="H54" s="115" t="str">
        <f>VLOOKUP(E54,VIP!$A$2:$O17139,7,FALSE)</f>
        <v>N/A</v>
      </c>
      <c r="I54" s="115" t="str">
        <f>VLOOKUP(E54,VIP!$A$2:$O9104,8,FALSE)</f>
        <v>N/A</v>
      </c>
      <c r="J54" s="115" t="str">
        <f>VLOOKUP(E54,VIP!$A$2:$O9054,8,FALSE)</f>
        <v>N/A</v>
      </c>
      <c r="K54" s="115" t="str">
        <f>VLOOKUP(E54,VIP!$A$2:$O12628,6,0)</f>
        <v>N/A</v>
      </c>
      <c r="L54" s="116" t="s">
        <v>2228</v>
      </c>
      <c r="M54" s="114" t="s">
        <v>2466</v>
      </c>
      <c r="N54" s="114" t="s">
        <v>2473</v>
      </c>
      <c r="O54" s="115" t="s">
        <v>2475</v>
      </c>
      <c r="P54" s="113"/>
      <c r="Q54" s="117" t="s">
        <v>2228</v>
      </c>
    </row>
    <row r="55" spans="1:17" ht="18" x14ac:dyDescent="0.25">
      <c r="A55" s="115" t="str">
        <f>VLOOKUP(E55,'LISTADO ATM'!$A$2:$C$901,3,0)</f>
        <v>NORTE</v>
      </c>
      <c r="B55" s="110">
        <v>335834612</v>
      </c>
      <c r="C55" s="122">
        <v>44280.808993055558</v>
      </c>
      <c r="D55" s="115" t="s">
        <v>2190</v>
      </c>
      <c r="E55" s="109">
        <v>763</v>
      </c>
      <c r="F55" s="115" t="str">
        <f>VLOOKUP(E55,VIP!$A$2:$O12217,2,0)</f>
        <v>DRBR439</v>
      </c>
      <c r="G55" s="115" t="str">
        <f>VLOOKUP(E55,'LISTADO ATM'!$A$2:$B$900,2,0)</f>
        <v xml:space="preserve">ATM UNP Montellano </v>
      </c>
      <c r="H55" s="115" t="str">
        <f>VLOOKUP(E55,VIP!$A$2:$O17138,7,FALSE)</f>
        <v>Si</v>
      </c>
      <c r="I55" s="115" t="str">
        <f>VLOOKUP(E55,VIP!$A$2:$O9103,8,FALSE)</f>
        <v>Si</v>
      </c>
      <c r="J55" s="115" t="str">
        <f>VLOOKUP(E55,VIP!$A$2:$O9053,8,FALSE)</f>
        <v>Si</v>
      </c>
      <c r="K55" s="115" t="str">
        <f>VLOOKUP(E55,VIP!$A$2:$O12627,6,0)</f>
        <v>NO</v>
      </c>
      <c r="L55" s="116" t="s">
        <v>2437</v>
      </c>
      <c r="M55" s="114" t="s">
        <v>2466</v>
      </c>
      <c r="N55" s="114" t="s">
        <v>2473</v>
      </c>
      <c r="O55" s="115" t="s">
        <v>2499</v>
      </c>
      <c r="P55" s="113"/>
      <c r="Q55" s="117" t="s">
        <v>2437</v>
      </c>
    </row>
    <row r="56" spans="1:17" ht="18" x14ac:dyDescent="0.25">
      <c r="A56" s="115" t="str">
        <f>VLOOKUP(E56,'LISTADO ATM'!$A$2:$C$901,3,0)</f>
        <v>NORTE</v>
      </c>
      <c r="B56" s="110">
        <v>335834613</v>
      </c>
      <c r="C56" s="122">
        <v>44280.81459490741</v>
      </c>
      <c r="D56" s="115" t="s">
        <v>2189</v>
      </c>
      <c r="E56" s="109">
        <v>380</v>
      </c>
      <c r="F56" s="115" t="str">
        <f>VLOOKUP(E56,VIP!$A$2:$O12216,2,0)</f>
        <v>DRBR380</v>
      </c>
      <c r="G56" s="115" t="str">
        <f>VLOOKUP(E56,'LISTADO ATM'!$A$2:$B$900,2,0)</f>
        <v xml:space="preserve">ATM Oficina Navarrete </v>
      </c>
      <c r="H56" s="115" t="str">
        <f>VLOOKUP(E56,VIP!$A$2:$O17137,7,FALSE)</f>
        <v>Si</v>
      </c>
      <c r="I56" s="115" t="str">
        <f>VLOOKUP(E56,VIP!$A$2:$O9102,8,FALSE)</f>
        <v>Si</v>
      </c>
      <c r="J56" s="115" t="str">
        <f>VLOOKUP(E56,VIP!$A$2:$O9052,8,FALSE)</f>
        <v>Si</v>
      </c>
      <c r="K56" s="115" t="str">
        <f>VLOOKUP(E56,VIP!$A$2:$O12626,6,0)</f>
        <v>NO</v>
      </c>
      <c r="L56" s="116" t="s">
        <v>2228</v>
      </c>
      <c r="M56" s="114" t="s">
        <v>2466</v>
      </c>
      <c r="N56" s="114" t="s">
        <v>2473</v>
      </c>
      <c r="O56" s="115" t="s">
        <v>2475</v>
      </c>
      <c r="P56" s="113"/>
      <c r="Q56" s="117" t="s">
        <v>2228</v>
      </c>
    </row>
    <row r="57" spans="1:17" ht="18" x14ac:dyDescent="0.25">
      <c r="A57" s="115" t="str">
        <f>VLOOKUP(E57,'LISTADO ATM'!$A$2:$C$901,3,0)</f>
        <v>SUR</v>
      </c>
      <c r="B57" s="110">
        <v>335834614</v>
      </c>
      <c r="C57" s="122">
        <v>44280.81517361111</v>
      </c>
      <c r="D57" s="115" t="s">
        <v>2189</v>
      </c>
      <c r="E57" s="109">
        <v>249</v>
      </c>
      <c r="F57" s="115" t="str">
        <f>VLOOKUP(E57,VIP!$A$2:$O12215,2,0)</f>
        <v>DRBR249</v>
      </c>
      <c r="G57" s="115" t="str">
        <f>VLOOKUP(E57,'LISTADO ATM'!$A$2:$B$900,2,0)</f>
        <v xml:space="preserve">ATM Banco Agrícola Neiba </v>
      </c>
      <c r="H57" s="115" t="str">
        <f>VLOOKUP(E57,VIP!$A$2:$O17136,7,FALSE)</f>
        <v>Si</v>
      </c>
      <c r="I57" s="115" t="str">
        <f>VLOOKUP(E57,VIP!$A$2:$O9101,8,FALSE)</f>
        <v>Si</v>
      </c>
      <c r="J57" s="115" t="str">
        <f>VLOOKUP(E57,VIP!$A$2:$O9051,8,FALSE)</f>
        <v>Si</v>
      </c>
      <c r="K57" s="115" t="str">
        <f>VLOOKUP(E57,VIP!$A$2:$O12625,6,0)</f>
        <v>NO</v>
      </c>
      <c r="L57" s="116" t="s">
        <v>2489</v>
      </c>
      <c r="M57" s="114" t="s">
        <v>2466</v>
      </c>
      <c r="N57" s="114" t="s">
        <v>2473</v>
      </c>
      <c r="O57" s="115" t="s">
        <v>2475</v>
      </c>
      <c r="P57" s="113"/>
      <c r="Q57" s="117" t="s">
        <v>2489</v>
      </c>
    </row>
    <row r="58" spans="1:17" ht="18" x14ac:dyDescent="0.25">
      <c r="A58" s="115" t="str">
        <f>VLOOKUP(E58,'LISTADO ATM'!$A$2:$C$901,3,0)</f>
        <v>SUR</v>
      </c>
      <c r="B58" s="110">
        <v>335834615</v>
      </c>
      <c r="C58" s="122">
        <v>44280.816250000003</v>
      </c>
      <c r="D58" s="115" t="s">
        <v>2189</v>
      </c>
      <c r="E58" s="109">
        <v>984</v>
      </c>
      <c r="F58" s="115" t="str">
        <f>VLOOKUP(E58,VIP!$A$2:$O12214,2,0)</f>
        <v>DRBR984</v>
      </c>
      <c r="G58" s="115" t="str">
        <f>VLOOKUP(E58,'LISTADO ATM'!$A$2:$B$900,2,0)</f>
        <v xml:space="preserve">ATM Oficina Neiba II </v>
      </c>
      <c r="H58" s="115" t="str">
        <f>VLOOKUP(E58,VIP!$A$2:$O17135,7,FALSE)</f>
        <v>Si</v>
      </c>
      <c r="I58" s="115" t="str">
        <f>VLOOKUP(E58,VIP!$A$2:$O9100,8,FALSE)</f>
        <v>Si</v>
      </c>
      <c r="J58" s="115" t="str">
        <f>VLOOKUP(E58,VIP!$A$2:$O9050,8,FALSE)</f>
        <v>Si</v>
      </c>
      <c r="K58" s="115" t="str">
        <f>VLOOKUP(E58,VIP!$A$2:$O12624,6,0)</f>
        <v>NO</v>
      </c>
      <c r="L58" s="116" t="s">
        <v>2489</v>
      </c>
      <c r="M58" s="114" t="s">
        <v>2466</v>
      </c>
      <c r="N58" s="114" t="s">
        <v>2473</v>
      </c>
      <c r="O58" s="115" t="s">
        <v>2475</v>
      </c>
      <c r="P58" s="113"/>
      <c r="Q58" s="117" t="s">
        <v>2489</v>
      </c>
    </row>
    <row r="59" spans="1:17" ht="18" x14ac:dyDescent="0.25">
      <c r="A59" s="115" t="str">
        <f>VLOOKUP(E59,'LISTADO ATM'!$A$2:$C$901,3,0)</f>
        <v>NORTE</v>
      </c>
      <c r="B59" s="110">
        <v>335834616</v>
      </c>
      <c r="C59" s="122">
        <v>44280.81821759259</v>
      </c>
      <c r="D59" s="115" t="s">
        <v>2190</v>
      </c>
      <c r="E59" s="109">
        <v>333</v>
      </c>
      <c r="F59" s="115" t="str">
        <f>VLOOKUP(E59,VIP!$A$2:$O12213,2,0)</f>
        <v>DRBR333</v>
      </c>
      <c r="G59" s="115" t="str">
        <f>VLOOKUP(E59,'LISTADO ATM'!$A$2:$B$900,2,0)</f>
        <v>ATM Oficina Turey Maimón</v>
      </c>
      <c r="H59" s="115" t="str">
        <f>VLOOKUP(E59,VIP!$A$2:$O17134,7,FALSE)</f>
        <v>Si</v>
      </c>
      <c r="I59" s="115" t="str">
        <f>VLOOKUP(E59,VIP!$A$2:$O9099,8,FALSE)</f>
        <v>Si</v>
      </c>
      <c r="J59" s="115" t="str">
        <f>VLOOKUP(E59,VIP!$A$2:$O9049,8,FALSE)</f>
        <v>Si</v>
      </c>
      <c r="K59" s="115" t="str">
        <f>VLOOKUP(E59,VIP!$A$2:$O12623,6,0)</f>
        <v>NO</v>
      </c>
      <c r="L59" s="116" t="s">
        <v>2489</v>
      </c>
      <c r="M59" s="114" t="s">
        <v>2466</v>
      </c>
      <c r="N59" s="114" t="s">
        <v>2473</v>
      </c>
      <c r="O59" s="115" t="s">
        <v>2499</v>
      </c>
      <c r="P59" s="113"/>
      <c r="Q59" s="117" t="s">
        <v>2489</v>
      </c>
    </row>
    <row r="60" spans="1:17" ht="18" x14ac:dyDescent="0.25">
      <c r="A60" s="115" t="str">
        <f>VLOOKUP(E60,'LISTADO ATM'!$A$2:$C$901,3,0)</f>
        <v>SUR</v>
      </c>
      <c r="B60" s="110">
        <v>335834618</v>
      </c>
      <c r="C60" s="122">
        <v>44280.820057870369</v>
      </c>
      <c r="D60" s="115" t="s">
        <v>2189</v>
      </c>
      <c r="E60" s="109">
        <v>84</v>
      </c>
      <c r="F60" s="115" t="str">
        <f>VLOOKUP(E60,VIP!$A$2:$O12212,2,0)</f>
        <v>DRBR084</v>
      </c>
      <c r="G60" s="115" t="str">
        <f>VLOOKUP(E60,'LISTADO ATM'!$A$2:$B$900,2,0)</f>
        <v xml:space="preserve">ATM Oficina Multicentro Sirena San Cristóbal </v>
      </c>
      <c r="H60" s="115" t="str">
        <f>VLOOKUP(E60,VIP!$A$2:$O17133,7,FALSE)</f>
        <v>Si</v>
      </c>
      <c r="I60" s="115" t="str">
        <f>VLOOKUP(E60,VIP!$A$2:$O9098,8,FALSE)</f>
        <v>Si</v>
      </c>
      <c r="J60" s="115" t="str">
        <f>VLOOKUP(E60,VIP!$A$2:$O9048,8,FALSE)</f>
        <v>Si</v>
      </c>
      <c r="K60" s="115" t="str">
        <f>VLOOKUP(E60,VIP!$A$2:$O12622,6,0)</f>
        <v>SI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x14ac:dyDescent="0.25">
      <c r="A61" s="115" t="str">
        <f>VLOOKUP(E61,'LISTADO ATM'!$A$2:$C$901,3,0)</f>
        <v>NORTE</v>
      </c>
      <c r="B61" s="110">
        <v>335834620</v>
      </c>
      <c r="C61" s="122">
        <v>44280.821585648147</v>
      </c>
      <c r="D61" s="115" t="s">
        <v>2190</v>
      </c>
      <c r="E61" s="109">
        <v>140</v>
      </c>
      <c r="F61" s="115" t="str">
        <f>VLOOKUP(E61,VIP!$A$2:$O12211,2,0)</f>
        <v>DRBR140</v>
      </c>
      <c r="G61" s="115" t="str">
        <f>VLOOKUP(E61,'LISTADO ATM'!$A$2:$B$900,2,0)</f>
        <v>ATM Hospital San Vicente de Paul (SFM.)</v>
      </c>
      <c r="H61" s="115" t="str">
        <f>VLOOKUP(E61,VIP!$A$2:$O17132,7,FALSE)</f>
        <v>N/A</v>
      </c>
      <c r="I61" s="115" t="str">
        <f>VLOOKUP(E61,VIP!$A$2:$O9097,8,FALSE)</f>
        <v>N/A</v>
      </c>
      <c r="J61" s="115" t="str">
        <f>VLOOKUP(E61,VIP!$A$2:$O9047,8,FALSE)</f>
        <v>N/A</v>
      </c>
      <c r="K61" s="115" t="str">
        <f>VLOOKUP(E61,VIP!$A$2:$O12621,6,0)</f>
        <v>N/A</v>
      </c>
      <c r="L61" s="116" t="s">
        <v>2489</v>
      </c>
      <c r="M61" s="114" t="s">
        <v>2466</v>
      </c>
      <c r="N61" s="114" t="s">
        <v>2473</v>
      </c>
      <c r="O61" s="115" t="s">
        <v>2499</v>
      </c>
      <c r="P61" s="113"/>
      <c r="Q61" s="117" t="s">
        <v>2489</v>
      </c>
    </row>
    <row r="62" spans="1:17" ht="18" x14ac:dyDescent="0.25">
      <c r="A62" s="115" t="str">
        <f>VLOOKUP(E62,'LISTADO ATM'!$A$2:$C$901,3,0)</f>
        <v>DISTRITO NACIONAL</v>
      </c>
      <c r="B62" s="110">
        <v>335834622</v>
      </c>
      <c r="C62" s="122">
        <v>44280.823854166665</v>
      </c>
      <c r="D62" s="115" t="s">
        <v>2189</v>
      </c>
      <c r="E62" s="109">
        <v>813</v>
      </c>
      <c r="F62" s="115" t="str">
        <f>VLOOKUP(E62,VIP!$A$2:$O12210,2,0)</f>
        <v>DRBR815</v>
      </c>
      <c r="G62" s="115" t="str">
        <f>VLOOKUP(E62,'LISTADO ATM'!$A$2:$B$900,2,0)</f>
        <v>ATM Occidental Mall</v>
      </c>
      <c r="H62" s="115" t="str">
        <f>VLOOKUP(E62,VIP!$A$2:$O17131,7,FALSE)</f>
        <v>Si</v>
      </c>
      <c r="I62" s="115" t="str">
        <f>VLOOKUP(E62,VIP!$A$2:$O9096,8,FALSE)</f>
        <v>Si</v>
      </c>
      <c r="J62" s="115" t="str">
        <f>VLOOKUP(E62,VIP!$A$2:$O9046,8,FALSE)</f>
        <v>Si</v>
      </c>
      <c r="K62" s="115" t="str">
        <f>VLOOKUP(E62,VIP!$A$2:$O12620,6,0)</f>
        <v>NO</v>
      </c>
      <c r="L62" s="116" t="s">
        <v>2489</v>
      </c>
      <c r="M62" s="114" t="s">
        <v>2466</v>
      </c>
      <c r="N62" s="114" t="s">
        <v>2473</v>
      </c>
      <c r="O62" s="115" t="s">
        <v>2475</v>
      </c>
      <c r="P62" s="113"/>
      <c r="Q62" s="117" t="s">
        <v>2489</v>
      </c>
    </row>
    <row r="63" spans="1:17" ht="18" x14ac:dyDescent="0.25">
      <c r="A63" s="115" t="str">
        <f>VLOOKUP(E63,'LISTADO ATM'!$A$2:$C$901,3,0)</f>
        <v>SUR</v>
      </c>
      <c r="B63" s="110">
        <v>335834629</v>
      </c>
      <c r="C63" s="122">
        <v>44280.852893518517</v>
      </c>
      <c r="D63" s="115" t="s">
        <v>2189</v>
      </c>
      <c r="E63" s="109">
        <v>766</v>
      </c>
      <c r="F63" s="115" t="str">
        <f>VLOOKUP(E63,VIP!$A$2:$O12208,2,0)</f>
        <v>DRBR440</v>
      </c>
      <c r="G63" s="115" t="str">
        <f>VLOOKUP(E63,'LISTADO ATM'!$A$2:$B$900,2,0)</f>
        <v xml:space="preserve">ATM Oficina Azua II </v>
      </c>
      <c r="H63" s="115" t="str">
        <f>VLOOKUP(E63,VIP!$A$2:$O17129,7,FALSE)</f>
        <v>Si</v>
      </c>
      <c r="I63" s="115" t="str">
        <f>VLOOKUP(E63,VIP!$A$2:$O9094,8,FALSE)</f>
        <v>Si</v>
      </c>
      <c r="J63" s="115" t="str">
        <f>VLOOKUP(E63,VIP!$A$2:$O9044,8,FALSE)</f>
        <v>Si</v>
      </c>
      <c r="K63" s="115" t="str">
        <f>VLOOKUP(E63,VIP!$A$2:$O12618,6,0)</f>
        <v>SI</v>
      </c>
      <c r="L63" s="116" t="s">
        <v>2228</v>
      </c>
      <c r="M63" s="114" t="s">
        <v>2466</v>
      </c>
      <c r="N63" s="114" t="s">
        <v>2473</v>
      </c>
      <c r="O63" s="115" t="s">
        <v>2475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DISTRITO NACIONAL</v>
      </c>
      <c r="B64" s="110">
        <v>335834630</v>
      </c>
      <c r="C64" s="122">
        <v>44280.868437500001</v>
      </c>
      <c r="D64" s="115" t="s">
        <v>2469</v>
      </c>
      <c r="E64" s="109">
        <v>267</v>
      </c>
      <c r="F64" s="115" t="str">
        <f>VLOOKUP(E64,VIP!$A$2:$O12223,2,0)</f>
        <v>DRBR267</v>
      </c>
      <c r="G64" s="115" t="str">
        <f>VLOOKUP(E64,'LISTADO ATM'!$A$2:$B$900,2,0)</f>
        <v xml:space="preserve">ATM Centro de Caja México </v>
      </c>
      <c r="H64" s="115" t="str">
        <f>VLOOKUP(E64,VIP!$A$2:$O17144,7,FALSE)</f>
        <v>Si</v>
      </c>
      <c r="I64" s="115" t="str">
        <f>VLOOKUP(E64,VIP!$A$2:$O9109,8,FALSE)</f>
        <v>Si</v>
      </c>
      <c r="J64" s="115" t="str">
        <f>VLOOKUP(E64,VIP!$A$2:$O9059,8,FALSE)</f>
        <v>Si</v>
      </c>
      <c r="K64" s="115" t="str">
        <f>VLOOKUP(E64,VIP!$A$2:$O12633,6,0)</f>
        <v>NO</v>
      </c>
      <c r="L64" s="116" t="s">
        <v>2459</v>
      </c>
      <c r="M64" s="114" t="s">
        <v>2466</v>
      </c>
      <c r="N64" s="114" t="s">
        <v>2473</v>
      </c>
      <c r="O64" s="115" t="s">
        <v>2474</v>
      </c>
      <c r="P64" s="113"/>
      <c r="Q64" s="117" t="s">
        <v>2459</v>
      </c>
    </row>
    <row r="65" spans="1:17" ht="18" x14ac:dyDescent="0.25">
      <c r="A65" s="115" t="str">
        <f>VLOOKUP(E65,'LISTADO ATM'!$A$2:$C$901,3,0)</f>
        <v>NORTE</v>
      </c>
      <c r="B65" s="110">
        <v>335834631</v>
      </c>
      <c r="C65" s="122">
        <v>44280.870625000003</v>
      </c>
      <c r="D65" s="115" t="s">
        <v>2495</v>
      </c>
      <c r="E65" s="109">
        <v>119</v>
      </c>
      <c r="F65" s="115" t="str">
        <f>VLOOKUP(E65,VIP!$A$2:$O12222,2,0)</f>
        <v>DRBR119</v>
      </c>
      <c r="G65" s="115" t="str">
        <f>VLOOKUP(E65,'LISTADO ATM'!$A$2:$B$900,2,0)</f>
        <v>ATM Oficina La Barranquita</v>
      </c>
      <c r="H65" s="115" t="str">
        <f>VLOOKUP(E65,VIP!$A$2:$O17143,7,FALSE)</f>
        <v>N/A</v>
      </c>
      <c r="I65" s="115" t="str">
        <f>VLOOKUP(E65,VIP!$A$2:$O9108,8,FALSE)</f>
        <v>N/A</v>
      </c>
      <c r="J65" s="115" t="str">
        <f>VLOOKUP(E65,VIP!$A$2:$O9058,8,FALSE)</f>
        <v>N/A</v>
      </c>
      <c r="K65" s="115" t="str">
        <f>VLOOKUP(E65,VIP!$A$2:$O12632,6,0)</f>
        <v>N/A</v>
      </c>
      <c r="L65" s="116" t="s">
        <v>2428</v>
      </c>
      <c r="M65" s="114" t="s">
        <v>2466</v>
      </c>
      <c r="N65" s="114" t="s">
        <v>2473</v>
      </c>
      <c r="O65" s="115" t="s">
        <v>2496</v>
      </c>
      <c r="P65" s="113"/>
      <c r="Q65" s="117" t="s">
        <v>2428</v>
      </c>
    </row>
    <row r="66" spans="1:17" ht="18" x14ac:dyDescent="0.25">
      <c r="A66" s="115" t="str">
        <f>VLOOKUP(E66,'LISTADO ATM'!$A$2:$C$901,3,0)</f>
        <v>ESTE</v>
      </c>
      <c r="B66" s="110">
        <v>335834632</v>
      </c>
      <c r="C66" s="122">
        <v>44280.874259259261</v>
      </c>
      <c r="D66" s="115" t="s">
        <v>2469</v>
      </c>
      <c r="E66" s="109">
        <v>114</v>
      </c>
      <c r="F66" s="115" t="str">
        <f>VLOOKUP(E66,VIP!$A$2:$O12221,2,0)</f>
        <v>DRBR114</v>
      </c>
      <c r="G66" s="115" t="str">
        <f>VLOOKUP(E66,'LISTADO ATM'!$A$2:$B$900,2,0)</f>
        <v xml:space="preserve">ATM Oficina Hato Mayor </v>
      </c>
      <c r="H66" s="115" t="str">
        <f>VLOOKUP(E66,VIP!$A$2:$O17142,7,FALSE)</f>
        <v>Si</v>
      </c>
      <c r="I66" s="115" t="str">
        <f>VLOOKUP(E66,VIP!$A$2:$O9107,8,FALSE)</f>
        <v>Si</v>
      </c>
      <c r="J66" s="115" t="str">
        <f>VLOOKUP(E66,VIP!$A$2:$O9057,8,FALSE)</f>
        <v>Si</v>
      </c>
      <c r="K66" s="115" t="str">
        <f>VLOOKUP(E66,VIP!$A$2:$O12631,6,0)</f>
        <v>NO</v>
      </c>
      <c r="L66" s="116" t="s">
        <v>2428</v>
      </c>
      <c r="M66" s="114" t="s">
        <v>2466</v>
      </c>
      <c r="N66" s="114" t="s">
        <v>2473</v>
      </c>
      <c r="O66" s="115" t="s">
        <v>2474</v>
      </c>
      <c r="P66" s="113"/>
      <c r="Q66" s="117" t="s">
        <v>2428</v>
      </c>
    </row>
    <row r="67" spans="1:17" ht="18" x14ac:dyDescent="0.25">
      <c r="A67" s="115" t="str">
        <f>VLOOKUP(E67,'LISTADO ATM'!$A$2:$C$901,3,0)</f>
        <v>NORTE</v>
      </c>
      <c r="B67" s="110">
        <v>335834634</v>
      </c>
      <c r="C67" s="122">
        <v>44280.877187500002</v>
      </c>
      <c r="D67" s="115" t="s">
        <v>2495</v>
      </c>
      <c r="E67" s="109">
        <v>712</v>
      </c>
      <c r="F67" s="115" t="str">
        <f>VLOOKUP(E67,VIP!$A$2:$O12220,2,0)</f>
        <v>DRBR128</v>
      </c>
      <c r="G67" s="115" t="str">
        <f>VLOOKUP(E67,'LISTADO ATM'!$A$2:$B$900,2,0)</f>
        <v xml:space="preserve">ATM Oficina Imbert </v>
      </c>
      <c r="H67" s="115" t="str">
        <f>VLOOKUP(E67,VIP!$A$2:$O17141,7,FALSE)</f>
        <v>Si</v>
      </c>
      <c r="I67" s="115" t="str">
        <f>VLOOKUP(E67,VIP!$A$2:$O9106,8,FALSE)</f>
        <v>Si</v>
      </c>
      <c r="J67" s="115" t="str">
        <f>VLOOKUP(E67,VIP!$A$2:$O9056,8,FALSE)</f>
        <v>Si</v>
      </c>
      <c r="K67" s="115" t="str">
        <f>VLOOKUP(E67,VIP!$A$2:$O12630,6,0)</f>
        <v>SI</v>
      </c>
      <c r="L67" s="116" t="s">
        <v>2428</v>
      </c>
      <c r="M67" s="114" t="s">
        <v>2466</v>
      </c>
      <c r="N67" s="114" t="s">
        <v>2473</v>
      </c>
      <c r="O67" s="115" t="s">
        <v>2496</v>
      </c>
      <c r="P67" s="113"/>
      <c r="Q67" s="117" t="s">
        <v>2428</v>
      </c>
    </row>
    <row r="68" spans="1:17" ht="18" x14ac:dyDescent="0.25">
      <c r="A68" s="115" t="str">
        <f>VLOOKUP(E68,'LISTADO ATM'!$A$2:$C$901,3,0)</f>
        <v>SUR</v>
      </c>
      <c r="B68" s="110">
        <v>335834640</v>
      </c>
      <c r="C68" s="122">
        <v>44280.907523148147</v>
      </c>
      <c r="D68" s="115" t="s">
        <v>2189</v>
      </c>
      <c r="E68" s="109">
        <v>512</v>
      </c>
      <c r="F68" s="115" t="str">
        <f>VLOOKUP(E68,VIP!$A$2:$O12219,2,0)</f>
        <v>DRBR512</v>
      </c>
      <c r="G68" s="115" t="str">
        <f>VLOOKUP(E68,'LISTADO ATM'!$A$2:$B$900,2,0)</f>
        <v>ATM Plaza Jesús Ferreira</v>
      </c>
      <c r="H68" s="115" t="str">
        <f>VLOOKUP(E68,VIP!$A$2:$O17140,7,FALSE)</f>
        <v>N/A</v>
      </c>
      <c r="I68" s="115" t="str">
        <f>VLOOKUP(E68,VIP!$A$2:$O9105,8,FALSE)</f>
        <v>N/A</v>
      </c>
      <c r="J68" s="115" t="str">
        <f>VLOOKUP(E68,VIP!$A$2:$O9055,8,FALSE)</f>
        <v>N/A</v>
      </c>
      <c r="K68" s="115" t="str">
        <f>VLOOKUP(E68,VIP!$A$2:$O12629,6,0)</f>
        <v>N/A</v>
      </c>
      <c r="L68" s="116" t="s">
        <v>2489</v>
      </c>
      <c r="M68" s="114" t="s">
        <v>2466</v>
      </c>
      <c r="N68" s="114" t="s">
        <v>2473</v>
      </c>
      <c r="O68" s="115" t="s">
        <v>2475</v>
      </c>
      <c r="P68" s="113"/>
      <c r="Q68" s="117" t="s">
        <v>2489</v>
      </c>
    </row>
    <row r="69" spans="1:17" ht="18" x14ac:dyDescent="0.25">
      <c r="A69" s="115" t="str">
        <f>VLOOKUP(E69,'LISTADO ATM'!$A$2:$C$901,3,0)</f>
        <v>DISTRITO NACIONAL</v>
      </c>
      <c r="B69" s="110">
        <v>335834641</v>
      </c>
      <c r="C69" s="122">
        <v>44280.908599537041</v>
      </c>
      <c r="D69" s="115" t="s">
        <v>2189</v>
      </c>
      <c r="E69" s="109">
        <v>706</v>
      </c>
      <c r="F69" s="115" t="str">
        <f>VLOOKUP(E69,VIP!$A$2:$O12218,2,0)</f>
        <v>DRBR706</v>
      </c>
      <c r="G69" s="115" t="str">
        <f>VLOOKUP(E69,'LISTADO ATM'!$A$2:$B$900,2,0)</f>
        <v xml:space="preserve">ATM S/M Pristine </v>
      </c>
      <c r="H69" s="115" t="str">
        <f>VLOOKUP(E69,VIP!$A$2:$O17139,7,FALSE)</f>
        <v>Si</v>
      </c>
      <c r="I69" s="115" t="str">
        <f>VLOOKUP(E69,VIP!$A$2:$O9104,8,FALSE)</f>
        <v>Si</v>
      </c>
      <c r="J69" s="115" t="str">
        <f>VLOOKUP(E69,VIP!$A$2:$O9054,8,FALSE)</f>
        <v>Si</v>
      </c>
      <c r="K69" s="115" t="str">
        <f>VLOOKUP(E69,VIP!$A$2:$O12628,6,0)</f>
        <v>NO</v>
      </c>
      <c r="L69" s="116" t="s">
        <v>2254</v>
      </c>
      <c r="M69" s="114" t="s">
        <v>2466</v>
      </c>
      <c r="N69" s="114" t="s">
        <v>2473</v>
      </c>
      <c r="O69" s="115" t="s">
        <v>2475</v>
      </c>
      <c r="P69" s="113"/>
      <c r="Q69" s="117" t="s">
        <v>2254</v>
      </c>
    </row>
    <row r="70" spans="1:17" ht="18" x14ac:dyDescent="0.25">
      <c r="A70" s="115" t="str">
        <f>VLOOKUP(E70,'LISTADO ATM'!$A$2:$C$901,3,0)</f>
        <v>DISTRITO NACIONAL</v>
      </c>
      <c r="B70" s="110">
        <v>335834642</v>
      </c>
      <c r="C70" s="122">
        <v>44280.909456018519</v>
      </c>
      <c r="D70" s="115" t="s">
        <v>2189</v>
      </c>
      <c r="E70" s="109">
        <v>816</v>
      </c>
      <c r="F70" s="115" t="str">
        <f>VLOOKUP(E70,VIP!$A$2:$O12217,2,0)</f>
        <v>DRBR816</v>
      </c>
      <c r="G70" s="115" t="str">
        <f>VLOOKUP(E70,'LISTADO ATM'!$A$2:$B$900,2,0)</f>
        <v xml:space="preserve">ATM Oficina Pedro Brand </v>
      </c>
      <c r="H70" s="115" t="str">
        <f>VLOOKUP(E70,VIP!$A$2:$O17138,7,FALSE)</f>
        <v>Si</v>
      </c>
      <c r="I70" s="115" t="str">
        <f>VLOOKUP(E70,VIP!$A$2:$O9103,8,FALSE)</f>
        <v>Si</v>
      </c>
      <c r="J70" s="115" t="str">
        <f>VLOOKUP(E70,VIP!$A$2:$O9053,8,FALSE)</f>
        <v>Si</v>
      </c>
      <c r="K70" s="115" t="str">
        <f>VLOOKUP(E70,VIP!$A$2:$O12627,6,0)</f>
        <v>NO</v>
      </c>
      <c r="L70" s="116" t="s">
        <v>2254</v>
      </c>
      <c r="M70" s="114" t="s">
        <v>2466</v>
      </c>
      <c r="N70" s="114" t="s">
        <v>2473</v>
      </c>
      <c r="O70" s="115" t="s">
        <v>2475</v>
      </c>
      <c r="P70" s="113"/>
      <c r="Q70" s="117" t="s">
        <v>2254</v>
      </c>
    </row>
    <row r="71" spans="1:17" ht="18" x14ac:dyDescent="0.25">
      <c r="A71" s="115" t="str">
        <f>VLOOKUP(E71,'LISTADO ATM'!$A$2:$C$901,3,0)</f>
        <v>DISTRITO NACIONAL</v>
      </c>
      <c r="B71" s="110">
        <v>335834644</v>
      </c>
      <c r="C71" s="122">
        <v>44280.931226851855</v>
      </c>
      <c r="D71" s="115" t="s">
        <v>2469</v>
      </c>
      <c r="E71" s="109">
        <v>713</v>
      </c>
      <c r="F71" s="115" t="str">
        <f>VLOOKUP(E71,VIP!$A$2:$O12215,2,0)</f>
        <v>DRBR016</v>
      </c>
      <c r="G71" s="115" t="str">
        <f>VLOOKUP(E71,'LISTADO ATM'!$A$2:$B$900,2,0)</f>
        <v xml:space="preserve">ATM Oficina Las Américas </v>
      </c>
      <c r="H71" s="115" t="str">
        <f>VLOOKUP(E71,VIP!$A$2:$O17136,7,FALSE)</f>
        <v>Si</v>
      </c>
      <c r="I71" s="115" t="str">
        <f>VLOOKUP(E71,VIP!$A$2:$O9101,8,FALSE)</f>
        <v>Si</v>
      </c>
      <c r="J71" s="115" t="str">
        <f>VLOOKUP(E71,VIP!$A$2:$O9051,8,FALSE)</f>
        <v>Si</v>
      </c>
      <c r="K71" s="115" t="str">
        <f>VLOOKUP(E71,VIP!$A$2:$O12625,6,0)</f>
        <v>NO</v>
      </c>
      <c r="L71" s="116" t="s">
        <v>2428</v>
      </c>
      <c r="M71" s="114" t="s">
        <v>2466</v>
      </c>
      <c r="N71" s="114" t="s">
        <v>2473</v>
      </c>
      <c r="O71" s="115" t="s">
        <v>2474</v>
      </c>
      <c r="P71" s="113"/>
      <c r="Q71" s="117" t="s">
        <v>2428</v>
      </c>
    </row>
    <row r="72" spans="1:17" ht="18" x14ac:dyDescent="0.25">
      <c r="A72" s="115" t="str">
        <f>VLOOKUP(E72,'LISTADO ATM'!$A$2:$C$901,3,0)</f>
        <v>DISTRITO NACIONAL</v>
      </c>
      <c r="B72" s="110">
        <v>335834645</v>
      </c>
      <c r="C72" s="122">
        <v>44280.93582175926</v>
      </c>
      <c r="D72" s="115" t="s">
        <v>2469</v>
      </c>
      <c r="E72" s="109">
        <v>570</v>
      </c>
      <c r="F72" s="115" t="str">
        <f>VLOOKUP(E72,VIP!$A$2:$O12214,2,0)</f>
        <v>DRBR478</v>
      </c>
      <c r="G72" s="115" t="str">
        <f>VLOOKUP(E72,'LISTADO ATM'!$A$2:$B$900,2,0)</f>
        <v xml:space="preserve">ATM S/M Liverpool Villa Mella </v>
      </c>
      <c r="H72" s="115" t="str">
        <f>VLOOKUP(E72,VIP!$A$2:$O17135,7,FALSE)</f>
        <v>Si</v>
      </c>
      <c r="I72" s="115" t="str">
        <f>VLOOKUP(E72,VIP!$A$2:$O9100,8,FALSE)</f>
        <v>Si</v>
      </c>
      <c r="J72" s="115" t="str">
        <f>VLOOKUP(E72,VIP!$A$2:$O9050,8,FALSE)</f>
        <v>Si</v>
      </c>
      <c r="K72" s="115" t="str">
        <f>VLOOKUP(E72,VIP!$A$2:$O12624,6,0)</f>
        <v>NO</v>
      </c>
      <c r="L72" s="116" t="s">
        <v>2459</v>
      </c>
      <c r="M72" s="114" t="s">
        <v>2466</v>
      </c>
      <c r="N72" s="114" t="s">
        <v>2473</v>
      </c>
      <c r="O72" s="115" t="s">
        <v>2474</v>
      </c>
      <c r="P72" s="113"/>
      <c r="Q72" s="117" t="s">
        <v>2459</v>
      </c>
    </row>
    <row r="73" spans="1:17" ht="18" x14ac:dyDescent="0.25">
      <c r="A73" s="115" t="str">
        <f>VLOOKUP(E73,'LISTADO ATM'!$A$2:$C$901,3,0)</f>
        <v>DISTRITO NACIONAL</v>
      </c>
      <c r="B73" s="110">
        <v>335834646</v>
      </c>
      <c r="C73" s="122">
        <v>44280.939155092594</v>
      </c>
      <c r="D73" s="115" t="s">
        <v>2469</v>
      </c>
      <c r="E73" s="109">
        <v>655</v>
      </c>
      <c r="F73" s="115" t="str">
        <f>VLOOKUP(E73,VIP!$A$2:$O12213,2,0)</f>
        <v>DRBR655</v>
      </c>
      <c r="G73" s="115" t="str">
        <f>VLOOKUP(E73,'LISTADO ATM'!$A$2:$B$900,2,0)</f>
        <v>ATM Farmacia Sandra</v>
      </c>
      <c r="H73" s="115" t="str">
        <f>VLOOKUP(E73,VIP!$A$2:$O17134,7,FALSE)</f>
        <v>Si</v>
      </c>
      <c r="I73" s="115" t="str">
        <f>VLOOKUP(E73,VIP!$A$2:$O9099,8,FALSE)</f>
        <v>Si</v>
      </c>
      <c r="J73" s="115" t="str">
        <f>VLOOKUP(E73,VIP!$A$2:$O9049,8,FALSE)</f>
        <v>Si</v>
      </c>
      <c r="K73" s="115" t="str">
        <f>VLOOKUP(E73,VIP!$A$2:$O12623,6,0)</f>
        <v>NO</v>
      </c>
      <c r="L73" s="116" t="s">
        <v>2428</v>
      </c>
      <c r="M73" s="114" t="s">
        <v>2466</v>
      </c>
      <c r="N73" s="114" t="s">
        <v>2473</v>
      </c>
      <c r="O73" s="115" t="s">
        <v>2474</v>
      </c>
      <c r="P73" s="113"/>
      <c r="Q73" s="117" t="s">
        <v>2428</v>
      </c>
    </row>
    <row r="74" spans="1:17" ht="18" x14ac:dyDescent="0.25">
      <c r="A74" s="115" t="str">
        <f>VLOOKUP(E74,'LISTADO ATM'!$A$2:$C$901,3,0)</f>
        <v>DISTRITO NACIONAL</v>
      </c>
      <c r="B74" s="110">
        <v>335834647</v>
      </c>
      <c r="C74" s="122">
        <v>44280.940879629627</v>
      </c>
      <c r="D74" s="115" t="s">
        <v>2469</v>
      </c>
      <c r="E74" s="109">
        <v>710</v>
      </c>
      <c r="F74" s="115" t="str">
        <f>VLOOKUP(E74,VIP!$A$2:$O12212,2,0)</f>
        <v>DRBR506</v>
      </c>
      <c r="G74" s="115" t="str">
        <f>VLOOKUP(E74,'LISTADO ATM'!$A$2:$B$900,2,0)</f>
        <v xml:space="preserve">ATM S/M Soberano </v>
      </c>
      <c r="H74" s="115" t="str">
        <f>VLOOKUP(E74,VIP!$A$2:$O17133,7,FALSE)</f>
        <v>Si</v>
      </c>
      <c r="I74" s="115" t="str">
        <f>VLOOKUP(E74,VIP!$A$2:$O9098,8,FALSE)</f>
        <v>Si</v>
      </c>
      <c r="J74" s="115" t="str">
        <f>VLOOKUP(E74,VIP!$A$2:$O9048,8,FALSE)</f>
        <v>Si</v>
      </c>
      <c r="K74" s="115" t="str">
        <f>VLOOKUP(E74,VIP!$A$2:$O12622,6,0)</f>
        <v>NO</v>
      </c>
      <c r="L74" s="116" t="s">
        <v>2428</v>
      </c>
      <c r="M74" s="114" t="s">
        <v>2466</v>
      </c>
      <c r="N74" s="114" t="s">
        <v>2473</v>
      </c>
      <c r="O74" s="115" t="s">
        <v>2474</v>
      </c>
      <c r="P74" s="113"/>
      <c r="Q74" s="117" t="s">
        <v>2428</v>
      </c>
    </row>
    <row r="75" spans="1:17" ht="18" x14ac:dyDescent="0.25">
      <c r="A75" s="115" t="str">
        <f>VLOOKUP(E75,'LISTADO ATM'!$A$2:$C$901,3,0)</f>
        <v>DISTRITO NACIONAL</v>
      </c>
      <c r="B75" s="110">
        <v>335834648</v>
      </c>
      <c r="C75" s="122">
        <v>44280.94326388889</v>
      </c>
      <c r="D75" s="115" t="s">
        <v>2469</v>
      </c>
      <c r="E75" s="109">
        <v>918</v>
      </c>
      <c r="F75" s="115" t="str">
        <f>VLOOKUP(E75,VIP!$A$2:$O12211,2,0)</f>
        <v>DRBR918</v>
      </c>
      <c r="G75" s="115" t="str">
        <f>VLOOKUP(E75,'LISTADO ATM'!$A$2:$B$900,2,0)</f>
        <v xml:space="preserve">ATM S/M Liverpool de la Jacobo Majluta </v>
      </c>
      <c r="H75" s="115" t="str">
        <f>VLOOKUP(E75,VIP!$A$2:$O17132,7,FALSE)</f>
        <v>Si</v>
      </c>
      <c r="I75" s="115" t="str">
        <f>VLOOKUP(E75,VIP!$A$2:$O9097,8,FALSE)</f>
        <v>Si</v>
      </c>
      <c r="J75" s="115" t="str">
        <f>VLOOKUP(E75,VIP!$A$2:$O9047,8,FALSE)</f>
        <v>Si</v>
      </c>
      <c r="K75" s="115" t="str">
        <f>VLOOKUP(E75,VIP!$A$2:$O12621,6,0)</f>
        <v>NO</v>
      </c>
      <c r="L75" s="116" t="s">
        <v>2428</v>
      </c>
      <c r="M75" s="114" t="s">
        <v>2466</v>
      </c>
      <c r="N75" s="114" t="s">
        <v>2473</v>
      </c>
      <c r="O75" s="115" t="s">
        <v>2474</v>
      </c>
      <c r="P75" s="113"/>
      <c r="Q75" s="117" t="s">
        <v>2428</v>
      </c>
    </row>
    <row r="76" spans="1:17" ht="18" x14ac:dyDescent="0.25">
      <c r="A76" s="115" t="str">
        <f>VLOOKUP(E76,'LISTADO ATM'!$A$2:$C$901,3,0)</f>
        <v>DISTRITO NACIONAL</v>
      </c>
      <c r="B76" s="110">
        <v>335834649</v>
      </c>
      <c r="C76" s="122">
        <v>44280.945231481484</v>
      </c>
      <c r="D76" s="115" t="s">
        <v>2495</v>
      </c>
      <c r="E76" s="109">
        <v>957</v>
      </c>
      <c r="F76" s="115" t="str">
        <f>VLOOKUP(E76,VIP!$A$2:$O12210,2,0)</f>
        <v>DRBR23F</v>
      </c>
      <c r="G76" s="115" t="str">
        <f>VLOOKUP(E76,'LISTADO ATM'!$A$2:$B$900,2,0)</f>
        <v xml:space="preserve">ATM Oficina Venezuela </v>
      </c>
      <c r="H76" s="115" t="str">
        <f>VLOOKUP(E76,VIP!$A$2:$O17131,7,FALSE)</f>
        <v>Si</v>
      </c>
      <c r="I76" s="115" t="str">
        <f>VLOOKUP(E76,VIP!$A$2:$O9096,8,FALSE)</f>
        <v>Si</v>
      </c>
      <c r="J76" s="115" t="str">
        <f>VLOOKUP(E76,VIP!$A$2:$O9046,8,FALSE)</f>
        <v>Si</v>
      </c>
      <c r="K76" s="115" t="str">
        <f>VLOOKUP(E76,VIP!$A$2:$O12620,6,0)</f>
        <v>SI</v>
      </c>
      <c r="L76" s="116" t="s">
        <v>2459</v>
      </c>
      <c r="M76" s="114" t="s">
        <v>2466</v>
      </c>
      <c r="N76" s="114" t="s">
        <v>2473</v>
      </c>
      <c r="O76" s="115" t="s">
        <v>2496</v>
      </c>
      <c r="P76" s="113"/>
      <c r="Q76" s="117" t="s">
        <v>2459</v>
      </c>
    </row>
    <row r="77" spans="1:17" ht="18" x14ac:dyDescent="0.25">
      <c r="A77" s="115" t="str">
        <f>VLOOKUP(E77,'LISTADO ATM'!$A$2:$C$901,3,0)</f>
        <v>NORTE</v>
      </c>
      <c r="B77" s="110">
        <v>335834650</v>
      </c>
      <c r="C77" s="122">
        <v>44280.946909722225</v>
      </c>
      <c r="D77" s="115" t="s">
        <v>2190</v>
      </c>
      <c r="E77" s="109">
        <v>990</v>
      </c>
      <c r="F77" s="115" t="str">
        <f>VLOOKUP(E77,VIP!$A$2:$O12209,2,0)</f>
        <v>DRBR742</v>
      </c>
      <c r="G77" s="115" t="str">
        <f>VLOOKUP(E77,'LISTADO ATM'!$A$2:$B$900,2,0)</f>
        <v xml:space="preserve">ATM Autoservicio Bonao II </v>
      </c>
      <c r="H77" s="115" t="str">
        <f>VLOOKUP(E77,VIP!$A$2:$O17130,7,FALSE)</f>
        <v>Si</v>
      </c>
      <c r="I77" s="115" t="str">
        <f>VLOOKUP(E77,VIP!$A$2:$O9095,8,FALSE)</f>
        <v>Si</v>
      </c>
      <c r="J77" s="115" t="str">
        <f>VLOOKUP(E77,VIP!$A$2:$O9045,8,FALSE)</f>
        <v>Si</v>
      </c>
      <c r="K77" s="115" t="str">
        <f>VLOOKUP(E77,VIP!$A$2:$O12619,6,0)</f>
        <v>NO</v>
      </c>
      <c r="L77" s="116" t="s">
        <v>2489</v>
      </c>
      <c r="M77" s="114" t="s">
        <v>2466</v>
      </c>
      <c r="N77" s="114" t="s">
        <v>2473</v>
      </c>
      <c r="O77" s="115" t="s">
        <v>2499</v>
      </c>
      <c r="P77" s="113"/>
      <c r="Q77" s="117" t="s">
        <v>2489</v>
      </c>
    </row>
    <row r="78" spans="1:17" ht="18" x14ac:dyDescent="0.25">
      <c r="A78" s="115" t="str">
        <f>VLOOKUP(E78,'LISTADO ATM'!$A$2:$C$901,3,0)</f>
        <v>NORTE</v>
      </c>
      <c r="B78" s="110" t="s">
        <v>2525</v>
      </c>
      <c r="C78" s="122">
        <v>44280.967199074075</v>
      </c>
      <c r="D78" s="115" t="s">
        <v>2190</v>
      </c>
      <c r="E78" s="109">
        <v>854</v>
      </c>
      <c r="F78" s="115" t="str">
        <f>VLOOKUP(E78,VIP!$A$2:$O12214,2,0)</f>
        <v>DRBR854</v>
      </c>
      <c r="G78" s="115" t="str">
        <f>VLOOKUP(E78,'LISTADO ATM'!$A$2:$B$900,2,0)</f>
        <v xml:space="preserve">ATM Centro Comercial Blanco Batista </v>
      </c>
      <c r="H78" s="115" t="str">
        <f>VLOOKUP(E78,VIP!$A$2:$O17135,7,FALSE)</f>
        <v>Si</v>
      </c>
      <c r="I78" s="115" t="str">
        <f>VLOOKUP(E78,VIP!$A$2:$O9100,8,FALSE)</f>
        <v>Si</v>
      </c>
      <c r="J78" s="115" t="str">
        <f>VLOOKUP(E78,VIP!$A$2:$O9050,8,FALSE)</f>
        <v>Si</v>
      </c>
      <c r="K78" s="115" t="str">
        <f>VLOOKUP(E78,VIP!$A$2:$O12624,6,0)</f>
        <v>NO</v>
      </c>
      <c r="L78" s="116" t="s">
        <v>2254</v>
      </c>
      <c r="M78" s="114" t="s">
        <v>2466</v>
      </c>
      <c r="N78" s="114" t="s">
        <v>2473</v>
      </c>
      <c r="O78" s="115" t="s">
        <v>2499</v>
      </c>
      <c r="P78" s="113"/>
      <c r="Q78" s="117" t="s">
        <v>2254</v>
      </c>
    </row>
    <row r="79" spans="1:17" ht="18" x14ac:dyDescent="0.25">
      <c r="A79" s="115" t="str">
        <f>VLOOKUP(E79,'LISTADO ATM'!$A$2:$C$901,3,0)</f>
        <v>DISTRITO NACIONAL</v>
      </c>
      <c r="B79" s="110" t="s">
        <v>2524</v>
      </c>
      <c r="C79" s="122">
        <v>44281.007997685185</v>
      </c>
      <c r="D79" s="115" t="s">
        <v>2189</v>
      </c>
      <c r="E79" s="109">
        <v>858</v>
      </c>
      <c r="F79" s="115" t="str">
        <f>VLOOKUP(E79,VIP!$A$2:$O12213,2,0)</f>
        <v>DRBR858</v>
      </c>
      <c r="G79" s="115" t="str">
        <f>VLOOKUP(E79,'LISTADO ATM'!$A$2:$B$900,2,0)</f>
        <v xml:space="preserve">ATM Cooperativa Maestros (COOPNAMA) </v>
      </c>
      <c r="H79" s="115" t="str">
        <f>VLOOKUP(E79,VIP!$A$2:$O17134,7,FALSE)</f>
        <v>Si</v>
      </c>
      <c r="I79" s="115" t="str">
        <f>VLOOKUP(E79,VIP!$A$2:$O9099,8,FALSE)</f>
        <v>No</v>
      </c>
      <c r="J79" s="115" t="str">
        <f>VLOOKUP(E79,VIP!$A$2:$O9049,8,FALSE)</f>
        <v>No</v>
      </c>
      <c r="K79" s="115" t="str">
        <f>VLOOKUP(E79,VIP!$A$2:$O12623,6,0)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 t="s">
        <v>2523</v>
      </c>
      <c r="C80" s="122">
        <v>44281.011736111112</v>
      </c>
      <c r="D80" s="115" t="s">
        <v>2189</v>
      </c>
      <c r="E80" s="109">
        <v>585</v>
      </c>
      <c r="F80" s="115" t="str">
        <f>VLOOKUP(E80,VIP!$A$2:$O12212,2,0)</f>
        <v>DRBR083</v>
      </c>
      <c r="G80" s="115" t="str">
        <f>VLOOKUP(E80,'LISTADO ATM'!$A$2:$B$900,2,0)</f>
        <v xml:space="preserve">ATM Oficina Haina Oriental </v>
      </c>
      <c r="H80" s="115" t="str">
        <f>VLOOKUP(E80,VIP!$A$2:$O17133,7,FALSE)</f>
        <v>Si</v>
      </c>
      <c r="I80" s="115" t="str">
        <f>VLOOKUP(E80,VIP!$A$2:$O9098,8,FALSE)</f>
        <v>Si</v>
      </c>
      <c r="J80" s="115" t="str">
        <f>VLOOKUP(E80,VIP!$A$2:$O9048,8,FALSE)</f>
        <v>Si</v>
      </c>
      <c r="K80" s="115" t="str">
        <f>VLOOKUP(E80,VIP!$A$2:$O12622,6,0)</f>
        <v>NO</v>
      </c>
      <c r="L80" s="116" t="s">
        <v>2228</v>
      </c>
      <c r="M80" s="114" t="s">
        <v>2466</v>
      </c>
      <c r="N80" s="114" t="s">
        <v>2473</v>
      </c>
      <c r="O80" s="115" t="s">
        <v>2475</v>
      </c>
      <c r="P80" s="113"/>
      <c r="Q80" s="117" t="s">
        <v>2228</v>
      </c>
    </row>
    <row r="81" spans="1:17" ht="18" x14ac:dyDescent="0.25">
      <c r="A81" s="115" t="str">
        <f>VLOOKUP(E81,'LISTADO ATM'!$A$2:$C$901,3,0)</f>
        <v>DISTRITO NACIONAL</v>
      </c>
      <c r="B81" s="110" t="s">
        <v>2522</v>
      </c>
      <c r="C81" s="122">
        <v>44281.045057870368</v>
      </c>
      <c r="D81" s="115" t="s">
        <v>2469</v>
      </c>
      <c r="E81" s="109">
        <v>539</v>
      </c>
      <c r="F81" s="115" t="str">
        <f>VLOOKUP(E81,VIP!$A$2:$O12211,2,0)</f>
        <v>DRBR539</v>
      </c>
      <c r="G81" s="115" t="str">
        <f>VLOOKUP(E81,'LISTADO ATM'!$A$2:$B$900,2,0)</f>
        <v>ATM S/M La Cadena Los Proceres</v>
      </c>
      <c r="H81" s="115" t="str">
        <f>VLOOKUP(E81,VIP!$A$2:$O17132,7,FALSE)</f>
        <v>Si</v>
      </c>
      <c r="I81" s="115" t="str">
        <f>VLOOKUP(E81,VIP!$A$2:$O9097,8,FALSE)</f>
        <v>Si</v>
      </c>
      <c r="J81" s="115" t="str">
        <f>VLOOKUP(E81,VIP!$A$2:$O9047,8,FALSE)</f>
        <v>Si</v>
      </c>
      <c r="K81" s="115" t="str">
        <f>VLOOKUP(E81,VIP!$A$2:$O12621,6,0)</f>
        <v>NO</v>
      </c>
      <c r="L81" s="116" t="s">
        <v>2459</v>
      </c>
      <c r="M81" s="114" t="s">
        <v>2466</v>
      </c>
      <c r="N81" s="114" t="s">
        <v>2473</v>
      </c>
      <c r="O81" s="115" t="s">
        <v>2474</v>
      </c>
      <c r="P81" s="113"/>
      <c r="Q81" s="117" t="s">
        <v>2459</v>
      </c>
    </row>
    <row r="82" spans="1:17" ht="18" x14ac:dyDescent="0.25">
      <c r="A82" s="115" t="str">
        <f>VLOOKUP(E82,'LISTADO ATM'!$A$2:$C$901,3,0)</f>
        <v>DISTRITO NACIONAL</v>
      </c>
      <c r="B82" s="110" t="s">
        <v>2521</v>
      </c>
      <c r="C82" s="122">
        <v>44281.048993055556</v>
      </c>
      <c r="D82" s="115" t="s">
        <v>2189</v>
      </c>
      <c r="E82" s="109">
        <v>648</v>
      </c>
      <c r="F82" s="115" t="str">
        <f>VLOOKUP(E82,VIP!$A$2:$O12210,2,0)</f>
        <v>DRBR190</v>
      </c>
      <c r="G82" s="115" t="str">
        <f>VLOOKUP(E82,'LISTADO ATM'!$A$2:$B$900,2,0)</f>
        <v xml:space="preserve">ATM Hermandad de Pensionados </v>
      </c>
      <c r="H82" s="115" t="str">
        <f>VLOOKUP(E82,VIP!$A$2:$O17131,7,FALSE)</f>
        <v>Si</v>
      </c>
      <c r="I82" s="115" t="str">
        <f>VLOOKUP(E82,VIP!$A$2:$O9096,8,FALSE)</f>
        <v>No</v>
      </c>
      <c r="J82" s="115" t="str">
        <f>VLOOKUP(E82,VIP!$A$2:$O9046,8,FALSE)</f>
        <v>No</v>
      </c>
      <c r="K82" s="115" t="str">
        <f>VLOOKUP(E82,VIP!$A$2:$O12620,6,0)</f>
        <v>NO</v>
      </c>
      <c r="L82" s="116" t="s">
        <v>2228</v>
      </c>
      <c r="M82" s="114" t="s">
        <v>2466</v>
      </c>
      <c r="N82" s="114" t="s">
        <v>2473</v>
      </c>
      <c r="O82" s="115" t="s">
        <v>2475</v>
      </c>
      <c r="P82" s="113"/>
      <c r="Q82" s="117" t="s">
        <v>2228</v>
      </c>
    </row>
    <row r="83" spans="1:17" ht="18" x14ac:dyDescent="0.25">
      <c r="A83" s="115" t="str">
        <f>VLOOKUP(E83,'LISTADO ATM'!$A$2:$C$901,3,0)</f>
        <v>SUR</v>
      </c>
      <c r="B83" s="110" t="s">
        <v>2526</v>
      </c>
      <c r="C83" s="122">
        <v>44281.353946759256</v>
      </c>
      <c r="D83" s="115" t="s">
        <v>2189</v>
      </c>
      <c r="E83" s="109">
        <v>50</v>
      </c>
      <c r="F83" s="115" t="str">
        <f>VLOOKUP(E83,VIP!$A$2:$O12211,2,0)</f>
        <v>DRBR050</v>
      </c>
      <c r="G83" s="115" t="str">
        <f>VLOOKUP(E83,'LISTADO ATM'!$A$2:$B$900,2,0)</f>
        <v xml:space="preserve">ATM Oficina Padre Las Casas (Azua) </v>
      </c>
      <c r="H83" s="115" t="str">
        <f>VLOOKUP(E83,VIP!$A$2:$O17132,7,FALSE)</f>
        <v>Si</v>
      </c>
      <c r="I83" s="115" t="str">
        <f>VLOOKUP(E83,VIP!$A$2:$O9097,8,FALSE)</f>
        <v>Si</v>
      </c>
      <c r="J83" s="115" t="str">
        <f>VLOOKUP(E83,VIP!$A$2:$O9047,8,FALSE)</f>
        <v>Si</v>
      </c>
      <c r="K83" s="115" t="str">
        <f>VLOOKUP(E83,VIP!$A$2:$O12621,6,0)</f>
        <v>NO</v>
      </c>
      <c r="L83" s="116" t="s">
        <v>2254</v>
      </c>
      <c r="M83" s="114" t="s">
        <v>2466</v>
      </c>
      <c r="N83" s="114" t="s">
        <v>2473</v>
      </c>
      <c r="O83" s="115" t="s">
        <v>2475</v>
      </c>
      <c r="P83" s="113"/>
      <c r="Q83" s="117" t="s">
        <v>2254</v>
      </c>
    </row>
    <row r="84" spans="1:17" ht="18" x14ac:dyDescent="0.25">
      <c r="A84" s="115" t="str">
        <f>VLOOKUP(E84,'LISTADO ATM'!$A$2:$C$901,3,0)</f>
        <v>DISTRITO NACIONAL</v>
      </c>
      <c r="B84" s="110" t="s">
        <v>2527</v>
      </c>
      <c r="C84" s="122">
        <v>44281.356898148151</v>
      </c>
      <c r="D84" s="115" t="s">
        <v>2189</v>
      </c>
      <c r="E84" s="109">
        <v>34</v>
      </c>
      <c r="F84" s="115" t="str">
        <f>VLOOKUP(E84,VIP!$A$2:$O12212,2,0)</f>
        <v>DRBR034</v>
      </c>
      <c r="G84" s="115" t="str">
        <f>VLOOKUP(E84,'LISTADO ATM'!$A$2:$B$900,2,0)</f>
        <v xml:space="preserve">ATM Plaza de la Salud </v>
      </c>
      <c r="H84" s="115" t="str">
        <f>VLOOKUP(E84,VIP!$A$2:$O17133,7,FALSE)</f>
        <v>Si</v>
      </c>
      <c r="I84" s="115" t="str">
        <f>VLOOKUP(E84,VIP!$A$2:$O9098,8,FALSE)</f>
        <v>Si</v>
      </c>
      <c r="J84" s="115" t="str">
        <f>VLOOKUP(E84,VIP!$A$2:$O9048,8,FALSE)</f>
        <v>Si</v>
      </c>
      <c r="K84" s="115" t="str">
        <f>VLOOKUP(E84,VIP!$A$2:$O12622,6,0)</f>
        <v>NO</v>
      </c>
      <c r="L84" s="116" t="s">
        <v>2228</v>
      </c>
      <c r="M84" s="114" t="s">
        <v>2466</v>
      </c>
      <c r="N84" s="114" t="s">
        <v>2473</v>
      </c>
      <c r="O84" s="115" t="s">
        <v>2475</v>
      </c>
      <c r="P84" s="113"/>
      <c r="Q84" s="117" t="s">
        <v>2228</v>
      </c>
    </row>
    <row r="85" spans="1:17" ht="18" x14ac:dyDescent="0.25">
      <c r="A85" s="115" t="str">
        <f>VLOOKUP(E85,'LISTADO ATM'!$A$2:$C$901,3,0)</f>
        <v>NORTE</v>
      </c>
      <c r="B85" s="110" t="s">
        <v>2528</v>
      </c>
      <c r="C85" s="122">
        <v>44281.357395833336</v>
      </c>
      <c r="D85" s="115" t="s">
        <v>2190</v>
      </c>
      <c r="E85" s="109">
        <v>105</v>
      </c>
      <c r="F85" s="115" t="str">
        <f>VLOOKUP(E85,VIP!$A$2:$O12213,2,0)</f>
        <v>DRBR105</v>
      </c>
      <c r="G85" s="115" t="str">
        <f>VLOOKUP(E85,'LISTADO ATM'!$A$2:$B$900,2,0)</f>
        <v xml:space="preserve">ATM Autobanco Estancia Nueva (Moca) </v>
      </c>
      <c r="H85" s="115" t="str">
        <f>VLOOKUP(E85,VIP!$A$2:$O17134,7,FALSE)</f>
        <v>Si</v>
      </c>
      <c r="I85" s="115" t="str">
        <f>VLOOKUP(E85,VIP!$A$2:$O9099,8,FALSE)</f>
        <v>Si</v>
      </c>
      <c r="J85" s="115" t="str">
        <f>VLOOKUP(E85,VIP!$A$2:$O9049,8,FALSE)</f>
        <v>Si</v>
      </c>
      <c r="K85" s="115" t="str">
        <f>VLOOKUP(E85,VIP!$A$2:$O12623,6,0)</f>
        <v>NO</v>
      </c>
      <c r="L85" s="116" t="s">
        <v>2228</v>
      </c>
      <c r="M85" s="114" t="s">
        <v>2466</v>
      </c>
      <c r="N85" s="114" t="s">
        <v>2473</v>
      </c>
      <c r="O85" s="115" t="s">
        <v>2499</v>
      </c>
      <c r="P85" s="113"/>
      <c r="Q85" s="117" t="s">
        <v>2228</v>
      </c>
    </row>
    <row r="86" spans="1:17" ht="18" x14ac:dyDescent="0.25">
      <c r="A86" s="115" t="str">
        <f>VLOOKUP(E86,'LISTADO ATM'!$A$2:$C$901,3,0)</f>
        <v>SUR</v>
      </c>
      <c r="B86" s="110" t="s">
        <v>2529</v>
      </c>
      <c r="C86" s="122">
        <v>44281.358356481483</v>
      </c>
      <c r="D86" s="115" t="s">
        <v>2189</v>
      </c>
      <c r="E86" s="109">
        <v>968</v>
      </c>
      <c r="F86" s="115" t="str">
        <f>VLOOKUP(E86,VIP!$A$2:$O12214,2,0)</f>
        <v>DRBR24I</v>
      </c>
      <c r="G86" s="115" t="str">
        <f>VLOOKUP(E86,'LISTADO ATM'!$A$2:$B$900,2,0)</f>
        <v xml:space="preserve">ATM UNP Mercado Baní </v>
      </c>
      <c r="H86" s="115" t="str">
        <f>VLOOKUP(E86,VIP!$A$2:$O17135,7,FALSE)</f>
        <v>Si</v>
      </c>
      <c r="I86" s="115" t="str">
        <f>VLOOKUP(E86,VIP!$A$2:$O9100,8,FALSE)</f>
        <v>Si</v>
      </c>
      <c r="J86" s="115" t="str">
        <f>VLOOKUP(E86,VIP!$A$2:$O9050,8,FALSE)</f>
        <v>Si</v>
      </c>
      <c r="K86" s="115" t="str">
        <f>VLOOKUP(E86,VIP!$A$2:$O12624,6,0)</f>
        <v>SI</v>
      </c>
      <c r="L86" s="116" t="s">
        <v>2228</v>
      </c>
      <c r="M86" s="114" t="s">
        <v>2466</v>
      </c>
      <c r="N86" s="114" t="s">
        <v>2473</v>
      </c>
      <c r="O86" s="115" t="s">
        <v>2475</v>
      </c>
      <c r="P86" s="113"/>
      <c r="Q86" s="117" t="s">
        <v>2228</v>
      </c>
    </row>
    <row r="87" spans="1:17" ht="18" x14ac:dyDescent="0.25">
      <c r="A87" s="115" t="str">
        <f>VLOOKUP(E87,'LISTADO ATM'!$A$2:$C$901,3,0)</f>
        <v>SUR</v>
      </c>
      <c r="B87" s="110" t="s">
        <v>2530</v>
      </c>
      <c r="C87" s="122">
        <v>44281.359537037039</v>
      </c>
      <c r="D87" s="115" t="s">
        <v>2189</v>
      </c>
      <c r="E87" s="109">
        <v>6</v>
      </c>
      <c r="F87" s="115" t="str">
        <f>VLOOKUP(E87,VIP!$A$2:$O12215,2,0)</f>
        <v>DRBR006</v>
      </c>
      <c r="G87" s="115" t="str">
        <f>VLOOKUP(E87,'LISTADO ATM'!$A$2:$B$900,2,0)</f>
        <v xml:space="preserve">ATM Plaza WAO San Juan </v>
      </c>
      <c r="H87" s="115" t="str">
        <f>VLOOKUP(E87,VIP!$A$2:$O17136,7,FALSE)</f>
        <v>N/A</v>
      </c>
      <c r="I87" s="115" t="str">
        <f>VLOOKUP(E87,VIP!$A$2:$O9101,8,FALSE)</f>
        <v>N/A</v>
      </c>
      <c r="J87" s="115" t="str">
        <f>VLOOKUP(E87,VIP!$A$2:$O9051,8,FALSE)</f>
        <v>N/A</v>
      </c>
      <c r="K87" s="115" t="str">
        <f>VLOOKUP(E87,VIP!$A$2:$O12625,6,0)</f>
        <v/>
      </c>
      <c r="L87" s="116" t="s">
        <v>2228</v>
      </c>
      <c r="M87" s="114" t="s">
        <v>2466</v>
      </c>
      <c r="N87" s="114" t="s">
        <v>2473</v>
      </c>
      <c r="O87" s="115" t="s">
        <v>2475</v>
      </c>
      <c r="P87" s="113"/>
      <c r="Q87" s="117" t="s">
        <v>2228</v>
      </c>
    </row>
    <row r="88" spans="1:17" ht="18" x14ac:dyDescent="0.25">
      <c r="A88" s="115" t="str">
        <f>VLOOKUP(E88,'LISTADO ATM'!$A$2:$C$901,3,0)</f>
        <v>DISTRITO NACIONAL</v>
      </c>
      <c r="B88" s="110" t="s">
        <v>2531</v>
      </c>
      <c r="C88" s="122">
        <v>44281.360231481478</v>
      </c>
      <c r="D88" s="115" t="s">
        <v>2189</v>
      </c>
      <c r="E88" s="109">
        <v>527</v>
      </c>
      <c r="F88" s="115" t="str">
        <f>VLOOKUP(E88,VIP!$A$2:$O12216,2,0)</f>
        <v>DRBR527</v>
      </c>
      <c r="G88" s="115" t="str">
        <f>VLOOKUP(E88,'LISTADO ATM'!$A$2:$B$900,2,0)</f>
        <v>ATM Oficina Zona Oriental II</v>
      </c>
      <c r="H88" s="115" t="str">
        <f>VLOOKUP(E88,VIP!$A$2:$O17137,7,FALSE)</f>
        <v>Si</v>
      </c>
      <c r="I88" s="115" t="str">
        <f>VLOOKUP(E88,VIP!$A$2:$O9102,8,FALSE)</f>
        <v>Si</v>
      </c>
      <c r="J88" s="115" t="str">
        <f>VLOOKUP(E88,VIP!$A$2:$O9052,8,FALSE)</f>
        <v>Si</v>
      </c>
      <c r="K88" s="115" t="str">
        <f>VLOOKUP(E88,VIP!$A$2:$O12626,6,0)</f>
        <v>SI</v>
      </c>
      <c r="L88" s="116" t="s">
        <v>2228</v>
      </c>
      <c r="M88" s="114" t="s">
        <v>2466</v>
      </c>
      <c r="N88" s="114" t="s">
        <v>2473</v>
      </c>
      <c r="O88" s="115" t="s">
        <v>2475</v>
      </c>
      <c r="P88" s="113"/>
      <c r="Q88" s="117" t="s">
        <v>2228</v>
      </c>
    </row>
  </sheetData>
  <autoFilter ref="A4:Q36">
    <filterColumn colId="12">
      <filters>
        <filter val="En servicio"/>
      </filters>
    </filterColumn>
    <sortState ref="A5:Q82">
      <sortCondition ref="C4:C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82 E62:E63 E1:E4 E89:E1048576">
    <cfRule type="duplicateValues" dxfId="263" priority="126367"/>
  </conditionalFormatting>
  <conditionalFormatting sqref="E78:E82 E62:E63 E1:E4 E89:E1048576">
    <cfRule type="duplicateValues" dxfId="262" priority="126373"/>
    <cfRule type="duplicateValues" dxfId="261" priority="126374"/>
  </conditionalFormatting>
  <conditionalFormatting sqref="B78:B82 B62:B63 B1:B4 B89:B1048576">
    <cfRule type="duplicateValues" dxfId="260" priority="126385"/>
  </conditionalFormatting>
  <conditionalFormatting sqref="E62:E63">
    <cfRule type="duplicateValues" dxfId="259" priority="126397"/>
  </conditionalFormatting>
  <conditionalFormatting sqref="E62:E63">
    <cfRule type="duplicateValues" dxfId="258" priority="126403"/>
  </conditionalFormatting>
  <conditionalFormatting sqref="B78:B82 B62:B63 B1:B36 B89:B1048576">
    <cfRule type="duplicateValues" dxfId="257" priority="126409"/>
  </conditionalFormatting>
  <conditionalFormatting sqref="E78:E82 E62:E63 E1:E40 E89:E1048576">
    <cfRule type="duplicateValues" dxfId="256" priority="126415"/>
    <cfRule type="duplicateValues" dxfId="255" priority="126416"/>
  </conditionalFormatting>
  <conditionalFormatting sqref="E78:E82 E62:E63 E1:E40 E89:E1048576">
    <cfRule type="duplicateValues" dxfId="254" priority="126436"/>
  </conditionalFormatting>
  <conditionalFormatting sqref="B5:B20">
    <cfRule type="duplicateValues" dxfId="253" priority="150"/>
  </conditionalFormatting>
  <conditionalFormatting sqref="B5:B20">
    <cfRule type="duplicateValues" dxfId="252" priority="149"/>
  </conditionalFormatting>
  <conditionalFormatting sqref="B5:B20">
    <cfRule type="duplicateValues" dxfId="251" priority="148"/>
  </conditionalFormatting>
  <conditionalFormatting sqref="B5:B20">
    <cfRule type="duplicateValues" dxfId="250" priority="147"/>
  </conditionalFormatting>
  <conditionalFormatting sqref="B5:B20">
    <cfRule type="duplicateValues" dxfId="249" priority="146"/>
  </conditionalFormatting>
  <conditionalFormatting sqref="E5:E30">
    <cfRule type="duplicateValues" dxfId="248" priority="145"/>
  </conditionalFormatting>
  <conditionalFormatting sqref="E5:E30">
    <cfRule type="duplicateValues" dxfId="247" priority="143"/>
    <cfRule type="duplicateValues" dxfId="246" priority="144"/>
  </conditionalFormatting>
  <conditionalFormatting sqref="E5:E30">
    <cfRule type="duplicateValues" dxfId="245" priority="142"/>
  </conditionalFormatting>
  <conditionalFormatting sqref="E5:E30">
    <cfRule type="duplicateValues" dxfId="244" priority="141"/>
  </conditionalFormatting>
  <conditionalFormatting sqref="E5:E30">
    <cfRule type="duplicateValues" dxfId="243" priority="140"/>
  </conditionalFormatting>
  <conditionalFormatting sqref="E5:E30">
    <cfRule type="duplicateValues" dxfId="242" priority="138"/>
    <cfRule type="duplicateValues" dxfId="241" priority="139"/>
  </conditionalFormatting>
  <conditionalFormatting sqref="E5:E30">
    <cfRule type="duplicateValues" dxfId="240" priority="137"/>
  </conditionalFormatting>
  <conditionalFormatting sqref="E5:E30">
    <cfRule type="duplicateValues" dxfId="239" priority="136"/>
  </conditionalFormatting>
  <conditionalFormatting sqref="E5:E30">
    <cfRule type="duplicateValues" dxfId="238" priority="135"/>
  </conditionalFormatting>
  <conditionalFormatting sqref="E5:E30">
    <cfRule type="duplicateValues" dxfId="237" priority="133"/>
    <cfRule type="duplicateValues" dxfId="236" priority="134"/>
  </conditionalFormatting>
  <conditionalFormatting sqref="E31:E36">
    <cfRule type="duplicateValues" dxfId="235" priority="132"/>
  </conditionalFormatting>
  <conditionalFormatting sqref="E31:E36">
    <cfRule type="duplicateValues" dxfId="234" priority="130"/>
    <cfRule type="duplicateValues" dxfId="233" priority="131"/>
  </conditionalFormatting>
  <conditionalFormatting sqref="E31:E36">
    <cfRule type="duplicateValues" dxfId="232" priority="129"/>
  </conditionalFormatting>
  <conditionalFormatting sqref="E31:E36">
    <cfRule type="duplicateValues" dxfId="231" priority="128"/>
  </conditionalFormatting>
  <conditionalFormatting sqref="E31:E36">
    <cfRule type="duplicateValues" dxfId="230" priority="127"/>
  </conditionalFormatting>
  <conditionalFormatting sqref="E31:E36">
    <cfRule type="duplicateValues" dxfId="229" priority="125"/>
    <cfRule type="duplicateValues" dxfId="228" priority="126"/>
  </conditionalFormatting>
  <conditionalFormatting sqref="E31:E36">
    <cfRule type="duplicateValues" dxfId="227" priority="124"/>
  </conditionalFormatting>
  <conditionalFormatting sqref="E31:E36">
    <cfRule type="duplicateValues" dxfId="226" priority="123"/>
  </conditionalFormatting>
  <conditionalFormatting sqref="E31:E36">
    <cfRule type="duplicateValues" dxfId="225" priority="122"/>
  </conditionalFormatting>
  <conditionalFormatting sqref="E31:E36">
    <cfRule type="duplicateValues" dxfId="224" priority="120"/>
    <cfRule type="duplicateValues" dxfId="223" priority="121"/>
  </conditionalFormatting>
  <conditionalFormatting sqref="B21:B36">
    <cfRule type="duplicateValues" dxfId="222" priority="119"/>
  </conditionalFormatting>
  <conditionalFormatting sqref="B21:B36">
    <cfRule type="duplicateValues" dxfId="221" priority="118"/>
  </conditionalFormatting>
  <conditionalFormatting sqref="B21:B36">
    <cfRule type="duplicateValues" dxfId="220" priority="117"/>
  </conditionalFormatting>
  <conditionalFormatting sqref="B21:B36">
    <cfRule type="duplicateValues" dxfId="219" priority="116"/>
  </conditionalFormatting>
  <conditionalFormatting sqref="B21:B36">
    <cfRule type="duplicateValues" dxfId="218" priority="115"/>
  </conditionalFormatting>
  <conditionalFormatting sqref="B78:B82 B62:B63 B1:B36 B89:B1048576">
    <cfRule type="duplicateValues" dxfId="217" priority="113"/>
    <cfRule type="duplicateValues" dxfId="216" priority="114"/>
  </conditionalFormatting>
  <conditionalFormatting sqref="B37:B47">
    <cfRule type="duplicateValues" dxfId="215" priority="112"/>
  </conditionalFormatting>
  <conditionalFormatting sqref="E37:E47">
    <cfRule type="duplicateValues" dxfId="214" priority="111"/>
  </conditionalFormatting>
  <conditionalFormatting sqref="E37:E47">
    <cfRule type="duplicateValues" dxfId="213" priority="109"/>
    <cfRule type="duplicateValues" dxfId="212" priority="110"/>
  </conditionalFormatting>
  <conditionalFormatting sqref="E37:E47">
    <cfRule type="duplicateValues" dxfId="211" priority="108"/>
  </conditionalFormatting>
  <conditionalFormatting sqref="E37:E47">
    <cfRule type="duplicateValues" dxfId="210" priority="107"/>
  </conditionalFormatting>
  <conditionalFormatting sqref="E37:E47">
    <cfRule type="duplicateValues" dxfId="209" priority="106"/>
  </conditionalFormatting>
  <conditionalFormatting sqref="E37:E47">
    <cfRule type="duplicateValues" dxfId="208" priority="104"/>
    <cfRule type="duplicateValues" dxfId="207" priority="105"/>
  </conditionalFormatting>
  <conditionalFormatting sqref="E37:E47">
    <cfRule type="duplicateValues" dxfId="206" priority="103"/>
  </conditionalFormatting>
  <conditionalFormatting sqref="E37:E47">
    <cfRule type="duplicateValues" dxfId="205" priority="102"/>
  </conditionalFormatting>
  <conditionalFormatting sqref="E37:E47">
    <cfRule type="duplicateValues" dxfId="204" priority="101"/>
  </conditionalFormatting>
  <conditionalFormatting sqref="E37:E47">
    <cfRule type="duplicateValues" dxfId="203" priority="99"/>
    <cfRule type="duplicateValues" dxfId="202" priority="100"/>
  </conditionalFormatting>
  <conditionalFormatting sqref="B37:B47">
    <cfRule type="duplicateValues" dxfId="201" priority="98"/>
  </conditionalFormatting>
  <conditionalFormatting sqref="B37:B47">
    <cfRule type="duplicateValues" dxfId="200" priority="97"/>
  </conditionalFormatting>
  <conditionalFormatting sqref="B37:B47">
    <cfRule type="duplicateValues" dxfId="199" priority="96"/>
  </conditionalFormatting>
  <conditionalFormatting sqref="B37:B47">
    <cfRule type="duplicateValues" dxfId="198" priority="95"/>
  </conditionalFormatting>
  <conditionalFormatting sqref="B37:B47">
    <cfRule type="duplicateValues" dxfId="197" priority="94"/>
  </conditionalFormatting>
  <conditionalFormatting sqref="B37:B47">
    <cfRule type="duplicateValues" dxfId="196" priority="92"/>
    <cfRule type="duplicateValues" dxfId="195" priority="93"/>
  </conditionalFormatting>
  <conditionalFormatting sqref="B37:B47">
    <cfRule type="duplicateValues" dxfId="194" priority="91"/>
  </conditionalFormatting>
  <conditionalFormatting sqref="E78:E82 E62:E63 E1:E47 E89:E1048576">
    <cfRule type="duplicateValues" dxfId="193" priority="90"/>
  </conditionalFormatting>
  <conditionalFormatting sqref="B78:B82 B62:B63 B1:B47 B89:B1048576">
    <cfRule type="duplicateValues" dxfId="192" priority="89"/>
  </conditionalFormatting>
  <conditionalFormatting sqref="B48:B63">
    <cfRule type="duplicateValues" dxfId="191" priority="88"/>
  </conditionalFormatting>
  <conditionalFormatting sqref="B48:B63">
    <cfRule type="duplicateValues" dxfId="190" priority="74"/>
  </conditionalFormatting>
  <conditionalFormatting sqref="B48:B63">
    <cfRule type="duplicateValues" dxfId="189" priority="73"/>
  </conditionalFormatting>
  <conditionalFormatting sqref="B48:B63">
    <cfRule type="duplicateValues" dxfId="188" priority="72"/>
  </conditionalFormatting>
  <conditionalFormatting sqref="B48:B63">
    <cfRule type="duplicateValues" dxfId="187" priority="71"/>
  </conditionalFormatting>
  <conditionalFormatting sqref="B48:B63">
    <cfRule type="duplicateValues" dxfId="186" priority="70"/>
  </conditionalFormatting>
  <conditionalFormatting sqref="B48:B63">
    <cfRule type="duplicateValues" dxfId="185" priority="68"/>
    <cfRule type="duplicateValues" dxfId="184" priority="69"/>
  </conditionalFormatting>
  <conditionalFormatting sqref="B48:B63">
    <cfRule type="duplicateValues" dxfId="183" priority="67"/>
  </conditionalFormatting>
  <conditionalFormatting sqref="B48:B63">
    <cfRule type="duplicateValues" dxfId="182" priority="65"/>
  </conditionalFormatting>
  <conditionalFormatting sqref="E1:E82 E89:E1048576">
    <cfRule type="duplicateValues" dxfId="181" priority="64"/>
  </conditionalFormatting>
  <conditionalFormatting sqref="B1:B82 B89:B1048576">
    <cfRule type="duplicateValues" dxfId="180" priority="24"/>
  </conditionalFormatting>
  <conditionalFormatting sqref="E5">
    <cfRule type="duplicateValues" dxfId="179" priority="127459"/>
  </conditionalFormatting>
  <conditionalFormatting sqref="E5">
    <cfRule type="duplicateValues" dxfId="178" priority="127460"/>
    <cfRule type="duplicateValues" dxfId="177" priority="127461"/>
  </conditionalFormatting>
  <conditionalFormatting sqref="E48:E82">
    <cfRule type="duplicateValues" dxfId="176" priority="127520"/>
  </conditionalFormatting>
  <conditionalFormatting sqref="E48:E82">
    <cfRule type="duplicateValues" dxfId="175" priority="127522"/>
    <cfRule type="duplicateValues" dxfId="174" priority="127523"/>
  </conditionalFormatting>
  <conditionalFormatting sqref="E64:E82">
    <cfRule type="duplicateValues" dxfId="173" priority="127551"/>
  </conditionalFormatting>
  <conditionalFormatting sqref="E64:E82">
    <cfRule type="duplicateValues" dxfId="172" priority="127553"/>
    <cfRule type="duplicateValues" dxfId="171" priority="127554"/>
  </conditionalFormatting>
  <conditionalFormatting sqref="B64:B82">
    <cfRule type="duplicateValues" dxfId="170" priority="127557"/>
  </conditionalFormatting>
  <conditionalFormatting sqref="B64:B82">
    <cfRule type="duplicateValues" dxfId="169" priority="127571"/>
    <cfRule type="duplicateValues" dxfId="168" priority="127572"/>
  </conditionalFormatting>
  <conditionalFormatting sqref="E5:E40">
    <cfRule type="duplicateValues" dxfId="167" priority="127712"/>
  </conditionalFormatting>
  <conditionalFormatting sqref="E5:E40">
    <cfRule type="duplicateValues" dxfId="166" priority="127713"/>
    <cfRule type="duplicateValues" dxfId="165" priority="127714"/>
  </conditionalFormatting>
  <conditionalFormatting sqref="B5:B36">
    <cfRule type="duplicateValues" dxfId="164" priority="127715"/>
  </conditionalFormatting>
  <conditionalFormatting sqref="E83:E88">
    <cfRule type="duplicateValues" dxfId="22" priority="23"/>
  </conditionalFormatting>
  <conditionalFormatting sqref="E83:E88">
    <cfRule type="duplicateValues" dxfId="21" priority="21"/>
    <cfRule type="duplicateValues" dxfId="20" priority="22"/>
  </conditionalFormatting>
  <conditionalFormatting sqref="B83:B88">
    <cfRule type="duplicateValues" dxfId="19" priority="20"/>
  </conditionalFormatting>
  <conditionalFormatting sqref="B83:B88">
    <cfRule type="duplicateValues" dxfId="18" priority="19"/>
  </conditionalFormatting>
  <conditionalFormatting sqref="E83:E88">
    <cfRule type="duplicateValues" dxfId="17" priority="17"/>
    <cfRule type="duplicateValues" dxfId="16" priority="18"/>
  </conditionalFormatting>
  <conditionalFormatting sqref="E83:E88">
    <cfRule type="duplicateValues" dxfId="15" priority="16"/>
  </conditionalFormatting>
  <conditionalFormatting sqref="B83:B88">
    <cfRule type="duplicateValues" dxfId="14" priority="14"/>
    <cfRule type="duplicateValues" dxfId="13" priority="15"/>
  </conditionalFormatting>
  <conditionalFormatting sqref="E83:E88">
    <cfRule type="duplicateValues" dxfId="12" priority="13"/>
  </conditionalFormatting>
  <conditionalFormatting sqref="B83:B88">
    <cfRule type="duplicateValues" dxfId="11" priority="12"/>
  </conditionalFormatting>
  <conditionalFormatting sqref="E83:E88">
    <cfRule type="duplicateValues" dxfId="10" priority="11"/>
  </conditionalFormatting>
  <conditionalFormatting sqref="B83:B88">
    <cfRule type="duplicateValues" dxfId="9" priority="10"/>
  </conditionalFormatting>
  <conditionalFormatting sqref="E83:E88">
    <cfRule type="duplicateValues" dxfId="8" priority="9"/>
  </conditionalFormatting>
  <conditionalFormatting sqref="E83:E88">
    <cfRule type="duplicateValues" dxfId="7" priority="7"/>
    <cfRule type="duplicateValues" dxfId="6" priority="8"/>
  </conditionalFormatting>
  <conditionalFormatting sqref="E83:E88">
    <cfRule type="duplicateValues" dxfId="5" priority="6"/>
  </conditionalFormatting>
  <conditionalFormatting sqref="E83:E88">
    <cfRule type="duplicateValues" dxfId="4" priority="4"/>
    <cfRule type="duplicateValues" dxfId="3" priority="5"/>
  </conditionalFormatting>
  <conditionalFormatting sqref="B83:B88">
    <cfRule type="duplicateValues" dxfId="2" priority="3"/>
  </conditionalFormatting>
  <conditionalFormatting sqref="B83:B88">
    <cfRule type="duplicateValues" dxfId="1" priority="1"/>
    <cfRule type="duplicateValues" dxfId="0" priority="2"/>
  </conditionalFormatting>
  <hyperlinks>
    <hyperlink ref="B88" r:id="rId7" display="http://s460-helpdesk/CAisd/pdmweb.exe?OP=SEARCH+FACTORY=in+SKIPLIST=1+QBE.EQ.id=3542869"/>
    <hyperlink ref="B87" r:id="rId8" display="http://s460-helpdesk/CAisd/pdmweb.exe?OP=SEARCH+FACTORY=in+SKIPLIST=1+QBE.EQ.id=3542867"/>
    <hyperlink ref="B86" r:id="rId9" display="http://s460-helpdesk/CAisd/pdmweb.exe?OP=SEARCH+FACTORY=in+SKIPLIST=1+QBE.EQ.id=3542859"/>
    <hyperlink ref="B85" r:id="rId10" display="http://s460-helpdesk/CAisd/pdmweb.exe?OP=SEARCH+FACTORY=in+SKIPLIST=1+QBE.EQ.id=3542857"/>
    <hyperlink ref="B84" r:id="rId11" display="http://s460-helpdesk/CAisd/pdmweb.exe?OP=SEARCH+FACTORY=in+SKIPLIST=1+QBE.EQ.id=3542854"/>
    <hyperlink ref="B83" r:id="rId12" display="http://s460-helpdesk/CAisd/pdmweb.exe?OP=SEARCH+FACTORY=in+SKIPLIST=1+QBE.EQ.id=3542848"/>
  </hyperlinks>
  <pageMargins left="0.7" right="0.7" top="0.75" bottom="0.75" header="0.3" footer="0.3"/>
  <pageSetup scale="60" orientation="landscape" r:id="rId13"/>
  <legacy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7" zoomScale="85" zoomScaleNormal="85" workbookViewId="0">
      <selection activeCell="C31" sqref="C31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45" t="s">
        <v>2158</v>
      </c>
      <c r="B1" s="146"/>
      <c r="C1" s="146"/>
      <c r="D1" s="146"/>
      <c r="E1" s="147"/>
    </row>
    <row r="2" spans="1:5" ht="25.5" x14ac:dyDescent="0.25">
      <c r="A2" s="148" t="s">
        <v>2471</v>
      </c>
      <c r="B2" s="149"/>
      <c r="C2" s="149"/>
      <c r="D2" s="149"/>
      <c r="E2" s="150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44280.25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e">
        <f>VLOOKUP(B9,'[1]LISTADO ATM'!$A$2:$C$822,3,0)</f>
        <v>#N/A</v>
      </c>
      <c r="B9" s="123"/>
      <c r="C9" s="123" t="e">
        <f>VLOOKUP(B9,'[1]LISTADO ATM'!$A$2:$B$822,2,0)</f>
        <v>#N/A</v>
      </c>
      <c r="D9" s="128" t="s">
        <v>2512</v>
      </c>
      <c r="E9" s="135"/>
    </row>
    <row r="10" spans="1:5" ht="18.75" thickBot="1" x14ac:dyDescent="0.3">
      <c r="A10" s="121" t="s">
        <v>2501</v>
      </c>
      <c r="B10" s="102">
        <f>COUNT(B9:B9)</f>
        <v>0</v>
      </c>
      <c r="C10" s="154"/>
      <c r="D10" s="155"/>
      <c r="E10" s="156"/>
    </row>
    <row r="11" spans="1:5" x14ac:dyDescent="0.25">
      <c r="E11" s="100"/>
    </row>
    <row r="12" spans="1:5" ht="18" x14ac:dyDescent="0.25">
      <c r="A12" s="151" t="s">
        <v>2502</v>
      </c>
      <c r="B12" s="152"/>
      <c r="C12" s="152"/>
      <c r="D12" s="152"/>
      <c r="E12" s="153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0" t="e">
        <f>VLOOKUP(B14,'[1]LISTADO ATM'!$A$2:$C$822,3,0)</f>
        <v>#N/A</v>
      </c>
      <c r="B14" s="123"/>
      <c r="C14" s="123" t="e">
        <f>VLOOKUP(B14,'[1]LISTADO ATM'!$A$2:$B$822,2,0)</f>
        <v>#N/A</v>
      </c>
      <c r="D14" s="128" t="s">
        <v>2514</v>
      </c>
      <c r="E14" s="140"/>
    </row>
    <row r="15" spans="1:5" ht="18.75" thickBot="1" x14ac:dyDescent="0.3">
      <c r="A15" s="121" t="s">
        <v>2501</v>
      </c>
      <c r="B15" s="102">
        <f>COUNT(B14:B14)</f>
        <v>0</v>
      </c>
      <c r="C15" s="159"/>
      <c r="D15" s="160"/>
      <c r="E15" s="161"/>
    </row>
    <row r="16" spans="1:5" ht="15.75" thickBot="1" x14ac:dyDescent="0.3">
      <c r="E16" s="100"/>
    </row>
    <row r="17" spans="1:5" ht="18.75" thickBot="1" x14ac:dyDescent="0.3">
      <c r="A17" s="162" t="s">
        <v>2503</v>
      </c>
      <c r="B17" s="163"/>
      <c r="C17" s="163"/>
      <c r="D17" s="163"/>
      <c r="E17" s="164"/>
    </row>
    <row r="18" spans="1:5" ht="18" x14ac:dyDescent="0.25">
      <c r="A18" s="97" t="s">
        <v>15</v>
      </c>
      <c r="B18" s="103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914</v>
      </c>
      <c r="C19" s="123" t="str">
        <f>VLOOKUP(B19,'[1]LISTADO ATM'!$A$2:$B$822,2,0)</f>
        <v xml:space="preserve">ATM Clínica Abreu </v>
      </c>
      <c r="D19" s="130" t="s">
        <v>2451</v>
      </c>
      <c r="E19" s="112">
        <v>335833134</v>
      </c>
    </row>
    <row r="20" spans="1:5" ht="18" x14ac:dyDescent="0.25">
      <c r="A20" s="120" t="str">
        <f>VLOOKUP(B20,'[1]LISTADO ATM'!$A$2:$C$822,3,0)</f>
        <v>DISTRITO NACIONAL</v>
      </c>
      <c r="B20" s="123">
        <v>813</v>
      </c>
      <c r="C20" s="123" t="str">
        <f>VLOOKUP(B20,'[1]LISTADO ATM'!$A$2:$B$822,2,0)</f>
        <v>ATM Occidental Mall</v>
      </c>
      <c r="D20" s="130" t="s">
        <v>2451</v>
      </c>
      <c r="E20" s="112">
        <v>335834449</v>
      </c>
    </row>
    <row r="21" spans="1:5" ht="18" x14ac:dyDescent="0.25">
      <c r="A21" s="120" t="str">
        <f>VLOOKUP(B21,'[1]LISTADO ATM'!$A$2:$C$822,3,0)</f>
        <v>NORTE</v>
      </c>
      <c r="B21" s="123">
        <v>878</v>
      </c>
      <c r="C21" s="123" t="str">
        <f>VLOOKUP(B21,'[1]LISTADO ATM'!$A$2:$B$822,2,0)</f>
        <v>ATM UNP Cabral Y Baez</v>
      </c>
      <c r="D21" s="130" t="s">
        <v>2451</v>
      </c>
      <c r="E21" s="112">
        <v>335834455</v>
      </c>
    </row>
    <row r="22" spans="1:5" ht="18" x14ac:dyDescent="0.25">
      <c r="A22" s="120" t="str">
        <f>VLOOKUP(B22,'[1]LISTADO ATM'!$A$2:$C$822,3,0)</f>
        <v>SUR</v>
      </c>
      <c r="B22" s="123">
        <v>781</v>
      </c>
      <c r="C22" s="123" t="str">
        <f>VLOOKUP(B22,'[1]LISTADO ATM'!$A$2:$B$822,2,0)</f>
        <v xml:space="preserve">ATM Estación Isla Barahona </v>
      </c>
      <c r="D22" s="130" t="s">
        <v>2451</v>
      </c>
      <c r="E22" s="112">
        <v>335834457</v>
      </c>
    </row>
    <row r="23" spans="1:5" ht="18" x14ac:dyDescent="0.25">
      <c r="A23" s="120" t="str">
        <f>VLOOKUP(B23,'[1]LISTADO ATM'!$A$2:$C$822,3,0)</f>
        <v>DISTRITO NACIONAL</v>
      </c>
      <c r="B23" s="123">
        <v>32</v>
      </c>
      <c r="C23" s="123" t="str">
        <f>VLOOKUP(B23,'[1]LISTADO ATM'!$A$2:$B$822,2,0)</f>
        <v xml:space="preserve">ATM Oficina San Martín II </v>
      </c>
      <c r="D23" s="130" t="s">
        <v>2451</v>
      </c>
      <c r="E23" s="112">
        <v>335834466</v>
      </c>
    </row>
    <row r="24" spans="1:5" ht="18" x14ac:dyDescent="0.25">
      <c r="A24" s="120" t="str">
        <f>VLOOKUP(B24,'[1]LISTADO ATM'!$A$2:$C$822,3,0)</f>
        <v>DISTRITO NACIONAL</v>
      </c>
      <c r="B24" s="123">
        <v>238</v>
      </c>
      <c r="C24" s="123" t="str">
        <f>VLOOKUP(B24,'[1]LISTADO ATM'!$A$2:$B$822,2,0)</f>
        <v xml:space="preserve">ATM Multicentro La Sirena Charles de Gaulle </v>
      </c>
      <c r="D24" s="130" t="s">
        <v>2451</v>
      </c>
      <c r="E24" s="112">
        <v>335833429</v>
      </c>
    </row>
    <row r="25" spans="1:5" ht="18" x14ac:dyDescent="0.25">
      <c r="A25" s="120" t="str">
        <f>VLOOKUP(B25,'[1]LISTADO ATM'!$A$2:$C$822,3,0)</f>
        <v>DISTRITO NACIONAL</v>
      </c>
      <c r="B25" s="123">
        <v>791</v>
      </c>
      <c r="C25" s="123" t="str">
        <f>VLOOKUP(B25,'[1]LISTADO ATM'!$A$2:$B$822,2,0)</f>
        <v xml:space="preserve">ATM Oficina Sans Soucí </v>
      </c>
      <c r="D25" s="130" t="s">
        <v>2451</v>
      </c>
      <c r="E25" s="112">
        <v>335834591</v>
      </c>
    </row>
    <row r="26" spans="1:5" ht="18" x14ac:dyDescent="0.25">
      <c r="A26" s="120" t="str">
        <f>VLOOKUP(B26,'[1]LISTADO ATM'!$A$2:$C$822,3,0)</f>
        <v>NORTE</v>
      </c>
      <c r="B26" s="123">
        <v>944</v>
      </c>
      <c r="C26" s="123" t="str">
        <f>VLOOKUP(B26,'[1]LISTADO ATM'!$A$2:$B$822,2,0)</f>
        <v xml:space="preserve">ATM UNP Mao </v>
      </c>
      <c r="D26" s="130" t="s">
        <v>2451</v>
      </c>
      <c r="E26" s="112">
        <v>335834598</v>
      </c>
    </row>
    <row r="27" spans="1:5" ht="18" x14ac:dyDescent="0.25">
      <c r="A27" s="120" t="str">
        <f>VLOOKUP(B27,'[1]LISTADO ATM'!$A$2:$C$822,3,0)</f>
        <v>NORTE</v>
      </c>
      <c r="B27" s="123">
        <v>119</v>
      </c>
      <c r="C27" s="123" t="str">
        <f>VLOOKUP(B27,'[1]LISTADO ATM'!$A$2:$B$822,2,0)</f>
        <v>ATM Oficina La Barranquita</v>
      </c>
      <c r="D27" s="130" t="s">
        <v>2451</v>
      </c>
      <c r="E27" s="112">
        <v>335834631</v>
      </c>
    </row>
    <row r="28" spans="1:5" ht="18" x14ac:dyDescent="0.25">
      <c r="A28" s="120" t="str">
        <f>VLOOKUP(B28,'[1]LISTADO ATM'!$A$2:$C$822,3,0)</f>
        <v>ESTE</v>
      </c>
      <c r="B28" s="123">
        <v>114</v>
      </c>
      <c r="C28" s="123" t="str">
        <f>VLOOKUP(B28,'[1]LISTADO ATM'!$A$2:$B$822,2,0)</f>
        <v xml:space="preserve">ATM Oficina Hato Mayor </v>
      </c>
      <c r="D28" s="130" t="s">
        <v>2451</v>
      </c>
      <c r="E28" s="112">
        <v>335834632</v>
      </c>
    </row>
    <row r="29" spans="1:5" ht="18" x14ac:dyDescent="0.25">
      <c r="A29" s="120" t="str">
        <f>VLOOKUP(B29,'[1]LISTADO ATM'!$A$2:$C$822,3,0)</f>
        <v>NORTE</v>
      </c>
      <c r="B29" s="123">
        <v>712</v>
      </c>
      <c r="C29" s="123" t="str">
        <f>VLOOKUP(B29,'[1]LISTADO ATM'!$A$2:$B$822,2,0)</f>
        <v xml:space="preserve">ATM Oficina Imbert </v>
      </c>
      <c r="D29" s="130" t="s">
        <v>2451</v>
      </c>
      <c r="E29" s="112">
        <v>335834634</v>
      </c>
    </row>
    <row r="30" spans="1:5" ht="18" x14ac:dyDescent="0.25">
      <c r="A30" s="120" t="str">
        <f>VLOOKUP(B30,'[1]LISTADO ATM'!$A$2:$C$822,3,0)</f>
        <v>DISTRITO NACIONAL</v>
      </c>
      <c r="B30" s="123">
        <v>713</v>
      </c>
      <c r="C30" s="123" t="str">
        <f>VLOOKUP(B30,'[1]LISTADO ATM'!$A$2:$B$822,2,0)</f>
        <v xml:space="preserve">ATM Oficina Las Américas </v>
      </c>
      <c r="D30" s="130" t="s">
        <v>2451</v>
      </c>
      <c r="E30" s="112">
        <v>335834644</v>
      </c>
    </row>
    <row r="31" spans="1:5" ht="18" x14ac:dyDescent="0.25">
      <c r="A31" s="120" t="str">
        <f>VLOOKUP(B31,'[1]LISTADO ATM'!$A$2:$C$822,3,0)</f>
        <v>DISTRITO NACIONAL</v>
      </c>
      <c r="B31" s="123">
        <v>655</v>
      </c>
      <c r="C31" s="123" t="str">
        <f>VLOOKUP(B31,'[1]LISTADO ATM'!$A$2:$B$822,2,0)</f>
        <v>ATM Farmacia Sandra</v>
      </c>
      <c r="D31" s="130" t="s">
        <v>2451</v>
      </c>
      <c r="E31" s="112">
        <v>335834646</v>
      </c>
    </row>
    <row r="32" spans="1:5" ht="18" x14ac:dyDescent="0.25">
      <c r="A32" s="120" t="str">
        <f>VLOOKUP(B32,'[1]LISTADO ATM'!$A$2:$C$822,3,0)</f>
        <v>DISTRITO NACIONAL</v>
      </c>
      <c r="B32" s="123">
        <v>710</v>
      </c>
      <c r="C32" s="123" t="str">
        <f>VLOOKUP(B32,'[1]LISTADO ATM'!$A$2:$B$822,2,0)</f>
        <v xml:space="preserve">ATM S/M Soberano </v>
      </c>
      <c r="D32" s="130" t="s">
        <v>2451</v>
      </c>
      <c r="E32" s="112">
        <v>335834647</v>
      </c>
    </row>
    <row r="33" spans="1:5" ht="18" x14ac:dyDescent="0.25">
      <c r="A33" s="120" t="str">
        <f>VLOOKUP(B33,'[1]LISTADO ATM'!$A$2:$C$822,3,0)</f>
        <v>DISTRITO NACIONAL</v>
      </c>
      <c r="B33" s="123">
        <v>918</v>
      </c>
      <c r="C33" s="123" t="str">
        <f>VLOOKUP(B33,'[1]LISTADO ATM'!$A$2:$B$822,2,0)</f>
        <v xml:space="preserve">ATM S/M Liverpool de la Jacobo Majluta </v>
      </c>
      <c r="D33" s="130" t="s">
        <v>2451</v>
      </c>
      <c r="E33" s="112">
        <v>335834648</v>
      </c>
    </row>
    <row r="34" spans="1:5" ht="18" x14ac:dyDescent="0.25">
      <c r="A34" s="120" t="e">
        <f>VLOOKUP(B34,'[1]LISTADO ATM'!$A$2:$C$822,3,0)</f>
        <v>#N/A</v>
      </c>
      <c r="B34" s="123"/>
      <c r="C34" s="123" t="e">
        <f>VLOOKUP(B34,'[1]LISTADO ATM'!$A$2:$B$822,2,0)</f>
        <v>#N/A</v>
      </c>
      <c r="D34" s="130" t="s">
        <v>2451</v>
      </c>
      <c r="E34" s="112"/>
    </row>
    <row r="35" spans="1:5" ht="18" x14ac:dyDescent="0.25">
      <c r="A35" s="120" t="e">
        <f>VLOOKUP(B35,'[1]LISTADO ATM'!$A$2:$C$822,3,0)</f>
        <v>#N/A</v>
      </c>
      <c r="B35" s="123"/>
      <c r="C35" s="123" t="e">
        <f>VLOOKUP(B35,'[1]LISTADO ATM'!$A$2:$B$822,2,0)</f>
        <v>#N/A</v>
      </c>
      <c r="D35" s="130" t="s">
        <v>2451</v>
      </c>
      <c r="E35" s="112"/>
    </row>
    <row r="36" spans="1:5" ht="18" x14ac:dyDescent="0.25">
      <c r="A36" s="120" t="e">
        <f>VLOOKUP(B36,'[1]LISTADO ATM'!$A$2:$C$822,3,0)</f>
        <v>#N/A</v>
      </c>
      <c r="B36" s="123"/>
      <c r="C36" s="123" t="e">
        <f>VLOOKUP(B36,'[1]LISTADO ATM'!$A$2:$B$822,2,0)</f>
        <v>#N/A</v>
      </c>
      <c r="D36" s="130" t="s">
        <v>2451</v>
      </c>
      <c r="E36" s="112"/>
    </row>
    <row r="37" spans="1:5" ht="18" x14ac:dyDescent="0.25">
      <c r="A37" s="120" t="e">
        <f>VLOOKUP(B37,'[1]LISTADO ATM'!$A$2:$C$822,3,0)</f>
        <v>#N/A</v>
      </c>
      <c r="B37" s="123"/>
      <c r="C37" s="123" t="e">
        <f>VLOOKUP(B37,'[1]LISTADO ATM'!$A$2:$B$822,2,0)</f>
        <v>#N/A</v>
      </c>
      <c r="D37" s="130" t="s">
        <v>2451</v>
      </c>
      <c r="E37" s="112"/>
    </row>
    <row r="38" spans="1:5" ht="18.75" thickBot="1" x14ac:dyDescent="0.3">
      <c r="A38" s="131" t="s">
        <v>2501</v>
      </c>
      <c r="B38" s="102">
        <f>COUNT(B19:B37)</f>
        <v>15</v>
      </c>
      <c r="C38" s="108"/>
      <c r="D38" s="108"/>
      <c r="E38" s="108"/>
    </row>
    <row r="39" spans="1:5" ht="15.75" thickBot="1" x14ac:dyDescent="0.3">
      <c r="E39" s="100"/>
    </row>
    <row r="40" spans="1:5" ht="18.75" thickBot="1" x14ac:dyDescent="0.3">
      <c r="A40" s="162" t="s">
        <v>2504</v>
      </c>
      <c r="B40" s="163"/>
      <c r="C40" s="163"/>
      <c r="D40" s="163"/>
      <c r="E40" s="164"/>
    </row>
    <row r="41" spans="1:5" ht="18" x14ac:dyDescent="0.25">
      <c r="A41" s="97" t="s">
        <v>15</v>
      </c>
      <c r="B41" s="103" t="s">
        <v>2426</v>
      </c>
      <c r="C41" s="98" t="s">
        <v>46</v>
      </c>
      <c r="D41" s="98" t="s">
        <v>2429</v>
      </c>
      <c r="E41" s="103" t="s">
        <v>2427</v>
      </c>
    </row>
    <row r="42" spans="1:5" ht="18" x14ac:dyDescent="0.25">
      <c r="A42" s="75" t="str">
        <f>VLOOKUP(B42,'[1]LISTADO ATM'!$A$2:$C$822,3,0)</f>
        <v>DISTRITO NACIONAL</v>
      </c>
      <c r="B42" s="123">
        <v>976</v>
      </c>
      <c r="C42" s="123" t="str">
        <f>VLOOKUP(B42,'[1]LISTADO ATM'!$A$2:$B$822,2,0)</f>
        <v xml:space="preserve">ATM Oficina Diamond Plaza I </v>
      </c>
      <c r="D42" s="132" t="s">
        <v>2490</v>
      </c>
      <c r="E42" s="112">
        <v>335834460</v>
      </c>
    </row>
    <row r="43" spans="1:5" ht="18" x14ac:dyDescent="0.25">
      <c r="A43" s="75" t="str">
        <f>VLOOKUP(B43,'[1]LISTADO ATM'!$A$2:$C$822,3,0)</f>
        <v>NORTE</v>
      </c>
      <c r="B43" s="123">
        <v>91</v>
      </c>
      <c r="C43" s="123" t="str">
        <f>VLOOKUP(B43,'[1]LISTADO ATM'!$A$2:$B$822,2,0)</f>
        <v xml:space="preserve">ATM UNP Villa Isabela </v>
      </c>
      <c r="D43" s="132" t="s">
        <v>2490</v>
      </c>
      <c r="E43" s="112">
        <v>335834477</v>
      </c>
    </row>
    <row r="44" spans="1:5" ht="18" x14ac:dyDescent="0.25">
      <c r="A44" s="75" t="str">
        <f>VLOOKUP(B44,'[1]LISTADO ATM'!$A$2:$C$822,3,0)</f>
        <v>DISTRITO NACIONAL</v>
      </c>
      <c r="B44" s="123">
        <v>267</v>
      </c>
      <c r="C44" s="123" t="str">
        <f>VLOOKUP(B44,'[1]LISTADO ATM'!$A$2:$B$822,2,0)</f>
        <v xml:space="preserve">ATM Centro de Caja México </v>
      </c>
      <c r="D44" s="132" t="s">
        <v>2490</v>
      </c>
      <c r="E44" s="112">
        <v>335834630</v>
      </c>
    </row>
    <row r="45" spans="1:5" ht="18" x14ac:dyDescent="0.25">
      <c r="A45" s="75" t="str">
        <f>VLOOKUP(B45,'[1]LISTADO ATM'!$A$2:$C$822,3,0)</f>
        <v>DISTRITO NACIONAL</v>
      </c>
      <c r="B45" s="123">
        <v>570</v>
      </c>
      <c r="C45" s="123" t="str">
        <f>VLOOKUP(B45,'[1]LISTADO ATM'!$A$2:$B$822,2,0)</f>
        <v xml:space="preserve">ATM S/M Liverpool Villa Mella </v>
      </c>
      <c r="D45" s="132" t="s">
        <v>2490</v>
      </c>
      <c r="E45" s="112">
        <v>335834645</v>
      </c>
    </row>
    <row r="46" spans="1:5" ht="18" x14ac:dyDescent="0.25">
      <c r="A46" s="75" t="str">
        <f>VLOOKUP(B46,'[1]LISTADO ATM'!$A$2:$C$822,3,0)</f>
        <v>DISTRITO NACIONAL</v>
      </c>
      <c r="B46" s="123">
        <v>957</v>
      </c>
      <c r="C46" s="123" t="str">
        <f>VLOOKUP(B46,'[1]LISTADO ATM'!$A$2:$B$822,2,0)</f>
        <v xml:space="preserve">ATM Oficina Venezuela </v>
      </c>
      <c r="D46" s="132" t="s">
        <v>2490</v>
      </c>
      <c r="E46" s="112">
        <v>335834649</v>
      </c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32" t="s">
        <v>2490</v>
      </c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32" t="s">
        <v>2490</v>
      </c>
      <c r="E48" s="112"/>
    </row>
    <row r="49" spans="1:5" ht="18" x14ac:dyDescent="0.25">
      <c r="A49" s="75" t="e">
        <f>VLOOKUP(B49,'[1]LISTADO ATM'!$A$2:$C$822,3,0)</f>
        <v>#N/A</v>
      </c>
      <c r="B49" s="123"/>
      <c r="C49" s="123" t="e">
        <f>VLOOKUP(B49,'[1]LISTADO ATM'!$A$2:$B$822,2,0)</f>
        <v>#N/A</v>
      </c>
      <c r="D49" s="132" t="s">
        <v>2490</v>
      </c>
      <c r="E49" s="112"/>
    </row>
    <row r="50" spans="1:5" ht="18.75" thickBot="1" x14ac:dyDescent="0.3">
      <c r="A50" s="121" t="s">
        <v>2501</v>
      </c>
      <c r="B50" s="102">
        <f>COUNT(B42:B49)</f>
        <v>5</v>
      </c>
      <c r="C50" s="108"/>
      <c r="D50" s="125"/>
      <c r="E50" s="126"/>
    </row>
    <row r="51" spans="1:5" ht="15.75" thickBot="1" x14ac:dyDescent="0.3">
      <c r="E51" s="100"/>
    </row>
    <row r="52" spans="1:5" ht="18" x14ac:dyDescent="0.25">
      <c r="A52" s="165" t="s">
        <v>2505</v>
      </c>
      <c r="B52" s="166"/>
      <c r="C52" s="166"/>
      <c r="D52" s="166"/>
      <c r="E52" s="167"/>
    </row>
    <row r="53" spans="1:5" ht="18" x14ac:dyDescent="0.25">
      <c r="A53" s="103" t="s">
        <v>15</v>
      </c>
      <c r="B53" s="97" t="s">
        <v>2426</v>
      </c>
      <c r="C53" s="99" t="s">
        <v>46</v>
      </c>
      <c r="D53" s="133" t="s">
        <v>2429</v>
      </c>
      <c r="E53" s="103" t="s">
        <v>2427</v>
      </c>
    </row>
    <row r="54" spans="1:5" ht="18" x14ac:dyDescent="0.25">
      <c r="A54" s="123" t="str">
        <f>VLOOKUP(B54,'[1]LISTADO ATM'!$A$2:$C$822,3,0)</f>
        <v>DISTRITO NACIONAL</v>
      </c>
      <c r="B54" s="123">
        <v>545</v>
      </c>
      <c r="C54" s="123" t="str">
        <f>VLOOKUP(B54,'[1]LISTADO ATM'!$A$2:$B$822,2,0)</f>
        <v xml:space="preserve">ATM Oficina Isabel La Católica II  </v>
      </c>
      <c r="D54" s="132" t="s">
        <v>2515</v>
      </c>
      <c r="E54" s="129">
        <v>335831765</v>
      </c>
    </row>
    <row r="55" spans="1:5" ht="18" x14ac:dyDescent="0.25">
      <c r="A55" s="123" t="str">
        <f>VLOOKUP(B55,'[1]LISTADO ATM'!$A$2:$C$822,3,0)</f>
        <v>DISTRITO NACIONAL</v>
      </c>
      <c r="B55" s="123">
        <v>887</v>
      </c>
      <c r="C55" s="123" t="str">
        <f>VLOOKUP(B55,'[1]LISTADO ATM'!$A$2:$B$822,2,0)</f>
        <v>ATM S/M Bravo Los Proceres</v>
      </c>
      <c r="D55" s="132" t="s">
        <v>2515</v>
      </c>
      <c r="E55" s="129">
        <v>335833094</v>
      </c>
    </row>
    <row r="56" spans="1:5" ht="18" x14ac:dyDescent="0.25">
      <c r="A56" s="123" t="e">
        <f>VLOOKUP(B56,'[1]LISTADO ATM'!$A$2:$C$822,3,0)</f>
        <v>#N/A</v>
      </c>
      <c r="B56" s="123"/>
      <c r="C56" s="123" t="e">
        <f>VLOOKUP(B56,'[1]LISTADO ATM'!$A$2:$B$822,2,0)</f>
        <v>#N/A</v>
      </c>
      <c r="D56" s="132" t="s">
        <v>2515</v>
      </c>
      <c r="E56" s="129"/>
    </row>
    <row r="57" spans="1:5" ht="18" x14ac:dyDescent="0.25">
      <c r="A57" s="123" t="e">
        <f>VLOOKUP(B57,'[1]LISTADO ATM'!$A$2:$C$822,3,0)</f>
        <v>#N/A</v>
      </c>
      <c r="B57" s="123"/>
      <c r="C57" s="123" t="e">
        <f>VLOOKUP(B57,'[1]LISTADO ATM'!$A$2:$B$822,2,0)</f>
        <v>#N/A</v>
      </c>
      <c r="D57" s="132" t="s">
        <v>2515</v>
      </c>
      <c r="E57" s="129"/>
    </row>
    <row r="58" spans="1:5" ht="18" x14ac:dyDescent="0.25">
      <c r="A58" s="123" t="e">
        <f>VLOOKUP(B58,'[1]LISTADO ATM'!$A$2:$C$822,3,0)</f>
        <v>#N/A</v>
      </c>
      <c r="B58" s="123"/>
      <c r="C58" s="123" t="e">
        <f>VLOOKUP(B58,'[1]LISTADO ATM'!$A$2:$B$822,2,0)</f>
        <v>#N/A</v>
      </c>
      <c r="D58" s="132" t="s">
        <v>2515</v>
      </c>
      <c r="E58" s="129"/>
    </row>
    <row r="59" spans="1:5" ht="18" x14ac:dyDescent="0.25">
      <c r="A59" s="123" t="e">
        <f>VLOOKUP(B59,'[1]LISTADO ATM'!$A$2:$C$822,3,0)</f>
        <v>#N/A</v>
      </c>
      <c r="B59" s="123"/>
      <c r="C59" s="123" t="e">
        <f>VLOOKUP(B59,'[1]LISTADO ATM'!$A$2:$B$822,2,0)</f>
        <v>#N/A</v>
      </c>
      <c r="D59" s="132" t="s">
        <v>2515</v>
      </c>
      <c r="E59" s="129"/>
    </row>
    <row r="60" spans="1:5" ht="18" x14ac:dyDescent="0.25">
      <c r="A60" s="123" t="e">
        <f>VLOOKUP(B60,'[1]LISTADO ATM'!$A$2:$C$822,3,0)</f>
        <v>#N/A</v>
      </c>
      <c r="B60" s="123"/>
      <c r="C60" s="123" t="e">
        <f>VLOOKUP(B60,'[1]LISTADO ATM'!$A$2:$B$822,2,0)</f>
        <v>#N/A</v>
      </c>
      <c r="D60" s="132" t="s">
        <v>2515</v>
      </c>
      <c r="E60" s="129"/>
    </row>
    <row r="61" spans="1:5" ht="18" x14ac:dyDescent="0.25">
      <c r="A61" s="123" t="e">
        <f>VLOOKUP(B61,'[1]LISTADO ATM'!$A$2:$C$822,3,0)</f>
        <v>#N/A</v>
      </c>
      <c r="B61" s="123"/>
      <c r="C61" s="123" t="e">
        <f>VLOOKUP(B61,'[1]LISTADO ATM'!$A$2:$B$822,2,0)</f>
        <v>#N/A</v>
      </c>
      <c r="D61" s="132" t="s">
        <v>2515</v>
      </c>
      <c r="E61" s="129"/>
    </row>
    <row r="62" spans="1:5" ht="18" x14ac:dyDescent="0.25">
      <c r="A62" s="123" t="e">
        <f>VLOOKUP(B62,'[1]LISTADO ATM'!$A$2:$C$822,3,0)</f>
        <v>#N/A</v>
      </c>
      <c r="B62" s="123"/>
      <c r="C62" s="123" t="e">
        <f>VLOOKUP(B62,'[1]LISTADO ATM'!$A$2:$B$822,2,0)</f>
        <v>#N/A</v>
      </c>
      <c r="D62" s="132" t="s">
        <v>2515</v>
      </c>
      <c r="E62" s="129"/>
    </row>
    <row r="63" spans="1:5" ht="18.75" thickBot="1" x14ac:dyDescent="0.3">
      <c r="A63" s="121" t="s">
        <v>2501</v>
      </c>
      <c r="B63" s="102">
        <f>COUNT(B54:B62)</f>
        <v>2</v>
      </c>
      <c r="C63" s="124"/>
      <c r="D63" s="134"/>
      <c r="E63" s="134"/>
    </row>
    <row r="64" spans="1:5" ht="15.75" thickBot="1" x14ac:dyDescent="0.3">
      <c r="E64" s="100"/>
    </row>
    <row r="65" spans="1:5" ht="18.75" thickBot="1" x14ac:dyDescent="0.3">
      <c r="A65" s="168" t="s">
        <v>2506</v>
      </c>
      <c r="B65" s="169"/>
      <c r="D65" s="100"/>
      <c r="E65" s="100"/>
    </row>
    <row r="66" spans="1:5" ht="18.75" thickBot="1" x14ac:dyDescent="0.3">
      <c r="A66" s="170">
        <f>+B38+B50+B63</f>
        <v>22</v>
      </c>
      <c r="B66" s="171"/>
    </row>
    <row r="67" spans="1:5" ht="15.75" thickBot="1" x14ac:dyDescent="0.3">
      <c r="E67" s="100"/>
    </row>
    <row r="68" spans="1:5" ht="18.75" thickBot="1" x14ac:dyDescent="0.3">
      <c r="A68" s="162" t="s">
        <v>2507</v>
      </c>
      <c r="B68" s="163"/>
      <c r="C68" s="163"/>
      <c r="D68" s="163"/>
      <c r="E68" s="164"/>
    </row>
    <row r="69" spans="1:5" ht="18" x14ac:dyDescent="0.25">
      <c r="A69" s="103" t="s">
        <v>15</v>
      </c>
      <c r="B69" s="103" t="s">
        <v>2426</v>
      </c>
      <c r="C69" s="99" t="s">
        <v>46</v>
      </c>
      <c r="D69" s="172" t="s">
        <v>2429</v>
      </c>
      <c r="E69" s="173"/>
    </row>
    <row r="70" spans="1:5" ht="18" x14ac:dyDescent="0.25">
      <c r="A70" s="123" t="str">
        <f>VLOOKUP(B70,'[1]LISTADO ATM'!$A$2:$C$822,3,0)</f>
        <v>SUR</v>
      </c>
      <c r="B70" s="123">
        <v>699</v>
      </c>
      <c r="C70" s="123" t="str">
        <f>VLOOKUP(B70,'[1]LISTADO ATM'!$A$2:$B$822,2,0)</f>
        <v>ATM S/M Bravo Bani</v>
      </c>
      <c r="D70" s="157" t="s">
        <v>2511</v>
      </c>
      <c r="E70" s="158"/>
    </row>
    <row r="71" spans="1:5" ht="18" x14ac:dyDescent="0.25">
      <c r="A71" s="123" t="str">
        <f>VLOOKUP(B71,'[1]LISTADO ATM'!$A$2:$C$822,3,0)</f>
        <v>DISTRITO NACIONAL</v>
      </c>
      <c r="B71" s="123">
        <v>539</v>
      </c>
      <c r="C71" s="123" t="str">
        <f>VLOOKUP(B71,'[1]LISTADO ATM'!$A$2:$B$822,2,0)</f>
        <v>ATM S/M La Cadena Los Proceres</v>
      </c>
      <c r="D71" s="157" t="s">
        <v>2517</v>
      </c>
      <c r="E71" s="158"/>
    </row>
    <row r="72" spans="1:5" ht="18" x14ac:dyDescent="0.25">
      <c r="A72" s="123" t="str">
        <f>VLOOKUP(B72,'[1]LISTADO ATM'!$A$2:$C$822,3,0)</f>
        <v>NORTE</v>
      </c>
      <c r="B72" s="123">
        <v>774</v>
      </c>
      <c r="C72" s="123" t="str">
        <f>VLOOKUP(B72,'[1]LISTADO ATM'!$A$2:$B$822,2,0)</f>
        <v xml:space="preserve">ATM Oficina Montecristi </v>
      </c>
      <c r="D72" s="157" t="s">
        <v>2517</v>
      </c>
      <c r="E72" s="158"/>
    </row>
    <row r="73" spans="1:5" ht="18" x14ac:dyDescent="0.25">
      <c r="A73" s="123" t="str">
        <f>VLOOKUP(B73,'[1]LISTADO ATM'!$A$2:$C$822,3,0)</f>
        <v>SUR</v>
      </c>
      <c r="B73" s="123">
        <v>984</v>
      </c>
      <c r="C73" s="123" t="str">
        <f>VLOOKUP(B73,'[1]LISTADO ATM'!$A$2:$B$822,2,0)</f>
        <v xml:space="preserve">ATM Oficina Neiba II </v>
      </c>
      <c r="D73" s="157" t="s">
        <v>2511</v>
      </c>
      <c r="E73" s="158"/>
    </row>
    <row r="74" spans="1:5" ht="18" x14ac:dyDescent="0.25">
      <c r="A74" s="123" t="str">
        <f>VLOOKUP(B74,'[1]LISTADO ATM'!$A$2:$C$822,3,0)</f>
        <v>NORTE</v>
      </c>
      <c r="B74" s="123">
        <v>138</v>
      </c>
      <c r="C74" s="123" t="str">
        <f>VLOOKUP(B74,'[1]LISTADO ATM'!$A$2:$B$822,2,0)</f>
        <v xml:space="preserve">ATM UNP Fantino </v>
      </c>
      <c r="D74" s="157" t="s">
        <v>2517</v>
      </c>
      <c r="E74" s="158"/>
    </row>
    <row r="75" spans="1:5" ht="18" x14ac:dyDescent="0.25">
      <c r="A75" s="123" t="str">
        <f>VLOOKUP(B75,'[1]LISTADO ATM'!$A$2:$C$822,3,0)</f>
        <v>DISTRITO NACIONAL</v>
      </c>
      <c r="B75" s="123">
        <v>314</v>
      </c>
      <c r="C75" s="123" t="str">
        <f>VLOOKUP(B75,'[1]LISTADO ATM'!$A$2:$B$822,2,0)</f>
        <v xml:space="preserve">ATM UNP Cambita Garabito (San Cristóbal) </v>
      </c>
      <c r="D75" s="157" t="s">
        <v>2519</v>
      </c>
      <c r="E75" s="158"/>
    </row>
    <row r="76" spans="1:5" ht="18" x14ac:dyDescent="0.25">
      <c r="A76" s="123" t="str">
        <f>VLOOKUP(B76,'[1]LISTADO ATM'!$A$2:$C$822,3,0)</f>
        <v>DISTRITO NACIONAL</v>
      </c>
      <c r="B76" s="123">
        <v>326</v>
      </c>
      <c r="C76" s="123" t="str">
        <f>VLOOKUP(B76,'[1]LISTADO ATM'!$A$2:$B$822,2,0)</f>
        <v>ATM Autoservicio Jiménez Moya II</v>
      </c>
      <c r="D76" s="157" t="s">
        <v>2517</v>
      </c>
      <c r="E76" s="158"/>
    </row>
    <row r="77" spans="1:5" ht="18" x14ac:dyDescent="0.25">
      <c r="A77" s="123" t="str">
        <f>VLOOKUP(B77,'[1]LISTADO ATM'!$A$2:$C$822,3,0)</f>
        <v>DISTRITO NACIONAL</v>
      </c>
      <c r="B77" s="123">
        <v>621</v>
      </c>
      <c r="C77" s="123" t="str">
        <f>VLOOKUP(B77,'[1]LISTADO ATM'!$A$2:$B$822,2,0)</f>
        <v xml:space="preserve">ATM CESAC  </v>
      </c>
      <c r="D77" s="157" t="s">
        <v>2511</v>
      </c>
      <c r="E77" s="158"/>
    </row>
    <row r="78" spans="1:5" ht="18" x14ac:dyDescent="0.25">
      <c r="A78" s="123" t="str">
        <f>VLOOKUP(B78,'[1]LISTADO ATM'!$A$2:$C$822,3,0)</f>
        <v>NORTE</v>
      </c>
      <c r="B78" s="123">
        <v>638</v>
      </c>
      <c r="C78" s="123" t="str">
        <f>VLOOKUP(B78,'[1]LISTADO ATM'!$A$2:$B$822,2,0)</f>
        <v xml:space="preserve">ATM S/M Yoma </v>
      </c>
      <c r="D78" s="157" t="s">
        <v>2511</v>
      </c>
      <c r="E78" s="158"/>
    </row>
    <row r="79" spans="1:5" ht="18" x14ac:dyDescent="0.25">
      <c r="A79" s="123" t="str">
        <f>VLOOKUP(B79,'[1]LISTADO ATM'!$A$2:$C$822,3,0)</f>
        <v>NORTE</v>
      </c>
      <c r="B79" s="123">
        <v>649</v>
      </c>
      <c r="C79" s="123" t="str">
        <f>VLOOKUP(B79,'[1]LISTADO ATM'!$A$2:$B$822,2,0)</f>
        <v xml:space="preserve">ATM Oficina Galería 56 (San Francisco de Macorís) </v>
      </c>
      <c r="D79" s="157" t="s">
        <v>2517</v>
      </c>
      <c r="E79" s="158"/>
    </row>
    <row r="80" spans="1:5" ht="18" x14ac:dyDescent="0.25">
      <c r="A80" s="123" t="str">
        <f>VLOOKUP(B80,'[1]LISTADO ATM'!$A$2:$C$822,3,0)</f>
        <v>NORTE</v>
      </c>
      <c r="B80" s="123">
        <v>749</v>
      </c>
      <c r="C80" s="123" t="str">
        <f>VLOOKUP(B80,'[1]LISTADO ATM'!$A$2:$B$822,2,0)</f>
        <v xml:space="preserve">ATM Oficina Yaque </v>
      </c>
      <c r="D80" s="157" t="s">
        <v>2511</v>
      </c>
      <c r="E80" s="158"/>
    </row>
    <row r="81" spans="1:5" ht="18" x14ac:dyDescent="0.25">
      <c r="A81" s="123" t="str">
        <f>VLOOKUP(B81,'[1]LISTADO ATM'!$A$2:$C$822,3,0)</f>
        <v>NORTE</v>
      </c>
      <c r="B81" s="123">
        <v>985</v>
      </c>
      <c r="C81" s="123" t="str">
        <f>VLOOKUP(B81,'[1]LISTADO ATM'!$A$2:$B$822,2,0)</f>
        <v xml:space="preserve">ATM Oficina Dajabón II </v>
      </c>
      <c r="D81" s="157" t="s">
        <v>2511</v>
      </c>
      <c r="E81" s="158"/>
    </row>
    <row r="82" spans="1:5" ht="18" x14ac:dyDescent="0.25">
      <c r="A82" s="123" t="e">
        <f>VLOOKUP(B82,'[1]LISTADO ATM'!$A$2:$C$822,3,0)</f>
        <v>#N/A</v>
      </c>
      <c r="B82" s="123"/>
      <c r="C82" s="123" t="e">
        <f>VLOOKUP(B82,'[1]LISTADO ATM'!$A$2:$B$822,2,0)</f>
        <v>#N/A</v>
      </c>
      <c r="D82" s="138"/>
      <c r="E82" s="139"/>
    </row>
    <row r="83" spans="1:5" ht="18" x14ac:dyDescent="0.25">
      <c r="A83" s="123" t="e">
        <f>VLOOKUP(B83,'[1]LISTADO ATM'!$A$2:$C$822,3,0)</f>
        <v>#N/A</v>
      </c>
      <c r="B83" s="123"/>
      <c r="C83" s="123" t="e">
        <f>VLOOKUP(B83,'[1]LISTADO ATM'!$A$2:$B$822,2,0)</f>
        <v>#N/A</v>
      </c>
      <c r="D83" s="138"/>
      <c r="E83" s="139"/>
    </row>
    <row r="84" spans="1:5" ht="18" x14ac:dyDescent="0.25">
      <c r="A84" s="123" t="e">
        <f>VLOOKUP(B84,'[1]LISTADO ATM'!$A$2:$C$822,3,0)</f>
        <v>#N/A</v>
      </c>
      <c r="B84" s="123"/>
      <c r="C84" s="123" t="e">
        <f>VLOOKUP(B84,'[1]LISTADO ATM'!$A$2:$B$822,2,0)</f>
        <v>#N/A</v>
      </c>
      <c r="D84" s="138"/>
      <c r="E84" s="139"/>
    </row>
    <row r="85" spans="1:5" ht="18" x14ac:dyDescent="0.25">
      <c r="A85" s="123" t="e">
        <f>VLOOKUP(B85,'[1]LISTADO ATM'!$A$2:$C$822,3,0)</f>
        <v>#N/A</v>
      </c>
      <c r="B85" s="123"/>
      <c r="C85" s="123" t="e">
        <f>VLOOKUP(B85,'[1]LISTADO ATM'!$A$2:$B$822,2,0)</f>
        <v>#N/A</v>
      </c>
      <c r="D85" s="138"/>
      <c r="E85" s="139"/>
    </row>
    <row r="86" spans="1:5" ht="18" x14ac:dyDescent="0.25">
      <c r="A86" s="123" t="e">
        <f>VLOOKUP(B86,'[1]LISTADO ATM'!$A$2:$C$822,3,0)</f>
        <v>#N/A</v>
      </c>
      <c r="B86" s="123"/>
      <c r="C86" s="123" t="e">
        <f>VLOOKUP(B86,'[1]LISTADO ATM'!$A$2:$B$822,2,0)</f>
        <v>#N/A</v>
      </c>
      <c r="D86" s="136"/>
      <c r="E86" s="137"/>
    </row>
    <row r="87" spans="1:5" ht="18.75" thickBot="1" x14ac:dyDescent="0.3">
      <c r="A87" s="121" t="s">
        <v>2501</v>
      </c>
      <c r="B87" s="102">
        <f>COUNT(B70:B86)</f>
        <v>12</v>
      </c>
      <c r="C87" s="124"/>
      <c r="D87" s="134"/>
      <c r="E87" s="134"/>
    </row>
  </sheetData>
  <mergeCells count="25">
    <mergeCell ref="D81:E81"/>
    <mergeCell ref="D76:E76"/>
    <mergeCell ref="D77:E77"/>
    <mergeCell ref="D78:E78"/>
    <mergeCell ref="D79:E79"/>
    <mergeCell ref="D80:E80"/>
    <mergeCell ref="D73:E73"/>
    <mergeCell ref="D74:E74"/>
    <mergeCell ref="D75:E75"/>
    <mergeCell ref="C15:E15"/>
    <mergeCell ref="A17:E17"/>
    <mergeCell ref="A40:E40"/>
    <mergeCell ref="A52:E52"/>
    <mergeCell ref="A65:B65"/>
    <mergeCell ref="A66:B66"/>
    <mergeCell ref="A68:E68"/>
    <mergeCell ref="D69:E69"/>
    <mergeCell ref="D70:E70"/>
    <mergeCell ref="D71:E71"/>
    <mergeCell ref="D72:E72"/>
    <mergeCell ref="A1:E1"/>
    <mergeCell ref="A2:E2"/>
    <mergeCell ref="A7:E7"/>
    <mergeCell ref="C10:E10"/>
    <mergeCell ref="A12:E12"/>
  </mergeCells>
  <phoneticPr fontId="46" type="noConversion"/>
  <conditionalFormatting sqref="E88:E1048576">
    <cfRule type="duplicateValues" dxfId="163" priority="126442"/>
  </conditionalFormatting>
  <conditionalFormatting sqref="B88:B1048576">
    <cfRule type="duplicateValues" dxfId="162" priority="126444"/>
  </conditionalFormatting>
  <conditionalFormatting sqref="B88:B1048576">
    <cfRule type="duplicateValues" dxfId="161" priority="126448"/>
    <cfRule type="duplicateValues" dxfId="160" priority="126449"/>
  </conditionalFormatting>
  <conditionalFormatting sqref="E70">
    <cfRule type="duplicateValues" dxfId="159" priority="139"/>
  </conditionalFormatting>
  <conditionalFormatting sqref="E87 E50:E51 E64:E69 E1:E7 E16:E17 E38:E41 E10:E11">
    <cfRule type="duplicateValues" dxfId="158" priority="141"/>
  </conditionalFormatting>
  <conditionalFormatting sqref="E87 E64:E69 E16:E17 E50:E51 E1:E7 E38:E41 E9:E11">
    <cfRule type="duplicateValues" dxfId="157" priority="142"/>
  </conditionalFormatting>
  <conditionalFormatting sqref="E86">
    <cfRule type="duplicateValues" dxfId="156" priority="145"/>
  </conditionalFormatting>
  <conditionalFormatting sqref="E86:E1048576 E1:E70">
    <cfRule type="duplicateValues" dxfId="155" priority="92"/>
  </conditionalFormatting>
  <conditionalFormatting sqref="E19:E37">
    <cfRule type="duplicateValues" dxfId="154" priority="126523"/>
  </conditionalFormatting>
  <conditionalFormatting sqref="E42:E49">
    <cfRule type="duplicateValues" dxfId="153" priority="126589"/>
  </conditionalFormatting>
  <conditionalFormatting sqref="E42:E49">
    <cfRule type="duplicateValues" dxfId="152" priority="86"/>
  </conditionalFormatting>
  <conditionalFormatting sqref="E86:E1048576">
    <cfRule type="duplicateValues" dxfId="151" priority="79"/>
  </conditionalFormatting>
  <conditionalFormatting sqref="E86:E1048576">
    <cfRule type="duplicateValues" dxfId="150" priority="72"/>
  </conditionalFormatting>
  <conditionalFormatting sqref="B1:B3 B6:B1048576">
    <cfRule type="duplicateValues" dxfId="149" priority="71"/>
  </conditionalFormatting>
  <conditionalFormatting sqref="E71">
    <cfRule type="duplicateValues" dxfId="148" priority="66"/>
  </conditionalFormatting>
  <conditionalFormatting sqref="E71">
    <cfRule type="duplicateValues" dxfId="147" priority="65"/>
  </conditionalFormatting>
  <conditionalFormatting sqref="E71">
    <cfRule type="duplicateValues" dxfId="146" priority="64"/>
  </conditionalFormatting>
  <conditionalFormatting sqref="E71">
    <cfRule type="duplicateValues" dxfId="145" priority="63"/>
  </conditionalFormatting>
  <conditionalFormatting sqref="E72">
    <cfRule type="duplicateValues" dxfId="144" priority="62"/>
  </conditionalFormatting>
  <conditionalFormatting sqref="E72">
    <cfRule type="duplicateValues" dxfId="143" priority="61"/>
  </conditionalFormatting>
  <conditionalFormatting sqref="E72">
    <cfRule type="duplicateValues" dxfId="142" priority="60"/>
  </conditionalFormatting>
  <conditionalFormatting sqref="E72">
    <cfRule type="duplicateValues" dxfId="141" priority="59"/>
  </conditionalFormatting>
  <conditionalFormatting sqref="E73">
    <cfRule type="duplicateValues" dxfId="140" priority="50"/>
  </conditionalFormatting>
  <conditionalFormatting sqref="E73">
    <cfRule type="duplicateValues" dxfId="139" priority="49"/>
  </conditionalFormatting>
  <conditionalFormatting sqref="E73">
    <cfRule type="duplicateValues" dxfId="138" priority="48"/>
  </conditionalFormatting>
  <conditionalFormatting sqref="E73">
    <cfRule type="duplicateValues" dxfId="137" priority="47"/>
  </conditionalFormatting>
  <conditionalFormatting sqref="B4">
    <cfRule type="duplicateValues" dxfId="136" priority="46"/>
  </conditionalFormatting>
  <conditionalFormatting sqref="B4">
    <cfRule type="duplicateValues" dxfId="135" priority="44"/>
    <cfRule type="duplicateValues" dxfId="134" priority="45"/>
  </conditionalFormatting>
  <conditionalFormatting sqref="B4">
    <cfRule type="duplicateValues" dxfId="133" priority="43"/>
  </conditionalFormatting>
  <conditionalFormatting sqref="B4">
    <cfRule type="duplicateValues" dxfId="132" priority="42"/>
  </conditionalFormatting>
  <conditionalFormatting sqref="B5">
    <cfRule type="duplicateValues" dxfId="131" priority="41"/>
  </conditionalFormatting>
  <conditionalFormatting sqref="B5">
    <cfRule type="duplicateValues" dxfId="130" priority="39"/>
    <cfRule type="duplicateValues" dxfId="129" priority="40"/>
  </conditionalFormatting>
  <conditionalFormatting sqref="B5">
    <cfRule type="duplicateValues" dxfId="128" priority="38"/>
  </conditionalFormatting>
  <conditionalFormatting sqref="B5">
    <cfRule type="duplicateValues" dxfId="127" priority="37"/>
  </conditionalFormatting>
  <conditionalFormatting sqref="E74">
    <cfRule type="duplicateValues" dxfId="126" priority="36"/>
  </conditionalFormatting>
  <conditionalFormatting sqref="E74">
    <cfRule type="duplicateValues" dxfId="125" priority="35"/>
  </conditionalFormatting>
  <conditionalFormatting sqref="E74">
    <cfRule type="duplicateValues" dxfId="124" priority="34"/>
  </conditionalFormatting>
  <conditionalFormatting sqref="E74">
    <cfRule type="duplicateValues" dxfId="123" priority="33"/>
  </conditionalFormatting>
  <conditionalFormatting sqref="E75">
    <cfRule type="duplicateValues" dxfId="122" priority="28"/>
  </conditionalFormatting>
  <conditionalFormatting sqref="E75">
    <cfRule type="duplicateValues" dxfId="121" priority="27"/>
  </conditionalFormatting>
  <conditionalFormatting sqref="E75">
    <cfRule type="duplicateValues" dxfId="120" priority="26"/>
  </conditionalFormatting>
  <conditionalFormatting sqref="E75">
    <cfRule type="duplicateValues" dxfId="119" priority="25"/>
  </conditionalFormatting>
  <conditionalFormatting sqref="E76">
    <cfRule type="duplicateValues" dxfId="118" priority="24"/>
  </conditionalFormatting>
  <conditionalFormatting sqref="E76">
    <cfRule type="duplicateValues" dxfId="117" priority="23"/>
  </conditionalFormatting>
  <conditionalFormatting sqref="E76">
    <cfRule type="duplicateValues" dxfId="116" priority="22"/>
  </conditionalFormatting>
  <conditionalFormatting sqref="E76">
    <cfRule type="duplicateValues" dxfId="115" priority="21"/>
  </conditionalFormatting>
  <conditionalFormatting sqref="E77">
    <cfRule type="duplicateValues" dxfId="114" priority="20"/>
  </conditionalFormatting>
  <conditionalFormatting sqref="E77">
    <cfRule type="duplicateValues" dxfId="113" priority="19"/>
  </conditionalFormatting>
  <conditionalFormatting sqref="E77">
    <cfRule type="duplicateValues" dxfId="112" priority="18"/>
  </conditionalFormatting>
  <conditionalFormatting sqref="E77">
    <cfRule type="duplicateValues" dxfId="111" priority="17"/>
  </conditionalFormatting>
  <conditionalFormatting sqref="E78">
    <cfRule type="duplicateValues" dxfId="110" priority="16"/>
  </conditionalFormatting>
  <conditionalFormatting sqref="E78">
    <cfRule type="duplicateValues" dxfId="109" priority="15"/>
  </conditionalFormatting>
  <conditionalFormatting sqref="E78">
    <cfRule type="duplicateValues" dxfId="108" priority="14"/>
  </conditionalFormatting>
  <conditionalFormatting sqref="E78">
    <cfRule type="duplicateValues" dxfId="107" priority="13"/>
  </conditionalFormatting>
  <conditionalFormatting sqref="E79 E82:E85">
    <cfRule type="duplicateValues" dxfId="106" priority="12"/>
  </conditionalFormatting>
  <conditionalFormatting sqref="E79">
    <cfRule type="duplicateValues" dxfId="105" priority="11"/>
  </conditionalFormatting>
  <conditionalFormatting sqref="E79">
    <cfRule type="duplicateValues" dxfId="104" priority="10"/>
  </conditionalFormatting>
  <conditionalFormatting sqref="E79">
    <cfRule type="duplicateValues" dxfId="103" priority="9"/>
  </conditionalFormatting>
  <conditionalFormatting sqref="E80">
    <cfRule type="duplicateValues" dxfId="102" priority="8"/>
  </conditionalFormatting>
  <conditionalFormatting sqref="E80">
    <cfRule type="duplicateValues" dxfId="101" priority="7"/>
  </conditionalFormatting>
  <conditionalFormatting sqref="E80">
    <cfRule type="duplicateValues" dxfId="100" priority="6"/>
  </conditionalFormatting>
  <conditionalFormatting sqref="E80">
    <cfRule type="duplicateValues" dxfId="99" priority="5"/>
  </conditionalFormatting>
  <conditionalFormatting sqref="B64:B68 B16:B17 B42:B51 B70:B87 B1:B3 B19:B40 B6:B11">
    <cfRule type="duplicateValues" dxfId="98" priority="127387"/>
  </conditionalFormatting>
  <conditionalFormatting sqref="B64:B68 B16:B17 B42:B51 B70:B87 B1:B3 B19:B40 B6:B11">
    <cfRule type="duplicateValues" dxfId="97" priority="127395"/>
    <cfRule type="duplicateValues" dxfId="96" priority="127396"/>
  </conditionalFormatting>
  <conditionalFormatting sqref="E81">
    <cfRule type="duplicateValues" dxfId="95" priority="4"/>
  </conditionalFormatting>
  <conditionalFormatting sqref="E81">
    <cfRule type="duplicateValues" dxfId="94" priority="3"/>
  </conditionalFormatting>
  <conditionalFormatting sqref="E81">
    <cfRule type="duplicateValues" dxfId="93" priority="2"/>
  </conditionalFormatting>
  <conditionalFormatting sqref="E81">
    <cfRule type="duplicateValues" dxfId="92" priority="1"/>
  </conditionalFormatting>
  <conditionalFormatting sqref="E9">
    <cfRule type="duplicateValues" dxfId="91" priority="127564"/>
  </conditionalFormatting>
  <conditionalFormatting sqref="B1:B3 B6:B87">
    <cfRule type="duplicateValues" dxfId="90" priority="1276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4" t="s">
        <v>2443</v>
      </c>
      <c r="B25" s="175"/>
      <c r="C25" s="175"/>
      <c r="D25" s="17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9" priority="119152"/>
  </conditionalFormatting>
  <conditionalFormatting sqref="A7:A11">
    <cfRule type="duplicateValues" dxfId="88" priority="119156"/>
    <cfRule type="duplicateValues" dxfId="87" priority="119157"/>
  </conditionalFormatting>
  <conditionalFormatting sqref="A7:A11">
    <cfRule type="duplicateValues" dxfId="86" priority="119160"/>
    <cfRule type="duplicateValues" dxfId="85" priority="119161"/>
  </conditionalFormatting>
  <conditionalFormatting sqref="B3">
    <cfRule type="duplicateValues" dxfId="84" priority="193"/>
    <cfRule type="duplicateValues" dxfId="83" priority="194"/>
  </conditionalFormatting>
  <conditionalFormatting sqref="B3">
    <cfRule type="duplicateValues" dxfId="82" priority="192"/>
  </conditionalFormatting>
  <conditionalFormatting sqref="B3">
    <cfRule type="duplicateValues" dxfId="81" priority="191"/>
  </conditionalFormatting>
  <conditionalFormatting sqref="B3">
    <cfRule type="duplicateValues" dxfId="80" priority="189"/>
    <cfRule type="duplicateValues" dxfId="79" priority="190"/>
  </conditionalFormatting>
  <conditionalFormatting sqref="A4:A6">
    <cfRule type="duplicateValues" dxfId="78" priority="188"/>
  </conditionalFormatting>
  <conditionalFormatting sqref="A4:A6">
    <cfRule type="duplicateValues" dxfId="77" priority="186"/>
    <cfRule type="duplicateValues" dxfId="76" priority="187"/>
  </conditionalFormatting>
  <conditionalFormatting sqref="A4:A6">
    <cfRule type="duplicateValues" dxfId="75" priority="184"/>
    <cfRule type="duplicateValues" dxfId="74" priority="185"/>
  </conditionalFormatting>
  <conditionalFormatting sqref="A3:A6">
    <cfRule type="duplicateValues" dxfId="73" priority="165"/>
  </conditionalFormatting>
  <conditionalFormatting sqref="A3:A6">
    <cfRule type="duplicateValues" dxfId="72" priority="163"/>
    <cfRule type="duplicateValues" dxfId="71" priority="164"/>
  </conditionalFormatting>
  <conditionalFormatting sqref="A3:A6">
    <cfRule type="duplicateValues" dxfId="70" priority="161"/>
    <cfRule type="duplicateValues" dxfId="69" priority="162"/>
  </conditionalFormatting>
  <conditionalFormatting sqref="B4:B6">
    <cfRule type="duplicateValues" dxfId="68" priority="158"/>
    <cfRule type="duplicateValues" dxfId="67" priority="159"/>
  </conditionalFormatting>
  <conditionalFormatting sqref="B4:B6">
    <cfRule type="duplicateValues" dxfId="66" priority="157"/>
  </conditionalFormatting>
  <conditionalFormatting sqref="B4:B6">
    <cfRule type="duplicateValues" dxfId="65" priority="156"/>
  </conditionalFormatting>
  <conditionalFormatting sqref="B4:B6">
    <cfRule type="duplicateValues" dxfId="64" priority="154"/>
    <cfRule type="duplicateValues" dxfId="6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69"/>
  </conditionalFormatting>
  <conditionalFormatting sqref="E9:E1048576 E1:E2">
    <cfRule type="duplicateValues" dxfId="61" priority="99250"/>
  </conditionalFormatting>
  <conditionalFormatting sqref="E4">
    <cfRule type="duplicateValues" dxfId="60" priority="62"/>
  </conditionalFormatting>
  <conditionalFormatting sqref="E5:E8">
    <cfRule type="duplicateValues" dxfId="59" priority="60"/>
  </conditionalFormatting>
  <conditionalFormatting sqref="B12">
    <cfRule type="duplicateValues" dxfId="58" priority="34"/>
    <cfRule type="duplicateValues" dxfId="57" priority="35"/>
    <cfRule type="duplicateValues" dxfId="56" priority="36"/>
  </conditionalFormatting>
  <conditionalFormatting sqref="B12">
    <cfRule type="duplicateValues" dxfId="55" priority="33"/>
  </conditionalFormatting>
  <conditionalFormatting sqref="B12">
    <cfRule type="duplicateValues" dxfId="54" priority="31"/>
    <cfRule type="duplicateValues" dxfId="53" priority="32"/>
  </conditionalFormatting>
  <conditionalFormatting sqref="B12">
    <cfRule type="duplicateValues" dxfId="52" priority="28"/>
    <cfRule type="duplicateValues" dxfId="51" priority="29"/>
    <cfRule type="duplicateValues" dxfId="50" priority="30"/>
  </conditionalFormatting>
  <conditionalFormatting sqref="B12">
    <cfRule type="duplicateValues" dxfId="49" priority="27"/>
  </conditionalFormatting>
  <conditionalFormatting sqref="B12">
    <cfRule type="duplicateValues" dxfId="48" priority="25"/>
    <cfRule type="duplicateValues" dxfId="47" priority="26"/>
  </conditionalFormatting>
  <conditionalFormatting sqref="B12">
    <cfRule type="duplicateValues" dxfId="46" priority="24"/>
  </conditionalFormatting>
  <conditionalFormatting sqref="B12">
    <cfRule type="duplicateValues" dxfId="45" priority="21"/>
    <cfRule type="duplicateValues" dxfId="44" priority="22"/>
    <cfRule type="duplicateValues" dxfId="43" priority="23"/>
  </conditionalFormatting>
  <conditionalFormatting sqref="B12">
    <cfRule type="duplicateValues" dxfId="42" priority="20"/>
  </conditionalFormatting>
  <conditionalFormatting sqref="B12">
    <cfRule type="duplicateValues" dxfId="41" priority="19"/>
  </conditionalFormatting>
  <conditionalFormatting sqref="B14">
    <cfRule type="duplicateValues" dxfId="40" priority="18"/>
  </conditionalFormatting>
  <conditionalFormatting sqref="B14">
    <cfRule type="duplicateValues" dxfId="39" priority="15"/>
    <cfRule type="duplicateValues" dxfId="38" priority="16"/>
    <cfRule type="duplicateValues" dxfId="37" priority="17"/>
  </conditionalFormatting>
  <conditionalFormatting sqref="B14">
    <cfRule type="duplicateValues" dxfId="36" priority="13"/>
    <cfRule type="duplicateValues" dxfId="35" priority="14"/>
  </conditionalFormatting>
  <conditionalFormatting sqref="B14">
    <cfRule type="duplicateValues" dxfId="34" priority="10"/>
    <cfRule type="duplicateValues" dxfId="33" priority="11"/>
    <cfRule type="duplicateValues" dxfId="32" priority="12"/>
  </conditionalFormatting>
  <conditionalFormatting sqref="B14">
    <cfRule type="duplicateValues" dxfId="31" priority="9"/>
  </conditionalFormatting>
  <conditionalFormatting sqref="B14">
    <cfRule type="duplicateValues" dxfId="30" priority="8"/>
  </conditionalFormatting>
  <conditionalFormatting sqref="B14">
    <cfRule type="duplicateValues" dxfId="29" priority="7"/>
  </conditionalFormatting>
  <conditionalFormatting sqref="B14">
    <cfRule type="duplicateValues" dxfId="28" priority="4"/>
    <cfRule type="duplicateValues" dxfId="27" priority="5"/>
    <cfRule type="duplicateValues" dxfId="26" priority="6"/>
  </conditionalFormatting>
  <conditionalFormatting sqref="B14">
    <cfRule type="duplicateValues" dxfId="25" priority="2"/>
    <cfRule type="duplicateValues" dxfId="24" priority="3"/>
  </conditionalFormatting>
  <conditionalFormatting sqref="C14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2021-03-26T12:44:38Z</dcterms:modified>
</cp:coreProperties>
</file>