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7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09" i="1" l="1"/>
  <c r="A110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B60" i="16"/>
  <c r="A55" i="16"/>
  <c r="A56" i="16"/>
  <c r="A57" i="16"/>
  <c r="A58" i="16"/>
  <c r="A59" i="16"/>
  <c r="C57" i="16"/>
  <c r="C58" i="16"/>
  <c r="C59" i="16"/>
  <c r="A108" i="1"/>
  <c r="A107" i="1"/>
  <c r="A106" i="1"/>
  <c r="A104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C32" i="16"/>
  <c r="C33" i="16"/>
  <c r="C34" i="16"/>
  <c r="C35" i="16"/>
  <c r="C36" i="16"/>
  <c r="C37" i="16"/>
  <c r="C38" i="16"/>
  <c r="C39" i="16"/>
  <c r="A33" i="16"/>
  <c r="A34" i="16"/>
  <c r="A35" i="16"/>
  <c r="A36" i="16"/>
  <c r="A37" i="16"/>
  <c r="A38" i="16"/>
  <c r="A39" i="16"/>
  <c r="A105" i="1"/>
  <c r="A102" i="1"/>
  <c r="A101" i="1"/>
  <c r="A100" i="1"/>
  <c r="A99" i="1"/>
  <c r="A96" i="1"/>
  <c r="F105" i="1"/>
  <c r="G105" i="1"/>
  <c r="H105" i="1"/>
  <c r="I105" i="1"/>
  <c r="J105" i="1"/>
  <c r="K105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6" i="1"/>
  <c r="G96" i="1"/>
  <c r="H96" i="1"/>
  <c r="I96" i="1"/>
  <c r="J96" i="1"/>
  <c r="K96" i="1"/>
  <c r="C30" i="16"/>
  <c r="C31" i="16"/>
  <c r="C40" i="16"/>
  <c r="A31" i="16"/>
  <c r="A32" i="16"/>
  <c r="A40" i="16"/>
  <c r="A103" i="1"/>
  <c r="A98" i="1"/>
  <c r="A97" i="1"/>
  <c r="A95" i="1"/>
  <c r="F103" i="1"/>
  <c r="G103" i="1"/>
  <c r="H103" i="1"/>
  <c r="I103" i="1"/>
  <c r="J103" i="1"/>
  <c r="K103" i="1"/>
  <c r="F98" i="1"/>
  <c r="G98" i="1"/>
  <c r="H98" i="1"/>
  <c r="I98" i="1"/>
  <c r="J98" i="1"/>
  <c r="K98" i="1"/>
  <c r="F97" i="1"/>
  <c r="G97" i="1"/>
  <c r="H97" i="1"/>
  <c r="I97" i="1"/>
  <c r="J97" i="1"/>
  <c r="K97" i="1"/>
  <c r="F95" i="1"/>
  <c r="G95" i="1"/>
  <c r="H95" i="1"/>
  <c r="I95" i="1"/>
  <c r="J95" i="1"/>
  <c r="K95" i="1"/>
  <c r="B94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B74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56" i="16"/>
  <c r="C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B41" i="16" l="1"/>
  <c r="A77" i="16" s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 l="1"/>
  <c r="A81" i="1"/>
  <c r="A80" i="1"/>
  <c r="A79" i="1"/>
  <c r="A78" i="1"/>
  <c r="A77" i="1"/>
  <c r="A76" i="1"/>
  <c r="A75" i="1"/>
  <c r="A74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3" i="1"/>
  <c r="A72" i="1"/>
  <c r="A71" i="1"/>
  <c r="A70" i="1"/>
  <c r="A69" i="1"/>
  <c r="A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0" i="1"/>
  <c r="G20" i="1"/>
  <c r="H20" i="1"/>
  <c r="I20" i="1"/>
  <c r="J20" i="1"/>
  <c r="K20" i="1"/>
  <c r="F19" i="1"/>
  <c r="G19" i="1"/>
  <c r="H19" i="1"/>
  <c r="I19" i="1"/>
  <c r="J19" i="1"/>
  <c r="K19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0" i="1"/>
  <c r="A19" i="1"/>
  <c r="A21" i="1" l="1"/>
  <c r="A16" i="1"/>
  <c r="A17" i="1"/>
  <c r="A18" i="1"/>
  <c r="F21" i="1"/>
  <c r="G21" i="1"/>
  <c r="H21" i="1"/>
  <c r="I21" i="1"/>
  <c r="J21" i="1"/>
  <c r="K21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12" i="1" l="1"/>
  <c r="A13" i="1"/>
  <c r="A14" i="1"/>
  <c r="A15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A10" i="1"/>
  <c r="A11" i="1"/>
  <c r="F10" i="1"/>
  <c r="G10" i="1"/>
  <c r="H10" i="1"/>
  <c r="I10" i="1"/>
  <c r="J10" i="1"/>
  <c r="K10" i="1"/>
  <c r="F11" i="1"/>
  <c r="G11" i="1"/>
  <c r="H11" i="1"/>
  <c r="I11" i="1"/>
  <c r="J11" i="1"/>
  <c r="K11" i="1"/>
  <c r="A9" i="1" l="1"/>
  <c r="F9" i="1"/>
  <c r="G9" i="1"/>
  <c r="H9" i="1"/>
  <c r="I9" i="1"/>
  <c r="J9" i="1"/>
  <c r="K9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A7" i="1" l="1"/>
  <c r="A8" i="1"/>
  <c r="A6" i="1" l="1"/>
  <c r="A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sharedStrings.xml><?xml version="1.0" encoding="utf-8"?>
<sst xmlns="http://schemas.openxmlformats.org/spreadsheetml/2006/main" count="13437" uniqueCount="2535">
  <si>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</si>
  <si>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</si>
  <si>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</si>
  <si>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</si>
  <si>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</si>
  <si>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</si>
  <si>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</si>
  <si>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</si>
  <si>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</si>
  <si>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</si>
  <si>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</si>
  <si>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</si>
  <si>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</si>
  <si>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</si>
  <si>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</si>
  <si>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</si>
  <si>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</si>
  <si>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</si>
  <si>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</si>
  <si>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</si>
  <si>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</si>
  <si>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</si>
  <si>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</si>
  <si>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</si>
  <si>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</si>
  <si>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</si>
  <si>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</si>
  <si>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</si>
  <si>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</si>
  <si>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</si>
  <si>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</si>
  <si>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</si>
  <si>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</si>
  <si>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</si>
  <si>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</si>
  <si>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</si>
  <si>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</si>
  <si>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</si>
  <si>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</si>
  <si>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</si>
  <si>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</si>
  <si>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</si>
  <si>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</si>
  <si>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</si>
  <si>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</si>
  <si>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</si>
  <si>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</si>
  <si>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</si>
  <si>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</si>
  <si>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</si>
  <si>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</si>
  <si>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</si>
  <si>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</si>
  <si>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</si>
  <si>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</si>
  <si>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</si>
  <si>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</si>
  <si>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</si>
  <si>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</si>
  <si>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</si>
  <si>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</si>
  <si>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</si>
  <si>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</si>
  <si>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</si>
  <si>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</si>
  <si>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</si>
  <si>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</si>
  <si>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</si>
  <si>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</si>
  <si>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</si>
  <si>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</si>
  <si>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</si>
  <si>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</si>
  <si>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</si>
  <si>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</si>
  <si>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</si>
  <si>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</si>
  <si>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</si>
  <si>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</si>
  <si>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</si>
  <si>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</si>
  <si>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</si>
  <si>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</si>
  <si>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</si>
  <si>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</si>
  <si>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</si>
  <si>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</si>
  <si>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</si>
  <si>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</si>
  <si>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</si>
  <si>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</si>
  <si>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</si>
  <si>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</si>
  <si>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</si>
  <si>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</si>
  <si>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</si>
  <si>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</si>
  <si>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</si>
  <si>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</si>
  <si>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</si>
  <si>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</si>
  <si>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</si>
  <si>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</si>
  <si>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</si>
  <si>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</si>
  <si>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</si>
  <si>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</si>
  <si>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</si>
  <si>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</si>
  <si>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</si>
  <si>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</si>
  <si>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</si>
  <si>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</si>
  <si>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</si>
  <si>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</si>
  <si>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</si>
  <si>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</si>
  <si>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</si>
  <si>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</si>
  <si>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</si>
  <si>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</si>
  <si>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</si>
  <si>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</si>
  <si>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</si>
  <si>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</si>
  <si>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</si>
  <si>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</si>
  <si>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</si>
  <si>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</si>
  <si>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</si>
  <si>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</si>
  <si>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</si>
  <si>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</si>
  <si>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</si>
  <si>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</si>
  <si>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</si>
  <si>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</si>
  <si>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</si>
  <si>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</si>
  <si>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</si>
  <si>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</si>
  <si>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</si>
  <si>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</si>
  <si>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</si>
  <si>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</si>
  <si>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</si>
  <si>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</si>
  <si>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</si>
  <si>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</si>
  <si>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</si>
  <si>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</si>
  <si>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</si>
  <si>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</si>
  <si>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</si>
  <si>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</si>
  <si>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</si>
  <si>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</si>
  <si>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</si>
  <si>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</si>
  <si>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</si>
  <si>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</si>
  <si>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</si>
  <si>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</si>
  <si>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</si>
  <si>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</si>
  <si>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</si>
  <si>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</si>
  <si>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</si>
  <si>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</si>
  <si>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</si>
  <si>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</si>
  <si>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</si>
  <si>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</si>
  <si>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</si>
  <si>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</si>
  <si>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</si>
  <si>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</si>
  <si>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</si>
  <si>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</si>
  <si>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</si>
  <si>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</si>
  <si>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</si>
  <si>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</si>
  <si>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</si>
  <si>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</si>
  <si>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</si>
  <si>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</si>
  <si>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</si>
  <si>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</si>
  <si>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</si>
  <si>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</si>
  <si>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</si>
  <si>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</si>
  <si>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</si>
  <si>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</si>
  <si>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</si>
  <si>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</si>
  <si>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</si>
  <si>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</si>
  <si>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</si>
  <si>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</si>
  <si>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</si>
  <si>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</si>
  <si>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</si>
  <si>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</si>
  <si>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</si>
  <si>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</si>
  <si>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</si>
  <si>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</si>
  <si>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</si>
  <si>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</si>
  <si>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</si>
  <si>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</si>
  <si>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</si>
  <si>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</si>
  <si>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</si>
  <si>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</si>
  <si>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</si>
  <si>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</si>
  <si>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</si>
  <si>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</si>
  <si>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</si>
  <si>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</si>
  <si>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</si>
  <si>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</si>
  <si>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</si>
  <si>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</si>
  <si>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</si>
  <si>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</si>
  <si>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</si>
  <si>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</si>
  <si>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</si>
  <si>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</si>
  <si>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</si>
  <si>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</si>
  <si>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</si>
  <si>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</si>
  <si>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</si>
  <si>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</si>
  <si>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</si>
  <si>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</si>
  <si>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</si>
  <si>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</si>
  <si>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</si>
  <si>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</si>
  <si>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</si>
  <si>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</si>
  <si>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</si>
  <si>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</si>
  <si>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</si>
  <si>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</si>
  <si>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</si>
  <si>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</si>
  <si>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</si>
  <si>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</si>
  <si>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</si>
  <si>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</si>
  <si>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</si>
  <si>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</si>
  <si>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</si>
  <si>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</si>
  <si>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</si>
  <si>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</si>
  <si>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</si>
  <si>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</si>
  <si>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</si>
  <si>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</si>
  <si>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</si>
  <si>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</si>
  <si>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</si>
  <si>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</si>
  <si>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</si>
  <si>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</si>
  <si>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</si>
  <si>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</si>
  <si>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</si>
  <si>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</si>
  <si>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</si>
  <si>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</si>
  <si>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</si>
  <si>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</si>
  <si>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</si>
  <si>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</si>
  <si>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</si>
  <si>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</si>
  <si>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</si>
  <si>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</si>
  <si>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</si>
  <si>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</si>
  <si>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</si>
  <si>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</si>
  <si>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</si>
  <si>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</si>
  <si>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</si>
  <si>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</si>
  <si>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</si>
  <si>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</si>
  <si>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</si>
  <si>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</si>
  <si>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</si>
  <si>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</si>
  <si>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</si>
  <si>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</si>
  <si>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</si>
  <si>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</si>
  <si>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</si>
  <si>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</si>
  <si>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</si>
  <si>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</si>
  <si>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</si>
  <si>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</si>
  <si>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</si>
  <si>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</si>
  <si>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</si>
  <si>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</si>
  <si>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</si>
  <si>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</si>
  <si>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</si>
  <si>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</si>
  <si>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</si>
  <si>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</si>
  <si>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</si>
  <si>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</si>
  <si>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</si>
  <si>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</si>
  <si>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</si>
  <si>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</si>
  <si>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</si>
  <si>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</si>
  <si>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</si>
  <si>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</si>
  <si>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</si>
  <si>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</si>
  <si>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</si>
  <si>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</si>
  <si>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</si>
  <si>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</si>
  <si>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</si>
  <si>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</si>
  <si>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</si>
  <si>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</si>
  <si>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</si>
  <si>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</si>
  <si>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</si>
  <si>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</si>
  <si>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</si>
  <si>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</si>
  <si>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</si>
  <si>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</si>
  <si>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</si>
  <si>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</si>
  <si>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</si>
  <si>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</si>
  <si>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</si>
  <si>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</si>
  <si>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</si>
  <si>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</si>
  <si>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</si>
  <si>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</si>
  <si>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</si>
  <si>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</si>
  <si>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</si>
  <si>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</si>
  <si>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</si>
  <si>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</si>
  <si>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</si>
  <si>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</si>
  <si>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</si>
  <si>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</si>
  <si>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</si>
  <si>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</si>
  <si>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</si>
  <si>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</si>
  <si>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</si>
  <si>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</si>
  <si>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</si>
  <si>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</si>
  <si>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</si>
  <si>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</si>
  <si>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</si>
  <si>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</si>
  <si>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</si>
  <si>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</si>
  <si>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</si>
  <si>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</si>
  <si>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</si>
  <si>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</si>
  <si>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</si>
  <si>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</si>
  <si>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</si>
  <si>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</si>
  <si>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</si>
  <si>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</si>
  <si>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</si>
  <si>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</si>
  <si>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</si>
  <si>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</si>
  <si>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</si>
  <si>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</si>
  <si>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</si>
  <si>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</si>
  <si>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</si>
  <si>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</si>
  <si>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</si>
  <si>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</si>
  <si>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</si>
  <si>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</si>
  <si>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</si>
  <si>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</si>
  <si>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</si>
  <si>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</si>
  <si>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</si>
  <si>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</si>
  <si>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</si>
  <si>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</si>
  <si>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</si>
  <si>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</si>
  <si>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</si>
  <si>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</si>
  <si>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</si>
  <si>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</si>
  <si>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</si>
  <si>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</si>
  <si>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</si>
  <si>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</si>
  <si>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</si>
  <si>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</si>
  <si>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</si>
  <si>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</si>
  <si>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</si>
  <si>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</si>
  <si>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</si>
  <si>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</si>
  <si>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</si>
  <si>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</si>
  <si>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</si>
  <si>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</si>
  <si>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</si>
  <si>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</si>
  <si>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</si>
  <si>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</si>
  <si>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</si>
  <si>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</si>
  <si>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</si>
  <si>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</si>
  <si>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</si>
  <si>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</si>
  <si>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</si>
  <si>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</si>
  <si>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</si>
  <si>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</si>
  <si>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</si>
  <si>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</si>
  <si>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</si>
  <si>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</si>
  <si>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</si>
  <si>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</si>
  <si>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</si>
  <si>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</si>
  <si>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</si>
  <si>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</si>
  <si>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</si>
  <si>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</si>
  <si>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</si>
  <si>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</si>
  <si>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</si>
  <si>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</si>
  <si>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</si>
  <si>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</si>
  <si>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</si>
  <si>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</si>
  <si>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</si>
  <si>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</si>
  <si>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</si>
  <si>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</si>
  <si>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</si>
  <si>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</si>
  <si>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</si>
  <si>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</si>
  <si>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</si>
  <si>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</si>
  <si>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</si>
  <si>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</si>
  <si>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</si>
  <si>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</si>
  <si>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</si>
  <si>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</si>
  <si>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</si>
  <si>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</si>
  <si>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</si>
  <si>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</si>
  <si>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</si>
  <si>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</si>
  <si>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</si>
  <si>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</si>
  <si>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</si>
  <si>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</si>
  <si>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</si>
  <si>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</si>
  <si>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</si>
  <si>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</si>
  <si>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</si>
  <si>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</si>
  <si>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</si>
  <si>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</si>
  <si>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</si>
  <si>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</si>
  <si>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</si>
  <si>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</si>
  <si>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</si>
  <si>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</si>
  <si>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</si>
  <si>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</si>
  <si>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</si>
  <si>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</si>
  <si>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</si>
  <si>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</si>
  <si>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</si>
  <si>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</si>
  <si>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</si>
  <si>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</si>
  <si>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</si>
  <si>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</si>
  <si>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</si>
  <si>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</si>
  <si>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</si>
  <si>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</si>
  <si>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</si>
  <si>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</si>
  <si>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</si>
  <si>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</si>
  <si>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</si>
  <si>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</si>
  <si>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</si>
  <si>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</si>
  <si>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</si>
  <si>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</si>
  <si>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</si>
  <si>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</si>
  <si>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</si>
  <si>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</si>
  <si>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</si>
  <si>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</si>
  <si>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</si>
  <si>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</si>
  <si>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</si>
  <si>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</si>
  <si>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</si>
  <si>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</si>
  <si>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</si>
  <si>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</si>
  <si>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</si>
  <si>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</si>
  <si>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</si>
  <si>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</si>
  <si>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</si>
  <si>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</si>
  <si>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</si>
  <si>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</si>
  <si>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</si>
  <si>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</si>
  <si>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</si>
  <si>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</si>
  <si>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</si>
  <si>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</si>
  <si>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</si>
  <si>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</si>
  <si>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</si>
  <si>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</si>
  <si>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</si>
  <si>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</si>
  <si>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</si>
  <si>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</si>
  <si>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</si>
  <si>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</si>
  <si>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</si>
  <si>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</si>
  <si>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</si>
  <si>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</si>
  <si>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</si>
  <si>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</si>
  <si>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</si>
  <si>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</si>
  <si>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</si>
  <si>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</si>
  <si>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</si>
  <si>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</si>
  <si>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</si>
  <si>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</si>
  <si>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</si>
  <si>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</si>
  <si>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</si>
  <si>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</si>
  <si>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</si>
  <si>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</si>
  <si>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</si>
  <si>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</si>
  <si>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</si>
  <si>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</si>
  <si>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</si>
  <si>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</si>
  <si>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</si>
  <si>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</si>
  <si>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</si>
  <si>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</si>
  <si>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</si>
  <si>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</si>
  <si>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</si>
  <si>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</si>
  <si>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</si>
  <si>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</si>
  <si>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</si>
  <si>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</si>
  <si>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</si>
  <si>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</si>
  <si>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</si>
  <si>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</si>
  <si>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</si>
  <si>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</si>
  <si>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</si>
  <si>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</si>
  <si>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</si>
  <si>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</si>
  <si>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</si>
  <si>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</si>
  <si>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</si>
  <si>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</si>
  <si>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</si>
  <si>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</si>
  <si>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</si>
  <si>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</si>
  <si>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</si>
  <si>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</si>
  <si>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</si>
  <si>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</si>
  <si>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</si>
  <si>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</si>
  <si>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</si>
  <si>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</si>
  <si>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</si>
  <si>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</si>
  <si>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</si>
  <si>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</si>
  <si>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</si>
  <si>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</si>
  <si>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</si>
  <si>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</si>
  <si>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</si>
  <si>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</si>
  <si>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</si>
  <si>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</si>
  <si>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</si>
  <si>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</si>
  <si>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</si>
  <si>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</si>
  <si>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</si>
  <si>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</si>
  <si>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</si>
  <si>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</si>
  <si>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</si>
  <si>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</si>
  <si>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</si>
  <si>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</si>
  <si>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</si>
  <si>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</si>
  <si>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</si>
  <si>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</si>
  <si>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</si>
  <si>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</si>
  <si>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</si>
  <si>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</si>
  <si>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</si>
  <si>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</si>
  <si>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</si>
  <si>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</si>
  <si>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</si>
  <si>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</si>
  <si>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</si>
  <si>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</si>
  <si>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</si>
  <si>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</si>
  <si>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</si>
  <si>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</si>
  <si>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</si>
  <si>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</si>
  <si>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</si>
  <si>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</si>
  <si>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</si>
  <si>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</si>
  <si>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</si>
  <si>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</si>
  <si>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</si>
  <si>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</si>
  <si>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</si>
  <si>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</si>
  <si>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</si>
  <si>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</si>
  <si>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</si>
  <si>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</si>
  <si>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</si>
  <si>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</si>
  <si>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</si>
  <si>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</si>
  <si>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</si>
  <si>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</si>
  <si>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</si>
  <si>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</si>
  <si>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</si>
  <si>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</si>
  <si>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</si>
  <si>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</si>
  <si>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</si>
  <si>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</si>
  <si>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</si>
  <si>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</si>
  <si>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</si>
  <si>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</si>
  <si>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</si>
  <si>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</si>
  <si>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</si>
  <si>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</si>
  <si>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</si>
  <si>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</si>
  <si>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</si>
  <si>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</si>
  <si>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</si>
  <si>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</si>
  <si>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</si>
  <si>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</si>
  <si>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</si>
  <si>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</si>
  <si>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</si>
  <si>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</si>
  <si>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</si>
  <si>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</si>
  <si>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</si>
  <si>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</si>
  <si>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</si>
  <si>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</si>
  <si>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</si>
  <si>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</si>
  <si>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</si>
  <si>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</si>
  <si>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</si>
  <si>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</si>
  <si>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</si>
  <si>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</si>
  <si>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</si>
  <si>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</si>
  <si>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</si>
  <si>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</si>
  <si>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</si>
  <si>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</si>
  <si>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</si>
  <si>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</si>
  <si>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</si>
  <si>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</si>
  <si>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</si>
  <si>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</si>
  <si>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</si>
  <si>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</si>
  <si>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</si>
  <si>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</si>
  <si>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</si>
  <si>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</si>
  <si>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</si>
  <si>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</si>
  <si>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</si>
  <si>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</si>
  <si>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</si>
  <si>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</si>
  <si>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</si>
  <si>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</si>
  <si>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</si>
  <si>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</si>
  <si>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</si>
  <si>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</si>
  <si>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</si>
  <si>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</si>
  <si>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</si>
  <si>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</si>
  <si>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</si>
  <si>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</si>
  <si>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</si>
  <si>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</si>
  <si>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</si>
  <si>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</si>
  <si>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</si>
  <si>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</si>
  <si>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</si>
  <si>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</si>
  <si>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</si>
  <si>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</si>
  <si>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</si>
  <si>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</si>
  <si>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</si>
  <si>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</si>
  <si>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</si>
  <si>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</si>
  <si>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</si>
  <si>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</si>
  <si>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</si>
  <si>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</si>
  <si>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</si>
  <si>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</si>
  <si>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</si>
  <si>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</si>
  <si>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</si>
  <si>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</si>
  <si>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</si>
  <si>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</si>
  <si>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</si>
  <si>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</si>
  <si>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</si>
  <si>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</si>
  <si>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</si>
  <si>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</si>
  <si>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</si>
  <si>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</si>
  <si>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</si>
  <si>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</si>
  <si>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</si>
  <si>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</si>
  <si>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</si>
  <si>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</si>
  <si>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</si>
  <si>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</si>
  <si>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</si>
  <si>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</si>
  <si>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</si>
  <si>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</si>
  <si>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</si>
  <si>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</si>
  <si>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</si>
  <si>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</si>
  <si>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</si>
  <si>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</si>
  <si>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</si>
  <si>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</si>
  <si>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</si>
  <si>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</si>
  <si>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</si>
  <si>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</si>
  <si>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</si>
  <si>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</si>
  <si>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</si>
  <si>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</si>
  <si>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</si>
  <si>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</si>
  <si>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</si>
  <si>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</si>
  <si>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</si>
  <si>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</si>
  <si>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</si>
  <si>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</si>
  <si>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</si>
  <si>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</si>
  <si>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</si>
  <si>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</si>
  <si>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</si>
  <si>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</si>
  <si>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</si>
  <si>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</si>
  <si>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</si>
  <si>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</si>
  <si>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</si>
  <si>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</si>
  <si>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</si>
  <si>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</si>
  <si>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</si>
  <si>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</si>
  <si>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</si>
  <si>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</si>
  <si>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</si>
  <si>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</si>
  <si>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</si>
  <si>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</si>
  <si>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</si>
  <si>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</si>
  <si>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</si>
  <si>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</si>
  <si>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</si>
  <si>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</si>
  <si>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</si>
  <si>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</si>
  <si>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</si>
  <si>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</si>
  <si>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</si>
  <si>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</si>
  <si>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</si>
  <si>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</si>
  <si>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</si>
  <si>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</si>
  <si>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</si>
  <si>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</si>
  <si>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</si>
  <si>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</si>
  <si>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</si>
  <si>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</si>
  <si>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</si>
  <si>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</si>
  <si>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</si>
  <si>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</si>
  <si>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</si>
  <si>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</si>
  <si>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</si>
  <si>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</si>
  <si>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</si>
  <si>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</si>
  <si>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</si>
  <si>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</si>
  <si>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</si>
  <si>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</si>
  <si>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</si>
  <si>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</si>
  <si>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</si>
  <si>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</si>
  <si>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</si>
  <si>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</si>
  <si>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</si>
  <si>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</si>
  <si>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</si>
  <si>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</si>
  <si>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</si>
  <si>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</si>
  <si>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</si>
  <si>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</si>
  <si>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</si>
  <si>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</si>
  <si>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</si>
  <si>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</si>
  <si>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</si>
  <si>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</si>
  <si>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</si>
  <si>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</si>
  <si>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</si>
  <si>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</si>
  <si>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</si>
  <si>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</si>
  <si>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</si>
  <si>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</si>
  <si>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</si>
  <si>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</si>
  <si>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</si>
  <si>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</si>
  <si>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</si>
  <si>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</si>
  <si>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</si>
  <si>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</si>
  <si>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</si>
  <si>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</si>
  <si>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</si>
  <si>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</si>
  <si>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</si>
  <si>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</si>
  <si>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</si>
  <si>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</si>
  <si>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</si>
  <si>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</si>
  <si>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</si>
  <si>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</si>
  <si>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</si>
  <si>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</si>
  <si>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</si>
  <si>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</si>
  <si>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</si>
  <si>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</si>
  <si>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</si>
  <si>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</si>
  <si>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</si>
  <si>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</si>
  <si>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</si>
  <si>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</si>
  <si>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</si>
  <si>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</si>
  <si>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</si>
  <si>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</si>
  <si>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</si>
  <si>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</si>
  <si>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</si>
  <si>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</si>
  <si>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</si>
  <si>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</si>
  <si>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</si>
  <si>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</si>
  <si>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</si>
  <si>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</si>
  <si>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</si>
  <si>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</si>
  <si>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</si>
  <si>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</si>
  <si>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</si>
  <si>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</si>
  <si>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</si>
  <si>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</si>
  <si>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</si>
  <si>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</si>
  <si>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</si>
  <si>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</si>
  <si>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</si>
  <si>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</si>
  <si>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</si>
  <si>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</si>
  <si>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</si>
  <si>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</si>
  <si>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</si>
  <si>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</si>
  <si>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</si>
  <si>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</si>
  <si>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</si>
  <si>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</si>
  <si>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</si>
  <si>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</si>
  <si>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</si>
  <si>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</si>
  <si>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</si>
  <si>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</si>
  <si>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</si>
  <si>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</si>
  <si>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</si>
  <si>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</si>
  <si>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</si>
  <si>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</si>
  <si>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</si>
  <si>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</si>
  <si>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</si>
  <si>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</si>
  <si>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</si>
  <si>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</si>
  <si>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</si>
  <si>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</si>
  <si>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</si>
  <si>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</si>
  <si>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</si>
  <si>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</si>
  <si>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</si>
  <si>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</si>
  <si>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</si>
  <si>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</si>
  <si>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</si>
  <si>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</si>
  <si>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</si>
  <si>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</si>
  <si>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</si>
  <si>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</si>
  <si>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</si>
  <si>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</si>
  <si>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</si>
  <si>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</si>
  <si>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</si>
  <si>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</si>
  <si>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</si>
  <si>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</si>
  <si>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</si>
  <si>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</si>
  <si>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</si>
  <si>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</si>
  <si>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</si>
  <si>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</si>
  <si>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</si>
  <si>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</si>
  <si>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</si>
  <si>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</si>
  <si>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</si>
  <si>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</si>
  <si>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</si>
  <si>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</si>
  <si>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</si>
  <si>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</si>
  <si>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</si>
  <si>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</si>
  <si>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</si>
  <si>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</si>
  <si>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</si>
  <si>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</si>
  <si>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</si>
  <si>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</si>
  <si>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</si>
  <si>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</si>
  <si>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</si>
  <si>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</si>
  <si>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</si>
  <si>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</si>
  <si>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</si>
  <si>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</si>
  <si>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</si>
  <si>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</si>
  <si>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</si>
  <si>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</si>
  <si>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</si>
  <si>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</si>
  <si>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</si>
  <si>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</si>
  <si>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</si>
  <si>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</si>
  <si>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</si>
  <si>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</si>
  <si>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</si>
  <si>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</si>
  <si>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</si>
  <si>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</si>
  <si>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</si>
  <si>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</si>
  <si>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</si>
  <si>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</si>
  <si>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</si>
  <si>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</si>
  <si>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</si>
  <si>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</si>
  <si>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</si>
  <si>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</si>
  <si>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</si>
  <si>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</si>
  <si>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</si>
  <si>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</si>
  <si>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</si>
  <si>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</si>
  <si>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</si>
  <si>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</si>
  <si>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</si>
  <si>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</si>
  <si>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</si>
  <si>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</si>
  <si>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</si>
  <si>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</si>
  <si>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</si>
  <si>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</si>
  <si>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</si>
  <si>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</si>
  <si>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</si>
  <si>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</si>
  <si>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</si>
  <si>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</si>
  <si>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</si>
  <si>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</si>
  <si>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</si>
  <si>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</si>
  <si>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</si>
  <si>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</si>
  <si>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</si>
  <si>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</si>
  <si>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</si>
  <si>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</si>
  <si>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</si>
  <si>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</si>
  <si>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</si>
  <si>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</si>
  <si>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</si>
  <si>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</si>
  <si>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</si>
  <si>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</si>
  <si>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</si>
  <si>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</si>
  <si>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</si>
  <si>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</si>
  <si>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</si>
  <si>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</si>
  <si>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</si>
  <si>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</si>
  <si>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</si>
  <si>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</si>
  <si>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</si>
  <si>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</si>
  <si>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</si>
  <si>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</si>
  <si>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</si>
  <si>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</si>
  <si>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</si>
  <si>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</si>
  <si>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</si>
  <si>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</si>
  <si>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</si>
  <si>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</si>
  <si>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</si>
  <si>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</si>
  <si>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</si>
  <si>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</si>
  <si>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</si>
  <si>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</si>
  <si>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</si>
  <si>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</si>
  <si>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</si>
  <si>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</si>
  <si>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</si>
  <si>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</si>
  <si>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</si>
  <si>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</si>
  <si>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</si>
  <si>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</si>
  <si>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</si>
  <si>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</si>
  <si>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</si>
  <si>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</si>
  <si>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</si>
  <si>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</si>
  <si>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</si>
  <si>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</si>
  <si>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</si>
  <si>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</si>
  <si>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</si>
  <si>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</si>
  <si>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</si>
  <si>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</si>
  <si>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</si>
  <si>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</si>
  <si>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</si>
  <si>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</si>
  <si>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</si>
  <si>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</si>
  <si>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</si>
  <si>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</si>
  <si>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</si>
  <si>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</si>
  <si>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</si>
  <si>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</si>
  <si>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</si>
  <si>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</si>
  <si>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</si>
  <si>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</si>
  <si>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</si>
  <si>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</si>
  <si>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</si>
  <si>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</si>
  <si>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</si>
  <si>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</si>
  <si>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</si>
  <si>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</si>
  <si>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</si>
  <si>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</si>
  <si>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</si>
  <si>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</si>
  <si>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</si>
  <si>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</si>
  <si>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</si>
  <si>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</si>
  <si>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</si>
  <si>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</si>
  <si>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</si>
  <si>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</si>
  <si>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</si>
  <si>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</si>
  <si>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</si>
  <si>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</si>
  <si>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</si>
  <si>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</si>
  <si>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</si>
  <si>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</si>
  <si>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</si>
  <si>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</si>
  <si>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</si>
  <si>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</si>
  <si>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</si>
  <si>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</si>
  <si>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</si>
  <si>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</si>
  <si>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</si>
  <si>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</si>
  <si>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</si>
  <si>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</si>
  <si>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</si>
  <si>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</si>
  <si>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</si>
  <si>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</si>
  <si>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</si>
  <si>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</si>
  <si>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</si>
  <si>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</si>
  <si>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</si>
  <si>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</si>
  <si>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</si>
  <si>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</si>
  <si>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</si>
  <si>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</si>
  <si>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</si>
  <si>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</si>
  <si>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</si>
  <si>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</si>
  <si>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</si>
  <si>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</si>
  <si>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</si>
  <si>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</si>
  <si>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</si>
  <si>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</si>
  <si>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</si>
  <si>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</si>
  <si>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</si>
  <si>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</si>
  <si>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</si>
  <si>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</si>
  <si>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</si>
  <si>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</si>
  <si>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</si>
  <si>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</si>
  <si>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</si>
  <si>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</si>
  <si>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</si>
  <si>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</si>
  <si>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</si>
  <si>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</si>
  <si>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</si>
  <si>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</si>
  <si>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</si>
  <si>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</si>
  <si>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</si>
  <si>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</si>
  <si>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</si>
  <si>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</si>
  <si>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</si>
  <si>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</si>
  <si>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</si>
  <si>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</si>
  <si>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</si>
  <si>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</si>
  <si>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</si>
  <si>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</si>
  <si>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</si>
  <si>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</si>
  <si>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</si>
  <si>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</si>
  <si>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</si>
  <si>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</si>
  <si>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</si>
  <si>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</si>
  <si>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</si>
  <si>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</si>
  <si>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</si>
  <si>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</si>
  <si>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</si>
  <si>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</si>
  <si>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</si>
  <si>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</si>
  <si>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</si>
  <si>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</si>
  <si>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</si>
  <si>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</si>
  <si>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</si>
  <si>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</si>
  <si>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</si>
  <si>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</si>
  <si>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</si>
  <si>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</si>
  <si>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</si>
  <si>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</si>
  <si>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</si>
  <si>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</si>
  <si>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</si>
  <si>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</si>
  <si>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</si>
  <si>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</si>
  <si>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</si>
  <si>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</si>
  <si>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</si>
  <si>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</si>
  <si>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</si>
  <si>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</si>
  <si>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</si>
  <si>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</si>
  <si>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</si>
  <si>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</si>
  <si>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</si>
  <si>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</si>
  <si>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</si>
  <si>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</si>
  <si>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</si>
  <si>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</si>
  <si>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</si>
  <si>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</si>
  <si>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</si>
  <si>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</si>
  <si>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</si>
  <si>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</si>
  <si>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</si>
  <si>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</si>
  <si>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</si>
  <si>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</si>
  <si>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</si>
  <si>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</si>
  <si>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</si>
  <si>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</si>
  <si>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</si>
  <si>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</si>
  <si>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</si>
  <si>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</si>
  <si>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</si>
  <si>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</si>
  <si>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</si>
  <si>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</si>
  <si>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</si>
  <si>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</si>
  <si>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</si>
  <si>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</si>
  <si>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</si>
  <si>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</si>
  <si>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</si>
  <si>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</si>
  <si>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</si>
  <si>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</si>
  <si>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</si>
  <si>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</si>
  <si>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</si>
  <si>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</si>
  <si>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</si>
  <si>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</si>
  <si>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</si>
  <si>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</si>
  <si>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</si>
  <si>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</si>
  <si>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</si>
  <si>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</si>
  <si>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</si>
  <si>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</si>
  <si>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</si>
  <si>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</si>
  <si>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</si>
  <si>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</si>
  <si>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</si>
  <si>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</si>
  <si>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</si>
  <si>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</si>
  <si>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</si>
  <si>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</si>
  <si>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</si>
  <si>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</si>
  <si>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</si>
  <si>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</si>
  <si>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</si>
  <si>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</si>
  <si>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</si>
  <si>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</si>
  <si>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</si>
  <si>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</si>
  <si>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</si>
  <si>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</si>
  <si>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</si>
  <si>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</si>
  <si>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</si>
  <si>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</si>
  <si>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</si>
  <si>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</si>
  <si>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</si>
  <si>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</si>
  <si>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</si>
  <si>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</si>
  <si>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</si>
  <si>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</si>
  <si>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</si>
  <si>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</si>
  <si>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</si>
  <si>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</si>
  <si>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</si>
  <si>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</si>
  <si>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</si>
  <si>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</si>
  <si>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</si>
  <si>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</si>
  <si>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</si>
  <si>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</si>
  <si>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</si>
  <si>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</si>
  <si>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</si>
  <si>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</si>
  <si>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</si>
  <si>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</si>
  <si>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</si>
  <si>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</si>
  <si>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</si>
  <si>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</si>
  <si>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</si>
  <si>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</si>
  <si>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</si>
  <si>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</si>
  <si>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</si>
  <si>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</si>
  <si>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</si>
  <si>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</si>
  <si>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</si>
  <si>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</si>
  <si>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</si>
  <si>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</si>
  <si>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</si>
  <si>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</si>
  <si>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</si>
  <si>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</si>
  <si>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</si>
  <si>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</si>
  <si>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</si>
  <si>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</si>
  <si>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</si>
  <si>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</si>
  <si>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</si>
  <si>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</si>
  <si>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</si>
  <si>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</si>
  <si>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</si>
  <si>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</si>
  <si>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</si>
  <si>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</si>
  <si>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</si>
  <si>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</si>
  <si>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</si>
  <si>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</si>
  <si>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</si>
  <si>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</si>
  <si>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</si>
  <si>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</si>
  <si>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</si>
  <si>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</si>
  <si>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</si>
  <si>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</si>
  <si>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</si>
  <si>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</si>
  <si>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</si>
  <si>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</si>
  <si>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</si>
  <si>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</si>
  <si>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</si>
  <si>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</si>
  <si>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</si>
  <si>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</si>
  <si>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</si>
  <si>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</si>
  <si>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</si>
  <si>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</si>
  <si>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</si>
  <si>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</si>
  <si>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</si>
  <si>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</si>
  <si>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</si>
  <si>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</si>
  <si>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</si>
  <si>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</si>
  <si>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</si>
  <si>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</si>
  <si>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</si>
  <si>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</si>
  <si>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</si>
  <si>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</si>
  <si>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</si>
  <si>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</si>
  <si>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</si>
  <si>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</si>
  <si>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</si>
  <si>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</si>
  <si>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</si>
  <si>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</si>
  <si>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</si>
  <si>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</si>
  <si>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</si>
  <si>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</si>
  <si>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</si>
  <si>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</si>
  <si>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</si>
  <si>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</si>
  <si>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</si>
  <si>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</si>
  <si>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</si>
  <si>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</si>
  <si>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</si>
  <si>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</si>
  <si>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</si>
  <si>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</si>
  <si>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</si>
  <si>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</si>
  <si>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</si>
  <si>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</si>
  <si>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</si>
  <si>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</si>
  <si>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</si>
  <si>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</si>
  <si>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</si>
  <si>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</si>
  <si>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</si>
  <si>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</si>
  <si>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</si>
  <si>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</si>
  <si>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</si>
  <si>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</si>
  <si>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</si>
  <si>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</si>
  <si>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</si>
  <si>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</si>
  <si>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</si>
  <si>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</si>
  <si>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</si>
  <si>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</si>
  <si>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</si>
  <si>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</si>
  <si>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</si>
  <si>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</si>
  <si>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</si>
  <si>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</si>
  <si>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</si>
  <si>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</si>
  <si>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</si>
  <si>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</si>
  <si>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</si>
  <si>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</si>
  <si>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</si>
  <si>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</si>
  <si>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</si>
  <si>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</si>
  <si>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</si>
  <si>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</si>
  <si>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</si>
  <si>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</si>
  <si>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</si>
  <si>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</si>
  <si>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</si>
  <si>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</si>
  <si>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</si>
  <si>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</si>
  <si>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</si>
  <si>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</si>
  <si>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</si>
  <si>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</si>
  <si>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</si>
  <si>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</si>
  <si>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</si>
  <si>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</si>
  <si>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</si>
  <si>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</si>
  <si>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</si>
  <si>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</si>
  <si>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</si>
  <si>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</si>
  <si>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</si>
  <si>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</si>
  <si>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</si>
  <si>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</si>
  <si>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</si>
  <si>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</si>
  <si>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</si>
  <si>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</si>
  <si>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</si>
  <si>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</si>
  <si>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</si>
  <si>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</si>
  <si>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</si>
  <si>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</si>
  <si>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</si>
  <si>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</si>
  <si>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</si>
  <si>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</si>
  <si>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</si>
  <si>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</si>
  <si>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</si>
  <si>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</si>
  <si>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</si>
  <si>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</si>
  <si>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</si>
  <si>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</si>
  <si>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</si>
  <si>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</si>
  <si>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</si>
  <si>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</si>
  <si>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</si>
  <si>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</si>
  <si>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</si>
  <si>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</si>
  <si>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</si>
  <si>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</si>
  <si>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</si>
  <si>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</si>
  <si>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</si>
  <si>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</si>
  <si>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</si>
  <si>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</si>
  <si>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</si>
  <si>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</si>
  <si>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</si>
  <si>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</si>
  <si>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</si>
  <si>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</si>
  <si>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</si>
  <si>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</si>
  <si>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</si>
  <si>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</si>
  <si>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</si>
  <si>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</si>
  <si>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</si>
  <si>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</si>
  <si>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</si>
  <si>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</si>
  <si>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</si>
  <si>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</si>
  <si>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</si>
  <si>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</si>
  <si>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</si>
  <si>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</si>
  <si>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</si>
  <si>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</si>
  <si>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</si>
  <si>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</si>
  <si>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</si>
  <si>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</si>
  <si>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</si>
  <si>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</si>
  <si>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</si>
  <si>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</si>
  <si>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</si>
  <si>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</si>
  <si>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</si>
  <si>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</si>
  <si>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</si>
  <si>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</si>
  <si>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</si>
  <si>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</si>
  <si>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</si>
  <si>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</si>
  <si>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</si>
  <si>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</si>
  <si>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</si>
  <si>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</si>
  <si>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</si>
  <si>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</si>
  <si>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</si>
  <si>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</si>
  <si>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</si>
  <si>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</si>
  <si>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</si>
  <si>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</si>
  <si>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</si>
  <si>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</si>
  <si>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</si>
  <si>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</si>
  <si>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</si>
  <si>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</si>
  <si>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</si>
  <si>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</si>
  <si>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</si>
  <si>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</si>
  <si>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</si>
  <si>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</si>
  <si>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</si>
  <si>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</si>
  <si>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</si>
  <si>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</si>
  <si>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</si>
  <si>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</si>
  <si>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</si>
  <si>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</si>
  <si>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</si>
  <si>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</si>
  <si>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</si>
  <si>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</si>
  <si>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</si>
  <si>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</si>
  <si>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</si>
  <si>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</si>
  <si>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</si>
  <si>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</si>
  <si>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</si>
  <si>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</si>
  <si>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</si>
  <si>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</si>
  <si>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</si>
  <si>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</si>
  <si>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</si>
  <si>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</si>
  <si>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</si>
  <si>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</si>
  <si>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</si>
  <si>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</si>
  <si>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</si>
  <si>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</si>
  <si>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</si>
  <si>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</si>
  <si>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</si>
  <si>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</si>
  <si>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</si>
  <si>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</si>
  <si>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</si>
  <si>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</si>
  <si>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</si>
  <si>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</si>
  <si>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</si>
  <si>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</si>
  <si>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</si>
  <si>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</si>
  <si>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</si>
  <si>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</si>
  <si>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</si>
  <si>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</si>
  <si>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</si>
  <si>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</si>
  <si>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</si>
  <si>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</si>
  <si>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</si>
  <si>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</si>
  <si>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</si>
  <si>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</si>
  <si>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</si>
  <si>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</si>
  <si>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</si>
  <si>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</si>
  <si>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</si>
  <si>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</si>
  <si>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</si>
  <si>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</si>
  <si>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</si>
  <si>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</si>
  <si>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</si>
  <si>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</si>
  <si>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</si>
  <si>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</si>
  <si>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</si>
  <si>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</si>
  <si>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</si>
  <si>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</si>
  <si>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</si>
  <si>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</si>
  <si>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</si>
  <si>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</si>
  <si>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</si>
  <si>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</si>
  <si>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</si>
  <si>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</si>
  <si>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</si>
  <si>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</si>
  <si>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</si>
  <si>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</si>
  <si>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</si>
  <si>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</si>
  <si>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</si>
  <si>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</si>
  <si>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</si>
  <si>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</si>
  <si>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</si>
  <si>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</si>
  <si>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</si>
  <si>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</si>
  <si>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</si>
  <si>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</si>
  <si>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</si>
  <si>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</si>
  <si>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</si>
  <si>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</si>
  <si>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</si>
  <si>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</si>
  <si>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</si>
  <si>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</si>
  <si>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</si>
  <si>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</si>
  <si>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</si>
  <si>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</si>
  <si>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</si>
  <si>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</si>
  <si>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</si>
  <si>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</si>
  <si>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</si>
  <si>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</si>
  <si>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</si>
  <si>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</si>
  <si>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</si>
  <si>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</si>
  <si>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</si>
  <si>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</si>
  <si>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</si>
  <si>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</si>
  <si>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</si>
  <si>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</si>
  <si>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</si>
  <si>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</si>
  <si>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</si>
  <si>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</si>
  <si>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</si>
  <si>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</si>
  <si>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</si>
  <si>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</si>
  <si>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</si>
  <si>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</si>
  <si>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</si>
  <si>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</si>
  <si>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</si>
  <si>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</si>
  <si>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</si>
  <si>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</si>
  <si>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</si>
  <si>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</si>
  <si>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</si>
  <si>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</si>
  <si>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</si>
  <si>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</si>
  <si>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</si>
  <si>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</si>
  <si>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</si>
  <si>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</si>
  <si>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</si>
  <si>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</si>
  <si>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</si>
  <si>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</si>
  <si>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</si>
  <si>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</si>
  <si>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</si>
  <si>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</si>
  <si>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</si>
  <si>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</si>
  <si>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</si>
  <si>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</si>
  <si>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</si>
  <si>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</si>
  <si>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</si>
  <si>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</si>
  <si>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</si>
  <si>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</si>
  <si>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</si>
  <si>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</si>
  <si>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</si>
  <si>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</si>
  <si>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</si>
  <si>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</si>
  <si>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</si>
  <si>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</si>
  <si>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</si>
  <si>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</si>
  <si>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</si>
  <si>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</si>
  <si>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</si>
  <si>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</si>
  <si>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</si>
  <si>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</si>
  <si>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</si>
  <si>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</si>
  <si>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</si>
  <si>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</si>
  <si>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</si>
  <si>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</si>
  <si>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</si>
  <si>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</si>
  <si>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</si>
  <si>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</si>
  <si>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</si>
  <si>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</si>
  <si>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</si>
  <si>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</si>
  <si>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</si>
  <si>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</si>
  <si>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</si>
  <si>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</si>
  <si>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</si>
  <si>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</si>
  <si>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</si>
  <si>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</si>
  <si>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</si>
  <si>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</si>
  <si>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</si>
  <si>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</si>
  <si>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</si>
  <si>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</si>
  <si>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</si>
  <si>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</si>
  <si>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</si>
  <si>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</si>
  <si>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</si>
  <si>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</si>
  <si>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</si>
  <si>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</si>
  <si>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</si>
  <si>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</si>
  <si>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</si>
  <si>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</si>
  <si>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</si>
  <si>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</si>
  <si>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</si>
  <si>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</si>
  <si>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</si>
  <si>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</si>
  <si>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</si>
  <si>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</si>
  <si>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</si>
  <si>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</si>
  <si>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</si>
  <si>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</si>
  <si>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</si>
  <si>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</si>
  <si>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</si>
  <si>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</si>
  <si>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</si>
  <si>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</si>
  <si>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</si>
  <si>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</si>
  <si>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</si>
  <si>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</si>
  <si>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</si>
  <si>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</si>
  <si>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</si>
  <si>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</si>
  <si>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</si>
  <si>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</si>
  <si>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</si>
  <si>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</si>
  <si>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</si>
  <si>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</si>
  <si>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</si>
  <si>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</si>
  <si>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</si>
  <si>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</si>
  <si>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</si>
  <si>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</si>
  <si>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</si>
  <si>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</si>
  <si>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</si>
  <si>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</si>
  <si>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</si>
  <si>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</si>
  <si>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</si>
  <si>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</si>
  <si>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</si>
  <si>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</si>
  <si>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</si>
  <si>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</si>
  <si>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</si>
  <si>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</si>
  <si>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</si>
  <si>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</si>
  <si>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</si>
  <si>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</si>
  <si>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</si>
  <si>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</si>
  <si>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</si>
  <si>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</si>
  <si>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</si>
  <si>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</si>
  <si>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</si>
  <si>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</si>
  <si>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</si>
  <si>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</si>
  <si>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</si>
  <si>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</si>
  <si>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</si>
  <si>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</si>
  <si>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</si>
  <si>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</si>
  <si>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</si>
  <si>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</si>
  <si>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</si>
  <si>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</si>
  <si>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</si>
  <si>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</si>
  <si>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</si>
  <si>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</si>
  <si>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</si>
  <si>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</si>
  <si>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</si>
  <si>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</si>
  <si>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</si>
  <si>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</si>
  <si>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</si>
  <si>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</si>
  <si>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</si>
  <si>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</si>
  <si>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</si>
  <si>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</si>
  <si>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</si>
  <si>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</si>
  <si>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</si>
  <si>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</si>
  <si>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</si>
  <si>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</si>
  <si>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</si>
  <si>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</si>
  <si>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</si>
  <si>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</si>
  <si>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</si>
  <si>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</si>
  <si>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</si>
  <si>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</si>
  <si>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</si>
  <si>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</si>
  <si>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</si>
  <si>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</si>
  <si>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</si>
  <si>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</si>
  <si>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</si>
  <si>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</si>
  <si>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</si>
  <si>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</si>
  <si>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</si>
  <si>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</si>
  <si>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</si>
  <si>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</si>
  <si>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</si>
  <si>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</si>
  <si>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</si>
  <si>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</si>
  <si>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</si>
  <si>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</si>
  <si>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</si>
  <si>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</si>
  <si>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</si>
  <si>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</si>
  <si>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</si>
  <si>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</si>
  <si>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</si>
  <si>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</si>
  <si>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</si>
  <si>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</si>
  <si>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</si>
  <si>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</si>
  <si>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</si>
  <si>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</si>
  <si>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</si>
  <si>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</si>
  <si>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</si>
  <si>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</si>
  <si>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</si>
  <si>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</si>
  <si>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</si>
  <si>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</si>
  <si>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</si>
  <si>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</si>
  <si>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</si>
  <si>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</si>
  <si>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</si>
  <si>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</si>
  <si>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</si>
  <si>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</si>
  <si>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</si>
  <si>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</si>
  <si>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</si>
  <si>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</si>
  <si>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</si>
  <si>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</si>
  <si>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</si>
  <si>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</si>
  <si>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</si>
  <si>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</si>
  <si>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</si>
  <si>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</si>
  <si>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</si>
  <si>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</si>
  <si>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</si>
  <si>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</si>
  <si>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</si>
  <si>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</si>
  <si>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</si>
  <si>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</si>
  <si>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</si>
  <si>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</si>
  <si>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</si>
  <si>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</si>
  <si>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</si>
  <si>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</si>
  <si>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</si>
  <si>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</si>
  <si>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</si>
  <si>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</si>
  <si>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</si>
  <si>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</si>
  <si>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</si>
  <si>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</si>
  <si>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</si>
  <si>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</si>
  <si>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</si>
  <si>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</si>
  <si>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</si>
  <si>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</si>
  <si>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</si>
  <si>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</si>
  <si>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</si>
  <si>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</si>
  <si>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</si>
  <si>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</si>
  <si>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</si>
  <si>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</si>
  <si>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</si>
  <si>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</si>
  <si>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</si>
  <si>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</si>
  <si>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</si>
  <si>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</si>
  <si>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</si>
  <si>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</si>
  <si>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</si>
  <si>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</si>
  <si>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</si>
  <si>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</si>
  <si>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</si>
  <si>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</si>
  <si>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</si>
  <si>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</si>
  <si>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</si>
  <si>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</si>
  <si>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</si>
  <si>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</si>
  <si>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</si>
  <si>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</si>
  <si>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</si>
  <si>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</si>
  <si>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</si>
  <si>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</si>
  <si>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</si>
  <si>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</si>
  <si>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</si>
  <si>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</si>
  <si>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</si>
  <si>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</si>
  <si>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</si>
  <si>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</si>
  <si>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</si>
  <si>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</si>
  <si>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</si>
  <si>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</si>
  <si>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</si>
  <si>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</si>
  <si>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</si>
  <si>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</si>
  <si>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</si>
  <si>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</si>
  <si>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</si>
  <si>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</si>
  <si>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</si>
  <si>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</si>
  <si>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</si>
  <si>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</si>
  <si>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</si>
  <si>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</si>
  <si>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</si>
  <si>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</si>
  <si>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</si>
  <si>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</si>
  <si>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</si>
  <si>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</si>
  <si>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</si>
  <si>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</si>
  <si>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</si>
  <si>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</si>
  <si>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</si>
  <si>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</si>
  <si>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</si>
  <si>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</si>
  <si>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</si>
  <si>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</si>
  <si>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</si>
  <si>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</si>
  <si>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</si>
  <si>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</si>
  <si>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</si>
  <si>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</si>
  <si>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</si>
  <si>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</si>
  <si>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</si>
  <si>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</si>
  <si>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</si>
  <si>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</si>
  <si>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</si>
  <si>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</si>
  <si>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</si>
  <si>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</si>
  <si>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</si>
  <si>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</si>
  <si>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</si>
  <si>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</si>
  <si>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</si>
  <si>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</si>
  <si>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</si>
  <si>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</si>
  <si>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</si>
  <si>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</si>
  <si>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</si>
  <si>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</si>
  <si>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</si>
  <si>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</si>
  <si>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</si>
  <si>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</si>
  <si>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</si>
  <si>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</si>
  <si>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</si>
  <si>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</si>
  <si>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</si>
  <si>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</si>
  <si>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</si>
  <si>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</si>
  <si>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</si>
  <si>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</si>
  <si>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</si>
  <si>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</si>
  <si>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</si>
  <si>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</si>
  <si>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</si>
  <si>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</si>
  <si>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</si>
  <si>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</si>
  <si>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</si>
  <si>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</si>
  <si>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</si>
  <si>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</si>
  <si>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</si>
  <si>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</si>
  <si>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</si>
  <si>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</si>
  <si>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</si>
  <si>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</si>
  <si>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</si>
  <si>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</si>
  <si>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</si>
  <si>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</si>
  <si>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</si>
  <si>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</si>
  <si>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</si>
  <si>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</si>
  <si>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</si>
  <si>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</si>
  <si>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</si>
  <si>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</si>
  <si>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</si>
  <si>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</si>
  <si>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</si>
  <si>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</si>
  <si>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</si>
  <si>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</si>
  <si>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</si>
  <si>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</si>
  <si>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</si>
  <si>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</si>
  <si>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</si>
  <si>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</si>
  <si>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</si>
  <si>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</si>
  <si>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</si>
  <si>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</si>
  <si>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</si>
  <si>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</si>
  <si>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</si>
  <si>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</si>
  <si>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</si>
  <si>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</si>
  <si>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</si>
  <si>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</si>
  <si>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</si>
  <si>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</si>
  <si>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</si>
  <si>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</si>
  <si>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</si>
  <si>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</si>
  <si>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</si>
  <si>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</si>
  <si>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</si>
  <si>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</si>
  <si>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</si>
  <si>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</si>
  <si>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</si>
  <si>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</si>
  <si>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</si>
  <si>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</si>
  <si>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</si>
  <si>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</si>
  <si>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</si>
  <si>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</si>
  <si>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</si>
  <si>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</si>
  <si>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</si>
  <si>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</si>
  <si>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</si>
  <si>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</si>
  <si>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</si>
  <si>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</si>
  <si>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</si>
  <si>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</si>
  <si>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</si>
  <si>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</si>
  <si>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</si>
  <si>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</si>
  <si>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</si>
  <si>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</si>
  <si>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</si>
  <si>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</si>
  <si>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</si>
  <si>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</si>
  <si>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</si>
  <si>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</si>
  <si>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</si>
  <si>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</si>
  <si>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</si>
  <si>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</si>
  <si>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</si>
  <si>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</si>
  <si>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</si>
  <si>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</si>
  <si>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</si>
  <si>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</si>
  <si>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</si>
  <si>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</si>
  <si>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</si>
  <si>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</si>
  <si>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</si>
  <si>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</si>
  <si>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</si>
  <si>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</si>
  <si>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</si>
  <si>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</si>
  <si>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</si>
  <si>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</si>
  <si>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</si>
  <si>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</si>
  <si>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</si>
  <si>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</si>
  <si>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</si>
  <si>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</si>
  <si>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</si>
  <si>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</si>
  <si>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</si>
  <si>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</si>
  <si>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</si>
  <si>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</si>
  <si>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</si>
  <si>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</si>
  <si>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</si>
  <si>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</si>
  <si>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</si>
  <si>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</si>
  <si>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</si>
  <si>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</si>
  <si>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</si>
  <si>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</si>
  <si>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</si>
  <si>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</si>
  <si>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</si>
  <si>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</si>
  <si>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</si>
  <si>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</si>
  <si>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</si>
  <si>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</si>
  <si>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</si>
  <si>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</si>
  <si>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</si>
  <si>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</si>
  <si>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</si>
  <si>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</si>
  <si>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</si>
  <si>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</si>
  <si>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</si>
  <si>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</si>
  <si>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</si>
  <si>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</si>
  <si>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</si>
  <si>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</si>
  <si>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</si>
  <si>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</si>
  <si>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</si>
  <si>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</si>
  <si>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</si>
  <si>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</si>
  <si>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</si>
  <si>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</si>
  <si>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</si>
  <si>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</si>
  <si>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</si>
  <si>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</si>
  <si>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</si>
  <si>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</si>
  <si>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</si>
  <si>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</si>
  <si>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</si>
  <si>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</si>
  <si>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</si>
  <si>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</si>
  <si>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</si>
  <si>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</si>
  <si>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</si>
  <si>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</si>
  <si>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</si>
  <si>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</si>
  <si>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</si>
  <si>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</si>
  <si>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</si>
  <si>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</si>
  <si>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</si>
  <si>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</si>
  <si>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</si>
  <si>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</si>
  <si>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</si>
  <si>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</si>
  <si>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</si>
  <si>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</si>
  <si>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</si>
  <si>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</si>
  <si>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</si>
  <si>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</si>
  <si>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</si>
  <si>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</si>
  <si>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</si>
  <si>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</si>
  <si>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</si>
  <si>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</si>
  <si>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</si>
  <si>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</si>
  <si>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</si>
  <si>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</si>
  <si>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</si>
  <si>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</si>
  <si>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</si>
  <si>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</si>
  <si>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</si>
  <si>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</si>
  <si>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</si>
  <si>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</si>
  <si>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</si>
  <si>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</si>
  <si>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</si>
  <si>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</si>
  <si>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</si>
  <si>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</si>
  <si>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</si>
  <si>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</si>
  <si>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</si>
  <si>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</si>
  <si>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</si>
  <si>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</si>
  <si>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</si>
  <si>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</si>
  <si>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</si>
  <si>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</si>
  <si>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</si>
  <si>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</si>
  <si>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</si>
  <si>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</si>
  <si>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</si>
  <si>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</si>
  <si>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</si>
  <si>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</si>
  <si>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</si>
  <si>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</si>
  <si>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</si>
  <si>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</si>
  <si>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</si>
  <si>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>27 Marzo de 2021</t>
  </si>
  <si>
    <t xml:space="preserve">Brioso Luciano, Cristino </t>
  </si>
  <si>
    <t>En Servicio</t>
  </si>
  <si>
    <t xml:space="preserve">   </t>
  </si>
  <si>
    <t>Cuevas Peralta, Ivan Hanell</t>
  </si>
  <si>
    <t>Ballast, Carlos Alexis</t>
  </si>
  <si>
    <t>CARGA EXITOSA</t>
  </si>
  <si>
    <t>REINICIO EXITOSO</t>
  </si>
  <si>
    <t>GAVETAS VACIAS + GAVETAS FALLANO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</si>
</sst>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8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0" fillId="0" borderId="0" xfId="0"/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1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0" fontId="50" fillId="5" borderId="57" xfId="0" applyFont="1" applyFill="1" applyBorder="1" applyAlignment="1">
      <alignment horizontal="center" vertical="center"/>
    </xf>
    <xf numFmtId="22" fontId="50" fillId="5" borderId="57" xfId="0" applyNumberFormat="1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8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85"/>
      <tableStyleElement type="headerRow" dxfId="984"/>
      <tableStyleElement type="totalRow" dxfId="983"/>
      <tableStyleElement type="firstColumn" dxfId="982"/>
      <tableStyleElement type="lastColumn" dxfId="981"/>
      <tableStyleElement type="firstRowStripe" dxfId="980"/>
      <tableStyleElement type="firstColumnStripe" dxfId="97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0"/>
  <sheetViews>
    <sheetView tabSelected="1" topLeftCell="E1" zoomScale="80" zoomScaleNormal="80" workbookViewId="0">
      <pane ySplit="4" topLeftCell="A59" activePane="bottomLeft" state="frozen"/>
      <selection pane="bottomLeft" activeCell="E117" sqref="E117"/>
    </sheetView>
  </sheetViews>
  <sheetFormatPr baseColWidth="10" defaultColWidth="20.5703125" defaultRowHeight="15" x14ac:dyDescent="0.25"/>
  <cols>
    <col min="1" max="1" width="25.7109375" style="91" bestFit="1" customWidth="1"/>
    <col min="2" max="2" width="20.7109375" style="88" bestFit="1" customWidth="1"/>
    <col min="3" max="3" width="17.7109375" style="47" customWidth="1"/>
    <col min="4" max="4" width="29.42578125" style="91" customWidth="1"/>
    <col min="5" max="5" width="12.28515625" style="87" bestFit="1" customWidth="1"/>
    <col min="6" max="6" width="11.5703125" style="48" bestFit="1" customWidth="1"/>
    <col min="7" max="7" width="64.140625" style="48" bestFit="1" customWidth="1"/>
    <col min="8" max="11" width="5.7109375" style="48" bestFit="1" customWidth="1"/>
    <col min="12" max="12" width="49.85546875" style="48" bestFit="1" customWidth="1"/>
    <col min="13" max="13" width="19.85546875" style="91" bestFit="1" customWidth="1"/>
    <col min="14" max="14" width="18" style="91" bestFit="1" customWidth="1"/>
    <col min="15" max="15" width="42.42578125" style="91" bestFit="1" customWidth="1"/>
    <col min="16" max="16" width="22.140625" style="111" bestFit="1" customWidth="1"/>
    <col min="17" max="17" width="49.85546875" style="80" bestFit="1" customWidth="1"/>
    <col min="18" max="16384" width="20.5703125" style="45"/>
  </cols>
  <sheetData>
    <row r="1" spans="1:18" ht="18" x14ac:dyDescent="0.25">
      <c r="A1" s="140" t="s">
        <v>2161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</row>
    <row r="2" spans="1:18" ht="18" x14ac:dyDescent="0.25">
      <c r="A2" s="139" t="s">
        <v>2158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</row>
    <row r="3" spans="1:18" ht="18.75" thickBot="1" x14ac:dyDescent="0.3">
      <c r="A3" s="141" t="s">
        <v>2526</v>
      </c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95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 t="s">
        <v>2462</v>
      </c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2472</v>
      </c>
      <c r="P4" s="74" t="s">
        <v>2497</v>
      </c>
      <c r="Q4" s="74" t="s">
        <v>2453</v>
      </c>
    </row>
    <row r="5" spans="1:18" ht="18" x14ac:dyDescent="0.25">
      <c r="A5" s="115" t="str">
        <f>VLOOKUP(E5,'LISTADO ATM'!$A$2:$C$901,3,0)</f>
        <v>NORTE</v>
      </c>
      <c r="B5" s="110">
        <v>335835751</v>
      </c>
      <c r="C5" s="122">
        <v>44280.004965277774</v>
      </c>
      <c r="D5" s="115" t="s">
        <v>2190</v>
      </c>
      <c r="E5" s="109">
        <v>253</v>
      </c>
      <c r="F5" s="115" t="str">
        <f>VLOOKUP(E5,VIP!$A$2:$O12187,2,0)</f>
        <v>DRBR253</v>
      </c>
      <c r="G5" s="115" t="str">
        <f>VLOOKUP(E5,'LISTADO ATM'!$A$2:$B$900,2,0)</f>
        <v xml:space="preserve">ATM Centro Cuesta Nacional (Santiago) </v>
      </c>
      <c r="H5" s="115" t="str">
        <f>VLOOKUP(E5,VIP!$A$2:$O17108,7,FALSE)</f>
        <v>Si</v>
      </c>
      <c r="I5" s="115" t="str">
        <f>VLOOKUP(E5,VIP!$A$2:$O9073,8,FALSE)</f>
        <v>Si</v>
      </c>
      <c r="J5" s="115" t="str">
        <f>VLOOKUP(E5,VIP!$A$2:$O9023,8,FALSE)</f>
        <v>Si</v>
      </c>
      <c r="K5" s="115" t="str">
        <f>VLOOKUP(E5,VIP!$A$2:$O12597,6,0)</f>
        <v>NO</v>
      </c>
      <c r="L5" s="116" t="s">
        <v>2228</v>
      </c>
      <c r="M5" s="114" t="s">
        <v>2466</v>
      </c>
      <c r="N5" s="114" t="s">
        <v>2494</v>
      </c>
      <c r="O5" s="115" t="s">
        <v>2507</v>
      </c>
      <c r="P5" s="113"/>
      <c r="Q5" s="117" t="s">
        <v>2228</v>
      </c>
    </row>
    <row r="6" spans="1:18" ht="18" x14ac:dyDescent="0.25">
      <c r="A6" s="115" t="str">
        <f>VLOOKUP(E6,'LISTADO ATM'!$A$2:$C$901,3,0)</f>
        <v>SUR</v>
      </c>
      <c r="B6" s="110">
        <v>335833673</v>
      </c>
      <c r="C6" s="122">
        <v>44280.028379629628</v>
      </c>
      <c r="D6" s="115" t="s">
        <v>2189</v>
      </c>
      <c r="E6" s="109">
        <v>5</v>
      </c>
      <c r="F6" s="115" t="str">
        <f>VLOOKUP(E6,VIP!$A$2:$O12200,2,0)</f>
        <v>DRBR005</v>
      </c>
      <c r="G6" s="115" t="str">
        <f>VLOOKUP(E6,'LISTADO ATM'!$A$2:$B$900,2,0)</f>
        <v>ATM Oficina Autoservicio Villa Ofelia (San Juan)</v>
      </c>
      <c r="H6" s="115" t="str">
        <f>VLOOKUP(E6,VIP!$A$2:$O17121,7,FALSE)</f>
        <v>Si</v>
      </c>
      <c r="I6" s="115" t="str">
        <f>VLOOKUP(E6,VIP!$A$2:$O9086,8,FALSE)</f>
        <v>Si</v>
      </c>
      <c r="J6" s="115" t="str">
        <f>VLOOKUP(E6,VIP!$A$2:$O9036,8,FALSE)</f>
        <v>Si</v>
      </c>
      <c r="K6" s="115" t="str">
        <f>VLOOKUP(E6,VIP!$A$2:$O12610,6,0)</f>
        <v>NO</v>
      </c>
      <c r="L6" s="116" t="s">
        <v>2228</v>
      </c>
      <c r="M6" s="114" t="s">
        <v>2466</v>
      </c>
      <c r="N6" s="114" t="s">
        <v>2494</v>
      </c>
      <c r="O6" s="115" t="s">
        <v>2475</v>
      </c>
      <c r="P6" s="113"/>
      <c r="Q6" s="117" t="s">
        <v>2228</v>
      </c>
    </row>
    <row r="7" spans="1:18" ht="18" x14ac:dyDescent="0.25">
      <c r="A7" s="115" t="str">
        <f>VLOOKUP(E7,'LISTADO ATM'!$A$2:$C$901,3,0)</f>
        <v>DISTRITO NACIONAL</v>
      </c>
      <c r="B7" s="110">
        <v>335833944</v>
      </c>
      <c r="C7" s="122">
        <v>44280.514849537038</v>
      </c>
      <c r="D7" s="115" t="s">
        <v>2189</v>
      </c>
      <c r="E7" s="109">
        <v>147</v>
      </c>
      <c r="F7" s="115" t="str">
        <f>VLOOKUP(E7,VIP!$A$2:$O12245,2,0)</f>
        <v>DRBR147</v>
      </c>
      <c r="G7" s="115" t="str">
        <f>VLOOKUP(E7,'LISTADO ATM'!$A$2:$B$900,2,0)</f>
        <v xml:space="preserve">ATM Kiosco Megacentro I </v>
      </c>
      <c r="H7" s="115" t="str">
        <f>VLOOKUP(E7,VIP!$A$2:$O17166,7,FALSE)</f>
        <v>Si</v>
      </c>
      <c r="I7" s="115" t="str">
        <f>VLOOKUP(E7,VIP!$A$2:$O9131,8,FALSE)</f>
        <v>Si</v>
      </c>
      <c r="J7" s="115" t="str">
        <f>VLOOKUP(E7,VIP!$A$2:$O9081,8,FALSE)</f>
        <v>Si</v>
      </c>
      <c r="K7" s="115" t="str">
        <f>VLOOKUP(E7,VIP!$A$2:$O12655,6,0)</f>
        <v>NO</v>
      </c>
      <c r="L7" s="116" t="s">
        <v>2228</v>
      </c>
      <c r="M7" s="114" t="s">
        <v>2466</v>
      </c>
      <c r="N7" s="114" t="s">
        <v>2494</v>
      </c>
      <c r="O7" s="115" t="s">
        <v>2475</v>
      </c>
      <c r="P7" s="113"/>
      <c r="Q7" s="117" t="s">
        <v>2228</v>
      </c>
    </row>
    <row r="8" spans="1:18" ht="18" x14ac:dyDescent="0.25">
      <c r="A8" s="115" t="str">
        <f>VLOOKUP(E8,'LISTADO ATM'!$A$2:$C$901,3,0)</f>
        <v>DISTRITO NACIONAL</v>
      </c>
      <c r="B8" s="110">
        <v>335833946</v>
      </c>
      <c r="C8" s="122">
        <v>44280.515601851854</v>
      </c>
      <c r="D8" s="115" t="s">
        <v>2189</v>
      </c>
      <c r="E8" s="109">
        <v>927</v>
      </c>
      <c r="F8" s="115" t="str">
        <f>VLOOKUP(E8,VIP!$A$2:$O12246,2,0)</f>
        <v>DRBR927</v>
      </c>
      <c r="G8" s="115" t="str">
        <f>VLOOKUP(E8,'LISTADO ATM'!$A$2:$B$900,2,0)</f>
        <v>ATM S/M Bravo La Esperilla</v>
      </c>
      <c r="H8" s="115" t="str">
        <f>VLOOKUP(E8,VIP!$A$2:$O17167,7,FALSE)</f>
        <v>Si</v>
      </c>
      <c r="I8" s="115" t="str">
        <f>VLOOKUP(E8,VIP!$A$2:$O9132,8,FALSE)</f>
        <v>Si</v>
      </c>
      <c r="J8" s="115" t="str">
        <f>VLOOKUP(E8,VIP!$A$2:$O9082,8,FALSE)</f>
        <v>Si</v>
      </c>
      <c r="K8" s="115" t="str">
        <f>VLOOKUP(E8,VIP!$A$2:$O12656,6,0)</f>
        <v>NO</v>
      </c>
      <c r="L8" s="116" t="s">
        <v>2228</v>
      </c>
      <c r="M8" s="114" t="s">
        <v>2466</v>
      </c>
      <c r="N8" s="114" t="s">
        <v>2494</v>
      </c>
      <c r="O8" s="115" t="s">
        <v>2475</v>
      </c>
      <c r="P8" s="113"/>
      <c r="Q8" s="117" t="s">
        <v>2228</v>
      </c>
    </row>
    <row r="9" spans="1:18" ht="18" x14ac:dyDescent="0.25">
      <c r="A9" s="115" t="str">
        <f>VLOOKUP(E9,'LISTADO ATM'!$A$2:$C$901,3,0)</f>
        <v>DISTRITO NACIONAL</v>
      </c>
      <c r="B9" s="110">
        <v>335834656</v>
      </c>
      <c r="C9" s="122">
        <v>44281.045057870368</v>
      </c>
      <c r="D9" s="115" t="s">
        <v>2469</v>
      </c>
      <c r="E9" s="109">
        <v>539</v>
      </c>
      <c r="F9" s="115" t="str">
        <f>VLOOKUP(E9,VIP!$A$2:$O12211,2,0)</f>
        <v>DRBR539</v>
      </c>
      <c r="G9" s="115" t="str">
        <f>VLOOKUP(E9,'LISTADO ATM'!$A$2:$B$900,2,0)</f>
        <v>ATM S/M La Cadena Los Proceres</v>
      </c>
      <c r="H9" s="115" t="str">
        <f>VLOOKUP(E9,VIP!$A$2:$O17132,7,FALSE)</f>
        <v>Si</v>
      </c>
      <c r="I9" s="115" t="str">
        <f>VLOOKUP(E9,VIP!$A$2:$O9097,8,FALSE)</f>
        <v>Si</v>
      </c>
      <c r="J9" s="115" t="str">
        <f>VLOOKUP(E9,VIP!$A$2:$O9047,8,FALSE)</f>
        <v>Si</v>
      </c>
      <c r="K9" s="115" t="str">
        <f>VLOOKUP(E9,VIP!$A$2:$O12621,6,0)</f>
        <v>NO</v>
      </c>
      <c r="L9" s="116" t="s">
        <v>2459</v>
      </c>
      <c r="M9" s="114" t="s">
        <v>2466</v>
      </c>
      <c r="N9" s="114" t="s">
        <v>2473</v>
      </c>
      <c r="O9" s="115" t="s">
        <v>2474</v>
      </c>
      <c r="P9" s="113"/>
      <c r="Q9" s="117" t="s">
        <v>2459</v>
      </c>
    </row>
    <row r="10" spans="1:18" ht="18" x14ac:dyDescent="0.25">
      <c r="A10" s="115" t="str">
        <f>VLOOKUP(E10,'LISTADO ATM'!$A$2:$C$901,3,0)</f>
        <v>SUR</v>
      </c>
      <c r="B10" s="110">
        <v>335834739</v>
      </c>
      <c r="C10" s="122">
        <v>44281.353946759256</v>
      </c>
      <c r="D10" s="115" t="s">
        <v>2189</v>
      </c>
      <c r="E10" s="109">
        <v>50</v>
      </c>
      <c r="F10" s="115" t="str">
        <f>VLOOKUP(E10,VIP!$A$2:$O12211,2,0)</f>
        <v>DRBR050</v>
      </c>
      <c r="G10" s="115" t="str">
        <f>VLOOKUP(E10,'LISTADO ATM'!$A$2:$B$900,2,0)</f>
        <v xml:space="preserve">ATM Oficina Padre Las Casas (Azua) </v>
      </c>
      <c r="H10" s="115" t="str">
        <f>VLOOKUP(E10,VIP!$A$2:$O17132,7,FALSE)</f>
        <v>Si</v>
      </c>
      <c r="I10" s="115" t="str">
        <f>VLOOKUP(E10,VIP!$A$2:$O9097,8,FALSE)</f>
        <v>Si</v>
      </c>
      <c r="J10" s="115" t="str">
        <f>VLOOKUP(E10,VIP!$A$2:$O9047,8,FALSE)</f>
        <v>Si</v>
      </c>
      <c r="K10" s="115" t="str">
        <f>VLOOKUP(E10,VIP!$A$2:$O12621,6,0)</f>
        <v>NO</v>
      </c>
      <c r="L10" s="116" t="s">
        <v>2254</v>
      </c>
      <c r="M10" s="114" t="s">
        <v>2466</v>
      </c>
      <c r="N10" s="114" t="s">
        <v>2473</v>
      </c>
      <c r="O10" s="115" t="s">
        <v>2475</v>
      </c>
      <c r="P10" s="113"/>
      <c r="Q10" s="117" t="s">
        <v>2254</v>
      </c>
    </row>
    <row r="11" spans="1:18" ht="18" x14ac:dyDescent="0.25">
      <c r="A11" s="115" t="str">
        <f>VLOOKUP(E11,'LISTADO ATM'!$A$2:$C$901,3,0)</f>
        <v>DISTRITO NACIONAL</v>
      </c>
      <c r="B11" s="110">
        <v>335835608</v>
      </c>
      <c r="C11" s="122">
        <v>44281.356898148151</v>
      </c>
      <c r="D11" s="115" t="s">
        <v>2189</v>
      </c>
      <c r="E11" s="109">
        <v>34</v>
      </c>
      <c r="F11" s="115" t="str">
        <f>VLOOKUP(E11,VIP!$A$2:$O12212,2,0)</f>
        <v>DRBR034</v>
      </c>
      <c r="G11" s="115" t="str">
        <f>VLOOKUP(E11,'LISTADO ATM'!$A$2:$B$900,2,0)</f>
        <v xml:space="preserve">ATM Plaza de la Salud </v>
      </c>
      <c r="H11" s="115" t="str">
        <f>VLOOKUP(E11,VIP!$A$2:$O17133,7,FALSE)</f>
        <v>Si</v>
      </c>
      <c r="I11" s="115" t="str">
        <f>VLOOKUP(E11,VIP!$A$2:$O9098,8,FALSE)</f>
        <v>Si</v>
      </c>
      <c r="J11" s="115" t="str">
        <f>VLOOKUP(E11,VIP!$A$2:$O9048,8,FALSE)</f>
        <v>Si</v>
      </c>
      <c r="K11" s="115" t="str">
        <f>VLOOKUP(E11,VIP!$A$2:$O12622,6,0)</f>
        <v>NO</v>
      </c>
      <c r="L11" s="116" t="s">
        <v>2254</v>
      </c>
      <c r="M11" s="114" t="s">
        <v>2466</v>
      </c>
      <c r="N11" s="114" t="s">
        <v>2494</v>
      </c>
      <c r="O11" s="115" t="s">
        <v>2475</v>
      </c>
      <c r="P11" s="113"/>
      <c r="Q11" s="117" t="s">
        <v>2254</v>
      </c>
    </row>
    <row r="12" spans="1:18" ht="18" x14ac:dyDescent="0.25">
      <c r="A12" s="115" t="str">
        <f>VLOOKUP(E12,'LISTADO ATM'!$A$2:$C$901,3,0)</f>
        <v>DISTRITO NACIONAL</v>
      </c>
      <c r="B12" s="110">
        <v>335835679</v>
      </c>
      <c r="C12" s="122">
        <v>44281.414814814816</v>
      </c>
      <c r="D12" s="115" t="s">
        <v>2189</v>
      </c>
      <c r="E12" s="109">
        <v>517</v>
      </c>
      <c r="F12" s="115" t="str">
        <f>VLOOKUP(E12,VIP!$A$2:$O12224,2,0)</f>
        <v>DRBR517</v>
      </c>
      <c r="G12" s="115" t="str">
        <f>VLOOKUP(E12,'LISTADO ATM'!$A$2:$B$900,2,0)</f>
        <v xml:space="preserve">ATM Autobanco Oficina Sans Soucí </v>
      </c>
      <c r="H12" s="115" t="str">
        <f>VLOOKUP(E12,VIP!$A$2:$O17145,7,FALSE)</f>
        <v>Si</v>
      </c>
      <c r="I12" s="115" t="str">
        <f>VLOOKUP(E12,VIP!$A$2:$O9110,8,FALSE)</f>
        <v>Si</v>
      </c>
      <c r="J12" s="115" t="str">
        <f>VLOOKUP(E12,VIP!$A$2:$O9060,8,FALSE)</f>
        <v>Si</v>
      </c>
      <c r="K12" s="115" t="str">
        <f>VLOOKUP(E12,VIP!$A$2:$O12634,6,0)</f>
        <v>SI</v>
      </c>
      <c r="L12" s="116" t="s">
        <v>2228</v>
      </c>
      <c r="M12" s="114" t="s">
        <v>2466</v>
      </c>
      <c r="N12" s="114" t="s">
        <v>2494</v>
      </c>
      <c r="O12" s="115" t="s">
        <v>2475</v>
      </c>
      <c r="P12" s="113"/>
      <c r="Q12" s="117" t="s">
        <v>2228</v>
      </c>
    </row>
    <row r="13" spans="1:18" ht="18" x14ac:dyDescent="0.25">
      <c r="A13" s="115" t="str">
        <f>VLOOKUP(E13,'LISTADO ATM'!$A$2:$C$901,3,0)</f>
        <v>DISTRITO NACIONAL</v>
      </c>
      <c r="B13" s="110">
        <v>335835676</v>
      </c>
      <c r="C13" s="122">
        <v>44281.415868055556</v>
      </c>
      <c r="D13" s="115" t="s">
        <v>2189</v>
      </c>
      <c r="E13" s="109">
        <v>20</v>
      </c>
      <c r="F13" s="115" t="str">
        <f>VLOOKUP(E13,VIP!$A$2:$O12225,2,0)</f>
        <v>DRBR049</v>
      </c>
      <c r="G13" s="115" t="str">
        <f>VLOOKUP(E13,'LISTADO ATM'!$A$2:$B$900,2,0)</f>
        <v>ATM S/M Aprezio Las Palmas</v>
      </c>
      <c r="H13" s="115" t="str">
        <f>VLOOKUP(E13,VIP!$A$2:$O17146,7,FALSE)</f>
        <v>Si</v>
      </c>
      <c r="I13" s="115" t="str">
        <f>VLOOKUP(E13,VIP!$A$2:$O9111,8,FALSE)</f>
        <v>Si</v>
      </c>
      <c r="J13" s="115" t="str">
        <f>VLOOKUP(E13,VIP!$A$2:$O9061,8,FALSE)</f>
        <v>Si</v>
      </c>
      <c r="K13" s="115" t="str">
        <f>VLOOKUP(E13,VIP!$A$2:$O12635,6,0)</f>
        <v>NO</v>
      </c>
      <c r="L13" s="116" t="s">
        <v>2228</v>
      </c>
      <c r="M13" s="114" t="s">
        <v>2466</v>
      </c>
      <c r="N13" s="114" t="s">
        <v>2494</v>
      </c>
      <c r="O13" s="115" t="s">
        <v>2475</v>
      </c>
      <c r="P13" s="113"/>
      <c r="Q13" s="117" t="s">
        <v>2228</v>
      </c>
    </row>
    <row r="14" spans="1:18" ht="18" x14ac:dyDescent="0.25">
      <c r="A14" s="115" t="str">
        <f>VLOOKUP(E14,'LISTADO ATM'!$A$2:$C$901,3,0)</f>
        <v>DISTRITO NACIONAL</v>
      </c>
      <c r="B14" s="110">
        <v>335835677</v>
      </c>
      <c r="C14" s="122">
        <v>44281.417407407411</v>
      </c>
      <c r="D14" s="115" t="s">
        <v>2189</v>
      </c>
      <c r="E14" s="109">
        <v>415</v>
      </c>
      <c r="F14" s="115" t="str">
        <f>VLOOKUP(E14,VIP!$A$2:$O12226,2,0)</f>
        <v>DRBR415</v>
      </c>
      <c r="G14" s="115" t="str">
        <f>VLOOKUP(E14,'LISTADO ATM'!$A$2:$B$900,2,0)</f>
        <v xml:space="preserve">ATM Autobanco San Martín I </v>
      </c>
      <c r="H14" s="115" t="str">
        <f>VLOOKUP(E14,VIP!$A$2:$O17147,7,FALSE)</f>
        <v>Si</v>
      </c>
      <c r="I14" s="115" t="str">
        <f>VLOOKUP(E14,VIP!$A$2:$O9112,8,FALSE)</f>
        <v>Si</v>
      </c>
      <c r="J14" s="115" t="str">
        <f>VLOOKUP(E14,VIP!$A$2:$O9062,8,FALSE)</f>
        <v>Si</v>
      </c>
      <c r="K14" s="115" t="str">
        <f>VLOOKUP(E14,VIP!$A$2:$O12636,6,0)</f>
        <v>NO</v>
      </c>
      <c r="L14" s="116" t="s">
        <v>2228</v>
      </c>
      <c r="M14" s="114" t="s">
        <v>2466</v>
      </c>
      <c r="N14" s="114" t="s">
        <v>2494</v>
      </c>
      <c r="O14" s="115" t="s">
        <v>2475</v>
      </c>
      <c r="P14" s="113"/>
      <c r="Q14" s="117" t="s">
        <v>2228</v>
      </c>
    </row>
    <row r="15" spans="1:18" ht="18" x14ac:dyDescent="0.25">
      <c r="A15" s="115" t="str">
        <f>VLOOKUP(E15,'LISTADO ATM'!$A$2:$C$901,3,0)</f>
        <v>DISTRITO NACIONAL</v>
      </c>
      <c r="B15" s="110">
        <v>335835716</v>
      </c>
      <c r="C15" s="122">
        <v>44281.427812499998</v>
      </c>
      <c r="D15" s="115" t="s">
        <v>2189</v>
      </c>
      <c r="E15" s="109">
        <v>932</v>
      </c>
      <c r="F15" s="115" t="str">
        <f>VLOOKUP(E15,VIP!$A$2:$O12230,2,0)</f>
        <v>DRBR01E</v>
      </c>
      <c r="G15" s="115" t="str">
        <f>VLOOKUP(E15,'LISTADO ATM'!$A$2:$B$900,2,0)</f>
        <v xml:space="preserve">ATM Banco Agrícola </v>
      </c>
      <c r="H15" s="115" t="str">
        <f>VLOOKUP(E15,VIP!$A$2:$O17151,7,FALSE)</f>
        <v>Si</v>
      </c>
      <c r="I15" s="115" t="str">
        <f>VLOOKUP(E15,VIP!$A$2:$O9116,8,FALSE)</f>
        <v>Si</v>
      </c>
      <c r="J15" s="115" t="str">
        <f>VLOOKUP(E15,VIP!$A$2:$O9066,8,FALSE)</f>
        <v>Si</v>
      </c>
      <c r="K15" s="115" t="str">
        <f>VLOOKUP(E15,VIP!$A$2:$O12640,6,0)</f>
        <v>NO</v>
      </c>
      <c r="L15" s="116" t="s">
        <v>2489</v>
      </c>
      <c r="M15" s="114" t="s">
        <v>2466</v>
      </c>
      <c r="N15" s="114" t="s">
        <v>2494</v>
      </c>
      <c r="O15" s="115" t="s">
        <v>2475</v>
      </c>
      <c r="P15" s="113"/>
      <c r="Q15" s="117" t="s">
        <v>2489</v>
      </c>
    </row>
    <row r="16" spans="1:18" ht="18" x14ac:dyDescent="0.25">
      <c r="A16" s="115" t="str">
        <f>VLOOKUP(E16,'LISTADO ATM'!$A$2:$C$901,3,0)</f>
        <v>NORTE</v>
      </c>
      <c r="B16" s="110">
        <v>335835327</v>
      </c>
      <c r="C16" s="122">
        <v>44281.590717592589</v>
      </c>
      <c r="D16" s="115" t="s">
        <v>2190</v>
      </c>
      <c r="E16" s="109">
        <v>937</v>
      </c>
      <c r="F16" s="115" t="str">
        <f>VLOOKUP(E16,VIP!$A$2:$O12243,2,0)</f>
        <v>DRBR937</v>
      </c>
      <c r="G16" s="115" t="str">
        <f>VLOOKUP(E16,'LISTADO ATM'!$A$2:$B$900,2,0)</f>
        <v xml:space="preserve">ATM Autobanco Oficina La Vega II </v>
      </c>
      <c r="H16" s="115" t="str">
        <f>VLOOKUP(E16,VIP!$A$2:$O17164,7,FALSE)</f>
        <v>Si</v>
      </c>
      <c r="I16" s="115" t="str">
        <f>VLOOKUP(E16,VIP!$A$2:$O9129,8,FALSE)</f>
        <v>Si</v>
      </c>
      <c r="J16" s="115" t="str">
        <f>VLOOKUP(E16,VIP!$A$2:$O9079,8,FALSE)</f>
        <v>Si</v>
      </c>
      <c r="K16" s="115" t="str">
        <f>VLOOKUP(E16,VIP!$A$2:$O12653,6,0)</f>
        <v>NO</v>
      </c>
      <c r="L16" s="116" t="s">
        <v>2228</v>
      </c>
      <c r="M16" s="114" t="s">
        <v>2466</v>
      </c>
      <c r="N16" s="114" t="s">
        <v>2473</v>
      </c>
      <c r="O16" s="115" t="s">
        <v>2507</v>
      </c>
      <c r="P16" s="113"/>
      <c r="Q16" s="117" t="s">
        <v>2228</v>
      </c>
    </row>
    <row r="17" spans="1:17" ht="18" x14ac:dyDescent="0.25">
      <c r="A17" s="115" t="str">
        <f>VLOOKUP(E17,'LISTADO ATM'!$A$2:$C$901,3,0)</f>
        <v>DISTRITO NACIONAL</v>
      </c>
      <c r="B17" s="110">
        <v>335835366</v>
      </c>
      <c r="C17" s="122">
        <v>44281.600381944445</v>
      </c>
      <c r="D17" s="115" t="s">
        <v>2189</v>
      </c>
      <c r="E17" s="109">
        <v>953</v>
      </c>
      <c r="F17" s="115" t="str">
        <f>VLOOKUP(E17,VIP!$A$2:$O12245,2,0)</f>
        <v>DRBR01I</v>
      </c>
      <c r="G17" s="115" t="str">
        <f>VLOOKUP(E17,'LISTADO ATM'!$A$2:$B$900,2,0)</f>
        <v xml:space="preserve">ATM Estafeta Dirección General de Pasaportes/Migración </v>
      </c>
      <c r="H17" s="115" t="str">
        <f>VLOOKUP(E17,VIP!$A$2:$O17166,7,FALSE)</f>
        <v>Si</v>
      </c>
      <c r="I17" s="115" t="str">
        <f>VLOOKUP(E17,VIP!$A$2:$O9131,8,FALSE)</f>
        <v>Si</v>
      </c>
      <c r="J17" s="115" t="str">
        <f>VLOOKUP(E17,VIP!$A$2:$O9081,8,FALSE)</f>
        <v>Si</v>
      </c>
      <c r="K17" s="115" t="str">
        <f>VLOOKUP(E17,VIP!$A$2:$O12655,6,0)</f>
        <v>No</v>
      </c>
      <c r="L17" s="116" t="s">
        <v>2228</v>
      </c>
      <c r="M17" s="114" t="s">
        <v>2466</v>
      </c>
      <c r="N17" s="114" t="s">
        <v>2473</v>
      </c>
      <c r="O17" s="115" t="s">
        <v>2475</v>
      </c>
      <c r="P17" s="113"/>
      <c r="Q17" s="117" t="s">
        <v>2228</v>
      </c>
    </row>
    <row r="18" spans="1:17" ht="18" x14ac:dyDescent="0.25">
      <c r="A18" s="115" t="str">
        <f>VLOOKUP(E18,'LISTADO ATM'!$A$2:$C$901,3,0)</f>
        <v>NORTE</v>
      </c>
      <c r="B18" s="110">
        <v>335835481</v>
      </c>
      <c r="C18" s="122">
        <v>44281.626562500001</v>
      </c>
      <c r="D18" s="115" t="s">
        <v>2190</v>
      </c>
      <c r="E18" s="109">
        <v>40</v>
      </c>
      <c r="F18" s="115" t="str">
        <f>VLOOKUP(E18,VIP!$A$2:$O12246,2,0)</f>
        <v>DRBR040</v>
      </c>
      <c r="G18" s="115" t="str">
        <f>VLOOKUP(E18,'LISTADO ATM'!$A$2:$B$900,2,0)</f>
        <v xml:space="preserve">ATM Oficina El Puñal </v>
      </c>
      <c r="H18" s="115" t="str">
        <f>VLOOKUP(E18,VIP!$A$2:$O17167,7,FALSE)</f>
        <v>Si</v>
      </c>
      <c r="I18" s="115" t="str">
        <f>VLOOKUP(E18,VIP!$A$2:$O9132,8,FALSE)</f>
        <v>Si</v>
      </c>
      <c r="J18" s="115" t="str">
        <f>VLOOKUP(E18,VIP!$A$2:$O9082,8,FALSE)</f>
        <v>Si</v>
      </c>
      <c r="K18" s="115" t="str">
        <f>VLOOKUP(E18,VIP!$A$2:$O12656,6,0)</f>
        <v>NO</v>
      </c>
      <c r="L18" s="116" t="s">
        <v>2228</v>
      </c>
      <c r="M18" s="114" t="s">
        <v>2466</v>
      </c>
      <c r="N18" s="114" t="s">
        <v>2473</v>
      </c>
      <c r="O18" s="115" t="s">
        <v>2507</v>
      </c>
      <c r="P18" s="113"/>
      <c r="Q18" s="117" t="s">
        <v>2228</v>
      </c>
    </row>
    <row r="19" spans="1:17" ht="18" x14ac:dyDescent="0.25">
      <c r="A19" s="115" t="str">
        <f>VLOOKUP(E19,'LISTADO ATM'!$A$2:$C$901,3,0)</f>
        <v>DISTRITO NACIONAL</v>
      </c>
      <c r="B19" s="110">
        <v>335835551</v>
      </c>
      <c r="C19" s="122">
        <v>44281.650381944448</v>
      </c>
      <c r="D19" s="115" t="s">
        <v>2189</v>
      </c>
      <c r="E19" s="109">
        <v>302</v>
      </c>
      <c r="F19" s="115" t="str">
        <f>VLOOKUP(E19,VIP!$A$2:$O12287,2,0)</f>
        <v>DRBR302</v>
      </c>
      <c r="G19" s="115" t="str">
        <f>VLOOKUP(E19,'LISTADO ATM'!$A$2:$B$900,2,0)</f>
        <v xml:space="preserve">ATM S/M Aprezio Los Mameyes  </v>
      </c>
      <c r="H19" s="115" t="str">
        <f>VLOOKUP(E19,VIP!$A$2:$O17208,7,FALSE)</f>
        <v>Si</v>
      </c>
      <c r="I19" s="115" t="str">
        <f>VLOOKUP(E19,VIP!$A$2:$O9173,8,FALSE)</f>
        <v>Si</v>
      </c>
      <c r="J19" s="115" t="str">
        <f>VLOOKUP(E19,VIP!$A$2:$O9123,8,FALSE)</f>
        <v>Si</v>
      </c>
      <c r="K19" s="115" t="str">
        <f>VLOOKUP(E19,VIP!$A$2:$O12697,6,0)</f>
        <v>NO</v>
      </c>
      <c r="L19" s="116" t="s">
        <v>2489</v>
      </c>
      <c r="M19" s="114" t="s">
        <v>2466</v>
      </c>
      <c r="N19" s="114" t="s">
        <v>2494</v>
      </c>
      <c r="O19" s="115" t="s">
        <v>2475</v>
      </c>
      <c r="P19" s="113"/>
      <c r="Q19" s="117" t="s">
        <v>2489</v>
      </c>
    </row>
    <row r="20" spans="1:17" ht="18" x14ac:dyDescent="0.25">
      <c r="A20" s="115" t="str">
        <f>VLOOKUP(E20,'LISTADO ATM'!$A$2:$C$901,3,0)</f>
        <v>DISTRITO NACIONAL</v>
      </c>
      <c r="B20" s="110">
        <v>335835603</v>
      </c>
      <c r="C20" s="122">
        <v>44281.66909722222</v>
      </c>
      <c r="D20" s="115" t="s">
        <v>2189</v>
      </c>
      <c r="E20" s="109">
        <v>180</v>
      </c>
      <c r="F20" s="115" t="str">
        <f>VLOOKUP(E20,VIP!$A$2:$O12284,2,0)</f>
        <v>DRBR180</v>
      </c>
      <c r="G20" s="115" t="str">
        <f>VLOOKUP(E20,'LISTADO ATM'!$A$2:$B$900,2,0)</f>
        <v xml:space="preserve">ATM Megacentro II </v>
      </c>
      <c r="H20" s="115" t="str">
        <f>VLOOKUP(E20,VIP!$A$2:$O17205,7,FALSE)</f>
        <v>Si</v>
      </c>
      <c r="I20" s="115" t="str">
        <f>VLOOKUP(E20,VIP!$A$2:$O9170,8,FALSE)</f>
        <v>Si</v>
      </c>
      <c r="J20" s="115" t="str">
        <f>VLOOKUP(E20,VIP!$A$2:$O9120,8,FALSE)</f>
        <v>Si</v>
      </c>
      <c r="K20" s="115" t="str">
        <f>VLOOKUP(E20,VIP!$A$2:$O12694,6,0)</f>
        <v>SI</v>
      </c>
      <c r="L20" s="116" t="s">
        <v>2254</v>
      </c>
      <c r="M20" s="114" t="s">
        <v>2466</v>
      </c>
      <c r="N20" s="114" t="s">
        <v>2494</v>
      </c>
      <c r="O20" s="115" t="s">
        <v>2475</v>
      </c>
      <c r="P20" s="113"/>
      <c r="Q20" s="117" t="s">
        <v>2254</v>
      </c>
    </row>
    <row r="21" spans="1:17" ht="18" x14ac:dyDescent="0.25">
      <c r="A21" s="115" t="str">
        <f>VLOOKUP(E21,'LISTADO ATM'!$A$2:$C$901,3,0)</f>
        <v>DISTRITO NACIONAL</v>
      </c>
      <c r="B21" s="110" t="s">
        <v>2521</v>
      </c>
      <c r="C21" s="122">
        <v>44281.687141203707</v>
      </c>
      <c r="D21" s="115" t="s">
        <v>2189</v>
      </c>
      <c r="E21" s="109">
        <v>545</v>
      </c>
      <c r="F21" s="115" t="str">
        <f>VLOOKUP(E21,VIP!$A$2:$O12242,2,0)</f>
        <v>DRBR995</v>
      </c>
      <c r="G21" s="115" t="str">
        <f>VLOOKUP(E21,'LISTADO ATM'!$A$2:$B$900,2,0)</f>
        <v xml:space="preserve">ATM Oficina Isabel La Católica II  </v>
      </c>
      <c r="H21" s="115" t="str">
        <f>VLOOKUP(E21,VIP!$A$2:$O17163,7,FALSE)</f>
        <v>Si</v>
      </c>
      <c r="I21" s="115" t="str">
        <f>VLOOKUP(E21,VIP!$A$2:$O9128,8,FALSE)</f>
        <v>Si</v>
      </c>
      <c r="J21" s="115" t="str">
        <f>VLOOKUP(E21,VIP!$A$2:$O9078,8,FALSE)</f>
        <v>Si</v>
      </c>
      <c r="K21" s="115" t="str">
        <f>VLOOKUP(E21,VIP!$A$2:$O12652,6,0)</f>
        <v>NO</v>
      </c>
      <c r="L21" s="116" t="s">
        <v>2228</v>
      </c>
      <c r="M21" s="114" t="s">
        <v>2466</v>
      </c>
      <c r="N21" s="114" t="s">
        <v>2510</v>
      </c>
      <c r="O21" s="115" t="s">
        <v>2475</v>
      </c>
      <c r="P21" s="113"/>
      <c r="Q21" s="117" t="s">
        <v>2228</v>
      </c>
    </row>
    <row r="22" spans="1:17" ht="18" x14ac:dyDescent="0.25">
      <c r="A22" s="115" t="str">
        <f>VLOOKUP(E22,'LISTADO ATM'!$A$2:$C$901,3,0)</f>
        <v>DISTRITO NACIONAL</v>
      </c>
      <c r="B22" s="110">
        <v>335835674</v>
      </c>
      <c r="C22" s="122">
        <v>44281.698333333334</v>
      </c>
      <c r="D22" s="115" t="s">
        <v>2469</v>
      </c>
      <c r="E22" s="109">
        <v>54</v>
      </c>
      <c r="F22" s="115" t="str">
        <f>VLOOKUP(E22,VIP!$A$2:$O12282,2,0)</f>
        <v>DRBR054</v>
      </c>
      <c r="G22" s="115" t="str">
        <f>VLOOKUP(E22,'LISTADO ATM'!$A$2:$B$900,2,0)</f>
        <v xml:space="preserve">ATM Autoservicio Galería 360 </v>
      </c>
      <c r="H22" s="115" t="str">
        <f>VLOOKUP(E22,VIP!$A$2:$O17203,7,FALSE)</f>
        <v>Si</v>
      </c>
      <c r="I22" s="115" t="str">
        <f>VLOOKUP(E22,VIP!$A$2:$O9168,8,FALSE)</f>
        <v>Si</v>
      </c>
      <c r="J22" s="115" t="str">
        <f>VLOOKUP(E22,VIP!$A$2:$O9118,8,FALSE)</f>
        <v>Si</v>
      </c>
      <c r="K22" s="115" t="str">
        <f>VLOOKUP(E22,VIP!$A$2:$O12692,6,0)</f>
        <v>NO</v>
      </c>
      <c r="L22" s="116" t="s">
        <v>2499</v>
      </c>
      <c r="M22" s="114" t="s">
        <v>2466</v>
      </c>
      <c r="N22" s="114" t="s">
        <v>2473</v>
      </c>
      <c r="O22" s="115" t="s">
        <v>2474</v>
      </c>
      <c r="P22" s="113"/>
      <c r="Q22" s="117" t="s">
        <v>2499</v>
      </c>
    </row>
    <row r="23" spans="1:17" ht="18" x14ac:dyDescent="0.25">
      <c r="A23" s="115" t="str">
        <f>VLOOKUP(E23,'LISTADO ATM'!$A$2:$C$901,3,0)</f>
        <v>DISTRITO NACIONAL</v>
      </c>
      <c r="B23" s="110">
        <v>335835680</v>
      </c>
      <c r="C23" s="122">
        <v>44281.700682870367</v>
      </c>
      <c r="D23" s="115" t="s">
        <v>2189</v>
      </c>
      <c r="E23" s="109">
        <v>499</v>
      </c>
      <c r="F23" s="115" t="str">
        <f>VLOOKUP(E23,VIP!$A$2:$O12278,2,0)</f>
        <v>DRBR499</v>
      </c>
      <c r="G23" s="115" t="str">
        <f>VLOOKUP(E23,'LISTADO ATM'!$A$2:$B$900,2,0)</f>
        <v xml:space="preserve">ATM Estación Sunix Tiradentes </v>
      </c>
      <c r="H23" s="115" t="str">
        <f>VLOOKUP(E23,VIP!$A$2:$O17199,7,FALSE)</f>
        <v>Si</v>
      </c>
      <c r="I23" s="115" t="str">
        <f>VLOOKUP(E23,VIP!$A$2:$O9164,8,FALSE)</f>
        <v>Si</v>
      </c>
      <c r="J23" s="115" t="str">
        <f>VLOOKUP(E23,VIP!$A$2:$O9114,8,FALSE)</f>
        <v>Si</v>
      </c>
      <c r="K23" s="115" t="str">
        <f>VLOOKUP(E23,VIP!$A$2:$O12688,6,0)</f>
        <v>NO</v>
      </c>
      <c r="L23" s="116" t="s">
        <v>2228</v>
      </c>
      <c r="M23" s="114" t="s">
        <v>2466</v>
      </c>
      <c r="N23" s="114" t="s">
        <v>2494</v>
      </c>
      <c r="O23" s="115" t="s">
        <v>2475</v>
      </c>
      <c r="P23" s="113"/>
      <c r="Q23" s="117" t="s">
        <v>2228</v>
      </c>
    </row>
    <row r="24" spans="1:17" ht="18" x14ac:dyDescent="0.25">
      <c r="A24" s="115" t="str">
        <f>VLOOKUP(E24,'LISTADO ATM'!$A$2:$C$901,3,0)</f>
        <v>SUR</v>
      </c>
      <c r="B24" s="110">
        <v>335835690</v>
      </c>
      <c r="C24" s="122">
        <v>44281.703101851854</v>
      </c>
      <c r="D24" s="115" t="s">
        <v>2495</v>
      </c>
      <c r="E24" s="109">
        <v>677</v>
      </c>
      <c r="F24" s="115" t="str">
        <f>VLOOKUP(E24,VIP!$A$2:$O12276,2,0)</f>
        <v>DRBR677</v>
      </c>
      <c r="G24" s="115" t="str">
        <f>VLOOKUP(E24,'LISTADO ATM'!$A$2:$B$900,2,0)</f>
        <v>ATM PBG Villa Jaragua</v>
      </c>
      <c r="H24" s="115" t="str">
        <f>VLOOKUP(E24,VIP!$A$2:$O17197,7,FALSE)</f>
        <v>Si</v>
      </c>
      <c r="I24" s="115" t="str">
        <f>VLOOKUP(E24,VIP!$A$2:$O9162,8,FALSE)</f>
        <v>Si</v>
      </c>
      <c r="J24" s="115" t="str">
        <f>VLOOKUP(E24,VIP!$A$2:$O9112,8,FALSE)</f>
        <v>Si</v>
      </c>
      <c r="K24" s="115" t="str">
        <f>VLOOKUP(E24,VIP!$A$2:$O12686,6,0)</f>
        <v>SI</v>
      </c>
      <c r="L24" s="116" t="s">
        <v>2499</v>
      </c>
      <c r="M24" s="114" t="s">
        <v>2466</v>
      </c>
      <c r="N24" s="114" t="s">
        <v>2473</v>
      </c>
      <c r="O24" s="115" t="s">
        <v>2496</v>
      </c>
      <c r="P24" s="113"/>
      <c r="Q24" s="117" t="s">
        <v>2499</v>
      </c>
    </row>
    <row r="25" spans="1:17" ht="18" x14ac:dyDescent="0.25">
      <c r="A25" s="115" t="str">
        <f>VLOOKUP(E25,'LISTADO ATM'!$A$2:$C$901,3,0)</f>
        <v>ESTE</v>
      </c>
      <c r="B25" s="110">
        <v>335835698</v>
      </c>
      <c r="C25" s="122">
        <v>44281.704745370371</v>
      </c>
      <c r="D25" s="115" t="s">
        <v>2495</v>
      </c>
      <c r="E25" s="109">
        <v>386</v>
      </c>
      <c r="F25" s="115" t="str">
        <f>VLOOKUP(E25,VIP!$A$2:$O12275,2,0)</f>
        <v>DRBR386</v>
      </c>
      <c r="G25" s="115" t="str">
        <f>VLOOKUP(E25,'LISTADO ATM'!$A$2:$B$900,2,0)</f>
        <v xml:space="preserve">ATM Plaza Verón II </v>
      </c>
      <c r="H25" s="115" t="str">
        <f>VLOOKUP(E25,VIP!$A$2:$O17196,7,FALSE)</f>
        <v>Si</v>
      </c>
      <c r="I25" s="115" t="str">
        <f>VLOOKUP(E25,VIP!$A$2:$O9161,8,FALSE)</f>
        <v>Si</v>
      </c>
      <c r="J25" s="115" t="str">
        <f>VLOOKUP(E25,VIP!$A$2:$O9111,8,FALSE)</f>
        <v>Si</v>
      </c>
      <c r="K25" s="115" t="str">
        <f>VLOOKUP(E25,VIP!$A$2:$O12685,6,0)</f>
        <v>NO</v>
      </c>
      <c r="L25" s="116" t="s">
        <v>2499</v>
      </c>
      <c r="M25" s="114" t="s">
        <v>2466</v>
      </c>
      <c r="N25" s="114" t="s">
        <v>2494</v>
      </c>
      <c r="O25" s="115" t="s">
        <v>2496</v>
      </c>
      <c r="P25" s="113"/>
      <c r="Q25" s="117" t="s">
        <v>2499</v>
      </c>
    </row>
    <row r="26" spans="1:17" ht="18" x14ac:dyDescent="0.25">
      <c r="A26" s="115" t="str">
        <f>VLOOKUP(E26,'LISTADO ATM'!$A$2:$C$901,3,0)</f>
        <v>DISTRITO NACIONAL</v>
      </c>
      <c r="B26" s="110">
        <v>335835699</v>
      </c>
      <c r="C26" s="122">
        <v>44281.705312500002</v>
      </c>
      <c r="D26" s="115" t="s">
        <v>2189</v>
      </c>
      <c r="E26" s="109">
        <v>425</v>
      </c>
      <c r="F26" s="115" t="str">
        <f>VLOOKUP(E26,VIP!$A$2:$O12274,2,0)</f>
        <v>DRBR425</v>
      </c>
      <c r="G26" s="115" t="str">
        <f>VLOOKUP(E26,'LISTADO ATM'!$A$2:$B$900,2,0)</f>
        <v xml:space="preserve">ATM UNP Jumbo Luperón II </v>
      </c>
      <c r="H26" s="115" t="str">
        <f>VLOOKUP(E26,VIP!$A$2:$O17195,7,FALSE)</f>
        <v>Si</v>
      </c>
      <c r="I26" s="115" t="str">
        <f>VLOOKUP(E26,VIP!$A$2:$O9160,8,FALSE)</f>
        <v>Si</v>
      </c>
      <c r="J26" s="115" t="str">
        <f>VLOOKUP(E26,VIP!$A$2:$O9110,8,FALSE)</f>
        <v>Si</v>
      </c>
      <c r="K26" s="115" t="str">
        <f>VLOOKUP(E26,VIP!$A$2:$O12684,6,0)</f>
        <v>NO</v>
      </c>
      <c r="L26" s="116" t="s">
        <v>2228</v>
      </c>
      <c r="M26" s="114" t="s">
        <v>2466</v>
      </c>
      <c r="N26" s="114" t="s">
        <v>2494</v>
      </c>
      <c r="O26" s="115" t="s">
        <v>2475</v>
      </c>
      <c r="P26" s="113"/>
      <c r="Q26" s="117" t="s">
        <v>2228</v>
      </c>
    </row>
    <row r="27" spans="1:17" ht="18" x14ac:dyDescent="0.25">
      <c r="A27" s="115" t="str">
        <f>VLOOKUP(E27,'LISTADO ATM'!$A$2:$C$901,3,0)</f>
        <v>DISTRITO NACIONAL</v>
      </c>
      <c r="B27" s="110">
        <v>335835703</v>
      </c>
      <c r="C27" s="122">
        <v>44281.70652777778</v>
      </c>
      <c r="D27" s="115" t="s">
        <v>2189</v>
      </c>
      <c r="E27" s="109">
        <v>648</v>
      </c>
      <c r="F27" s="115" t="str">
        <f>VLOOKUP(E27,VIP!$A$2:$O12273,2,0)</f>
        <v>DRBR190</v>
      </c>
      <c r="G27" s="115" t="str">
        <f>VLOOKUP(E27,'LISTADO ATM'!$A$2:$B$900,2,0)</f>
        <v xml:space="preserve">ATM Hermandad de Pensionados </v>
      </c>
      <c r="H27" s="115" t="str">
        <f>VLOOKUP(E27,VIP!$A$2:$O17194,7,FALSE)</f>
        <v>Si</v>
      </c>
      <c r="I27" s="115" t="str">
        <f>VLOOKUP(E27,VIP!$A$2:$O9159,8,FALSE)</f>
        <v>No</v>
      </c>
      <c r="J27" s="115" t="str">
        <f>VLOOKUP(E27,VIP!$A$2:$O9109,8,FALSE)</f>
        <v>No</v>
      </c>
      <c r="K27" s="115" t="str">
        <f>VLOOKUP(E27,VIP!$A$2:$O12683,6,0)</f>
        <v>NO</v>
      </c>
      <c r="L27" s="116" t="s">
        <v>2254</v>
      </c>
      <c r="M27" s="114" t="s">
        <v>2466</v>
      </c>
      <c r="N27" s="114" t="s">
        <v>2494</v>
      </c>
      <c r="O27" s="115" t="s">
        <v>2475</v>
      </c>
      <c r="P27" s="113"/>
      <c r="Q27" s="117" t="s">
        <v>2254</v>
      </c>
    </row>
    <row r="28" spans="1:17" ht="18" x14ac:dyDescent="0.25">
      <c r="A28" s="115" t="str">
        <f>VLOOKUP(E28,'LISTADO ATM'!$A$2:$C$901,3,0)</f>
        <v>DISTRITO NACIONAL</v>
      </c>
      <c r="B28" s="110">
        <v>335835719</v>
      </c>
      <c r="C28" s="122">
        <v>44281.710196759261</v>
      </c>
      <c r="D28" s="115" t="s">
        <v>2189</v>
      </c>
      <c r="E28" s="109">
        <v>235</v>
      </c>
      <c r="F28" s="115" t="str">
        <f>VLOOKUP(E28,VIP!$A$2:$O12271,2,0)</f>
        <v>DRBR235</v>
      </c>
      <c r="G28" s="115" t="str">
        <f>VLOOKUP(E28,'LISTADO ATM'!$A$2:$B$900,2,0)</f>
        <v xml:space="preserve">ATM Oficina Multicentro La Sirena San Isidro </v>
      </c>
      <c r="H28" s="115" t="str">
        <f>VLOOKUP(E28,VIP!$A$2:$O17192,7,FALSE)</f>
        <v>Si</v>
      </c>
      <c r="I28" s="115" t="str">
        <f>VLOOKUP(E28,VIP!$A$2:$O9157,8,FALSE)</f>
        <v>Si</v>
      </c>
      <c r="J28" s="115" t="str">
        <f>VLOOKUP(E28,VIP!$A$2:$O9107,8,FALSE)</f>
        <v>Si</v>
      </c>
      <c r="K28" s="115" t="str">
        <f>VLOOKUP(E28,VIP!$A$2:$O12681,6,0)</f>
        <v>SI</v>
      </c>
      <c r="L28" s="116" t="s">
        <v>2489</v>
      </c>
      <c r="M28" s="114" t="s">
        <v>2466</v>
      </c>
      <c r="N28" s="114" t="s">
        <v>2494</v>
      </c>
      <c r="O28" s="115" t="s">
        <v>2475</v>
      </c>
      <c r="P28" s="113"/>
      <c r="Q28" s="117" t="s">
        <v>2489</v>
      </c>
    </row>
    <row r="29" spans="1:17" ht="18" x14ac:dyDescent="0.25">
      <c r="A29" s="115" t="str">
        <f>VLOOKUP(E29,'LISTADO ATM'!$A$2:$C$901,3,0)</f>
        <v>DISTRITO NACIONAL</v>
      </c>
      <c r="B29" s="110">
        <v>335835735</v>
      </c>
      <c r="C29" s="122">
        <v>44281.717465277776</v>
      </c>
      <c r="D29" s="115" t="s">
        <v>2189</v>
      </c>
      <c r="E29" s="109">
        <v>787</v>
      </c>
      <c r="F29" s="115" t="str">
        <f>VLOOKUP(E29,VIP!$A$2:$O12268,2,0)</f>
        <v>DRBR278</v>
      </c>
      <c r="G29" s="115" t="str">
        <f>VLOOKUP(E29,'LISTADO ATM'!$A$2:$B$900,2,0)</f>
        <v xml:space="preserve">ATM Cafetería CTB II </v>
      </c>
      <c r="H29" s="115" t="str">
        <f>VLOOKUP(E29,VIP!$A$2:$O17189,7,FALSE)</f>
        <v>Si</v>
      </c>
      <c r="I29" s="115" t="str">
        <f>VLOOKUP(E29,VIP!$A$2:$O9154,8,FALSE)</f>
        <v>Si</v>
      </c>
      <c r="J29" s="115" t="str">
        <f>VLOOKUP(E29,VIP!$A$2:$O9104,8,FALSE)</f>
        <v>Si</v>
      </c>
      <c r="K29" s="115" t="str">
        <f>VLOOKUP(E29,VIP!$A$2:$O12678,6,0)</f>
        <v>NO</v>
      </c>
      <c r="L29" s="116" t="s">
        <v>2228</v>
      </c>
      <c r="M29" s="114" t="s">
        <v>2466</v>
      </c>
      <c r="N29" s="114" t="s">
        <v>2494</v>
      </c>
      <c r="O29" s="115" t="s">
        <v>2475</v>
      </c>
      <c r="P29" s="113"/>
      <c r="Q29" s="117" t="s">
        <v>2228</v>
      </c>
    </row>
    <row r="30" spans="1:17" ht="18" x14ac:dyDescent="0.25">
      <c r="A30" s="115" t="str">
        <f>VLOOKUP(E30,'LISTADO ATM'!$A$2:$C$901,3,0)</f>
        <v>DISTRITO NACIONAL</v>
      </c>
      <c r="B30" s="110">
        <v>335835740</v>
      </c>
      <c r="C30" s="122">
        <v>44281.719039351854</v>
      </c>
      <c r="D30" s="115" t="s">
        <v>2469</v>
      </c>
      <c r="E30" s="109">
        <v>18</v>
      </c>
      <c r="F30" s="115" t="str">
        <f>VLOOKUP(E30,VIP!$A$2:$O12267,2,0)</f>
        <v>DRBR018</v>
      </c>
      <c r="G30" s="115" t="str">
        <f>VLOOKUP(E30,'LISTADO ATM'!$A$2:$B$900,2,0)</f>
        <v xml:space="preserve">ATM Oficina Haina Occidental I </v>
      </c>
      <c r="H30" s="115" t="str">
        <f>VLOOKUP(E30,VIP!$A$2:$O17188,7,FALSE)</f>
        <v>Si</v>
      </c>
      <c r="I30" s="115" t="str">
        <f>VLOOKUP(E30,VIP!$A$2:$O9153,8,FALSE)</f>
        <v>Si</v>
      </c>
      <c r="J30" s="115" t="str">
        <f>VLOOKUP(E30,VIP!$A$2:$O9103,8,FALSE)</f>
        <v>Si</v>
      </c>
      <c r="K30" s="115" t="str">
        <f>VLOOKUP(E30,VIP!$A$2:$O12677,6,0)</f>
        <v>SI</v>
      </c>
      <c r="L30" s="116" t="s">
        <v>2459</v>
      </c>
      <c r="M30" s="114" t="s">
        <v>2466</v>
      </c>
      <c r="N30" s="114" t="s">
        <v>2473</v>
      </c>
      <c r="O30" s="115" t="s">
        <v>2474</v>
      </c>
      <c r="P30" s="113"/>
      <c r="Q30" s="117" t="s">
        <v>2459</v>
      </c>
    </row>
    <row r="31" spans="1:17" ht="18" x14ac:dyDescent="0.25">
      <c r="A31" s="115" t="str">
        <f>VLOOKUP(E31,'LISTADO ATM'!$A$2:$C$901,3,0)</f>
        <v>DISTRITO NACIONAL</v>
      </c>
      <c r="B31" s="110">
        <v>335835743</v>
      </c>
      <c r="C31" s="122">
        <v>44281.720185185186</v>
      </c>
      <c r="D31" s="115" t="s">
        <v>2189</v>
      </c>
      <c r="E31" s="109">
        <v>10</v>
      </c>
      <c r="F31" s="115" t="str">
        <f>VLOOKUP(E31,VIP!$A$2:$O12266,2,0)</f>
        <v>DRBR010</v>
      </c>
      <c r="G31" s="115" t="str">
        <f>VLOOKUP(E31,'LISTADO ATM'!$A$2:$B$900,2,0)</f>
        <v xml:space="preserve">ATM Ministerio Salud Pública </v>
      </c>
      <c r="H31" s="115" t="str">
        <f>VLOOKUP(E31,VIP!$A$2:$O17187,7,FALSE)</f>
        <v>Si</v>
      </c>
      <c r="I31" s="115" t="str">
        <f>VLOOKUP(E31,VIP!$A$2:$O9152,8,FALSE)</f>
        <v>Si</v>
      </c>
      <c r="J31" s="115" t="str">
        <f>VLOOKUP(E31,VIP!$A$2:$O9102,8,FALSE)</f>
        <v>Si</v>
      </c>
      <c r="K31" s="115" t="str">
        <f>VLOOKUP(E31,VIP!$A$2:$O12676,6,0)</f>
        <v>NO</v>
      </c>
      <c r="L31" s="116" t="s">
        <v>2228</v>
      </c>
      <c r="M31" s="114" t="s">
        <v>2466</v>
      </c>
      <c r="N31" s="114" t="s">
        <v>2494</v>
      </c>
      <c r="O31" s="115" t="s">
        <v>2475</v>
      </c>
      <c r="P31" s="113"/>
      <c r="Q31" s="117" t="s">
        <v>2228</v>
      </c>
    </row>
    <row r="32" spans="1:17" ht="18" x14ac:dyDescent="0.25">
      <c r="A32" s="115" t="str">
        <f>VLOOKUP(E32,'LISTADO ATM'!$A$2:$C$901,3,0)</f>
        <v>ESTE</v>
      </c>
      <c r="B32" s="110">
        <v>335835749</v>
      </c>
      <c r="C32" s="122">
        <v>44281.721458333333</v>
      </c>
      <c r="D32" s="115" t="s">
        <v>2189</v>
      </c>
      <c r="E32" s="109">
        <v>222</v>
      </c>
      <c r="F32" s="115" t="str">
        <f>VLOOKUP(E32,VIP!$A$2:$O12264,2,0)</f>
        <v>DRBR222</v>
      </c>
      <c r="G32" s="115" t="str">
        <f>VLOOKUP(E32,'LISTADO ATM'!$A$2:$B$900,2,0)</f>
        <v xml:space="preserve">ATM UNP Dominicus (La Romana) </v>
      </c>
      <c r="H32" s="115" t="str">
        <f>VLOOKUP(E32,VIP!$A$2:$O17185,7,FALSE)</f>
        <v>Si</v>
      </c>
      <c r="I32" s="115" t="str">
        <f>VLOOKUP(E32,VIP!$A$2:$O9150,8,FALSE)</f>
        <v>Si</v>
      </c>
      <c r="J32" s="115" t="str">
        <f>VLOOKUP(E32,VIP!$A$2:$O9100,8,FALSE)</f>
        <v>Si</v>
      </c>
      <c r="K32" s="115" t="str">
        <f>VLOOKUP(E32,VIP!$A$2:$O12674,6,0)</f>
        <v>NO</v>
      </c>
      <c r="L32" s="116" t="s">
        <v>2228</v>
      </c>
      <c r="M32" s="114" t="s">
        <v>2466</v>
      </c>
      <c r="N32" s="114" t="s">
        <v>2494</v>
      </c>
      <c r="O32" s="115" t="s">
        <v>2475</v>
      </c>
      <c r="P32" s="113"/>
      <c r="Q32" s="117" t="s">
        <v>2228</v>
      </c>
    </row>
    <row r="33" spans="1:17" ht="18" x14ac:dyDescent="0.25">
      <c r="A33" s="115" t="str">
        <f>VLOOKUP(E33,'LISTADO ATM'!$A$2:$C$901,3,0)</f>
        <v>DISTRITO NACIONAL</v>
      </c>
      <c r="B33" s="110">
        <v>335835754</v>
      </c>
      <c r="C33" s="122">
        <v>44281.723761574074</v>
      </c>
      <c r="D33" s="115" t="s">
        <v>2189</v>
      </c>
      <c r="E33" s="109">
        <v>35</v>
      </c>
      <c r="F33" s="115" t="str">
        <f>VLOOKUP(E33,VIP!$A$2:$O12262,2,0)</f>
        <v>DRBR035</v>
      </c>
      <c r="G33" s="115" t="str">
        <f>VLOOKUP(E33,'LISTADO ATM'!$A$2:$B$900,2,0)</f>
        <v xml:space="preserve">ATM Dirección General de Aduanas I </v>
      </c>
      <c r="H33" s="115" t="str">
        <f>VLOOKUP(E33,VIP!$A$2:$O17183,7,FALSE)</f>
        <v>Si</v>
      </c>
      <c r="I33" s="115" t="str">
        <f>VLOOKUP(E33,VIP!$A$2:$O9148,8,FALSE)</f>
        <v>Si</v>
      </c>
      <c r="J33" s="115" t="str">
        <f>VLOOKUP(E33,VIP!$A$2:$O9098,8,FALSE)</f>
        <v>Si</v>
      </c>
      <c r="K33" s="115" t="str">
        <f>VLOOKUP(E33,VIP!$A$2:$O12672,6,0)</f>
        <v>NO</v>
      </c>
      <c r="L33" s="116" t="s">
        <v>2228</v>
      </c>
      <c r="M33" s="114" t="s">
        <v>2466</v>
      </c>
      <c r="N33" s="114" t="s">
        <v>2494</v>
      </c>
      <c r="O33" s="115" t="s">
        <v>2475</v>
      </c>
      <c r="P33" s="113"/>
      <c r="Q33" s="117" t="s">
        <v>2228</v>
      </c>
    </row>
    <row r="34" spans="1:17" ht="18" x14ac:dyDescent="0.25">
      <c r="A34" s="115" t="str">
        <f>VLOOKUP(E34,'LISTADO ATM'!$A$2:$C$901,3,0)</f>
        <v>NORTE</v>
      </c>
      <c r="B34" s="110">
        <v>335835757</v>
      </c>
      <c r="C34" s="122">
        <v>44281.724282407406</v>
      </c>
      <c r="D34" s="115" t="s">
        <v>2190</v>
      </c>
      <c r="E34" s="109">
        <v>172</v>
      </c>
      <c r="F34" s="115" t="str">
        <f>VLOOKUP(E34,VIP!$A$2:$O12261,2,0)</f>
        <v>DRBR172</v>
      </c>
      <c r="G34" s="115" t="str">
        <f>VLOOKUP(E34,'LISTADO ATM'!$A$2:$B$900,2,0)</f>
        <v xml:space="preserve">ATM UNP Guaucí </v>
      </c>
      <c r="H34" s="115" t="str">
        <f>VLOOKUP(E34,VIP!$A$2:$O17182,7,FALSE)</f>
        <v>Si</v>
      </c>
      <c r="I34" s="115" t="str">
        <f>VLOOKUP(E34,VIP!$A$2:$O9147,8,FALSE)</f>
        <v>Si</v>
      </c>
      <c r="J34" s="115" t="str">
        <f>VLOOKUP(E34,VIP!$A$2:$O9097,8,FALSE)</f>
        <v>Si</v>
      </c>
      <c r="K34" s="115" t="str">
        <f>VLOOKUP(E34,VIP!$A$2:$O12671,6,0)</f>
        <v>NO</v>
      </c>
      <c r="L34" s="116" t="s">
        <v>2228</v>
      </c>
      <c r="M34" s="114" t="s">
        <v>2466</v>
      </c>
      <c r="N34" s="114" t="s">
        <v>2473</v>
      </c>
      <c r="O34" s="115" t="s">
        <v>2507</v>
      </c>
      <c r="P34" s="113"/>
      <c r="Q34" s="117" t="s">
        <v>2228</v>
      </c>
    </row>
    <row r="35" spans="1:17" ht="18" x14ac:dyDescent="0.25">
      <c r="A35" s="115" t="str">
        <f>VLOOKUP(E35,'LISTADO ATM'!$A$2:$C$901,3,0)</f>
        <v>DISTRITO NACIONAL</v>
      </c>
      <c r="B35" s="110">
        <v>335835760</v>
      </c>
      <c r="C35" s="122">
        <v>44281.725162037037</v>
      </c>
      <c r="D35" s="115" t="s">
        <v>2189</v>
      </c>
      <c r="E35" s="109">
        <v>239</v>
      </c>
      <c r="F35" s="115" t="str">
        <f>VLOOKUP(E35,VIP!$A$2:$O12259,2,0)</f>
        <v>DRBR239</v>
      </c>
      <c r="G35" s="115" t="str">
        <f>VLOOKUP(E35,'LISTADO ATM'!$A$2:$B$900,2,0)</f>
        <v xml:space="preserve">ATM Autobanco Charles de Gaulle </v>
      </c>
      <c r="H35" s="115" t="str">
        <f>VLOOKUP(E35,VIP!$A$2:$O17180,7,FALSE)</f>
        <v>Si</v>
      </c>
      <c r="I35" s="115" t="str">
        <f>VLOOKUP(E35,VIP!$A$2:$O9145,8,FALSE)</f>
        <v>Si</v>
      </c>
      <c r="J35" s="115" t="str">
        <f>VLOOKUP(E35,VIP!$A$2:$O9095,8,FALSE)</f>
        <v>Si</v>
      </c>
      <c r="K35" s="115" t="str">
        <f>VLOOKUP(E35,VIP!$A$2:$O12669,6,0)</f>
        <v>SI</v>
      </c>
      <c r="L35" s="116" t="s">
        <v>2228</v>
      </c>
      <c r="M35" s="114" t="s">
        <v>2466</v>
      </c>
      <c r="N35" s="114" t="s">
        <v>2494</v>
      </c>
      <c r="O35" s="115" t="s">
        <v>2475</v>
      </c>
      <c r="P35" s="113"/>
      <c r="Q35" s="117" t="s">
        <v>2228</v>
      </c>
    </row>
    <row r="36" spans="1:17" ht="18" x14ac:dyDescent="0.25">
      <c r="A36" s="115" t="str">
        <f>VLOOKUP(E36,'LISTADO ATM'!$A$2:$C$901,3,0)</f>
        <v>DISTRITO NACIONAL</v>
      </c>
      <c r="B36" s="110">
        <v>335835761</v>
      </c>
      <c r="C36" s="122">
        <v>44281.72550925926</v>
      </c>
      <c r="D36" s="115" t="s">
        <v>2189</v>
      </c>
      <c r="E36" s="109">
        <v>264</v>
      </c>
      <c r="F36" s="115" t="str">
        <f>VLOOKUP(E36,VIP!$A$2:$O12258,2,0)</f>
        <v>DRBR264</v>
      </c>
      <c r="G36" s="115" t="str">
        <f>VLOOKUP(E36,'LISTADO ATM'!$A$2:$B$900,2,0)</f>
        <v xml:space="preserve">ATM S/M Nacional Independencia </v>
      </c>
      <c r="H36" s="115" t="str">
        <f>VLOOKUP(E36,VIP!$A$2:$O17179,7,FALSE)</f>
        <v>Si</v>
      </c>
      <c r="I36" s="115" t="str">
        <f>VLOOKUP(E36,VIP!$A$2:$O9144,8,FALSE)</f>
        <v>Si</v>
      </c>
      <c r="J36" s="115" t="str">
        <f>VLOOKUP(E36,VIP!$A$2:$O9094,8,FALSE)</f>
        <v>Si</v>
      </c>
      <c r="K36" s="115" t="str">
        <f>VLOOKUP(E36,VIP!$A$2:$O12668,6,0)</f>
        <v>SI</v>
      </c>
      <c r="L36" s="116" t="s">
        <v>2228</v>
      </c>
      <c r="M36" s="114" t="s">
        <v>2466</v>
      </c>
      <c r="N36" s="114" t="s">
        <v>2494</v>
      </c>
      <c r="O36" s="115" t="s">
        <v>2475</v>
      </c>
      <c r="P36" s="113"/>
      <c r="Q36" s="117" t="s">
        <v>2228</v>
      </c>
    </row>
    <row r="37" spans="1:17" ht="18" x14ac:dyDescent="0.25">
      <c r="A37" s="115" t="str">
        <f>VLOOKUP(E37,'LISTADO ATM'!$A$2:$C$901,3,0)</f>
        <v>DISTRITO NACIONAL</v>
      </c>
      <c r="B37" s="110">
        <v>335835763</v>
      </c>
      <c r="C37" s="122">
        <v>44281.726064814815</v>
      </c>
      <c r="D37" s="115" t="s">
        <v>2189</v>
      </c>
      <c r="E37" s="109">
        <v>498</v>
      </c>
      <c r="F37" s="115" t="str">
        <f>VLOOKUP(E37,VIP!$A$2:$O12257,2,0)</f>
        <v>DRBR498</v>
      </c>
      <c r="G37" s="115" t="str">
        <f>VLOOKUP(E37,'LISTADO ATM'!$A$2:$B$900,2,0)</f>
        <v xml:space="preserve">ATM Estación Sunix 27 de Febrero </v>
      </c>
      <c r="H37" s="115" t="str">
        <f>VLOOKUP(E37,VIP!$A$2:$O17178,7,FALSE)</f>
        <v>Si</v>
      </c>
      <c r="I37" s="115" t="str">
        <f>VLOOKUP(E37,VIP!$A$2:$O9143,8,FALSE)</f>
        <v>Si</v>
      </c>
      <c r="J37" s="115" t="str">
        <f>VLOOKUP(E37,VIP!$A$2:$O9093,8,FALSE)</f>
        <v>Si</v>
      </c>
      <c r="K37" s="115" t="str">
        <f>VLOOKUP(E37,VIP!$A$2:$O12667,6,0)</f>
        <v>NO</v>
      </c>
      <c r="L37" s="116" t="s">
        <v>2228</v>
      </c>
      <c r="M37" s="114" t="s">
        <v>2466</v>
      </c>
      <c r="N37" s="114" t="s">
        <v>2494</v>
      </c>
      <c r="O37" s="115" t="s">
        <v>2475</v>
      </c>
      <c r="P37" s="113"/>
      <c r="Q37" s="117" t="s">
        <v>2228</v>
      </c>
    </row>
    <row r="38" spans="1:17" ht="18" x14ac:dyDescent="0.25">
      <c r="A38" s="115" t="str">
        <f>VLOOKUP(E38,'LISTADO ATM'!$A$2:$C$901,3,0)</f>
        <v>DISTRITO NACIONAL</v>
      </c>
      <c r="B38" s="110">
        <v>335835767</v>
      </c>
      <c r="C38" s="122">
        <v>44281.726956018516</v>
      </c>
      <c r="D38" s="115" t="s">
        <v>2189</v>
      </c>
      <c r="E38" s="109">
        <v>861</v>
      </c>
      <c r="F38" s="115" t="str">
        <f>VLOOKUP(E38,VIP!$A$2:$O12256,2,0)</f>
        <v>DRBR861</v>
      </c>
      <c r="G38" s="115" t="str">
        <f>VLOOKUP(E38,'LISTADO ATM'!$A$2:$B$900,2,0)</f>
        <v xml:space="preserve">ATM Oficina Bella Vista 27 de Febrero II </v>
      </c>
      <c r="H38" s="115" t="str">
        <f>VLOOKUP(E38,VIP!$A$2:$O17177,7,FALSE)</f>
        <v>Si</v>
      </c>
      <c r="I38" s="115" t="str">
        <f>VLOOKUP(E38,VIP!$A$2:$O9142,8,FALSE)</f>
        <v>Si</v>
      </c>
      <c r="J38" s="115" t="str">
        <f>VLOOKUP(E38,VIP!$A$2:$O9092,8,FALSE)</f>
        <v>Si</v>
      </c>
      <c r="K38" s="115" t="str">
        <f>VLOOKUP(E38,VIP!$A$2:$O12666,6,0)</f>
        <v>NO</v>
      </c>
      <c r="L38" s="116" t="s">
        <v>2228</v>
      </c>
      <c r="M38" s="114" t="s">
        <v>2466</v>
      </c>
      <c r="N38" s="114" t="s">
        <v>2494</v>
      </c>
      <c r="O38" s="115" t="s">
        <v>2475</v>
      </c>
      <c r="P38" s="113"/>
      <c r="Q38" s="117" t="s">
        <v>2228</v>
      </c>
    </row>
    <row r="39" spans="1:17" ht="18" x14ac:dyDescent="0.25">
      <c r="A39" s="115" t="str">
        <f>VLOOKUP(E39,'LISTADO ATM'!$A$2:$C$901,3,0)</f>
        <v>DISTRITO NACIONAL</v>
      </c>
      <c r="B39" s="110">
        <v>335835771</v>
      </c>
      <c r="C39" s="122">
        <v>44281.734270833331</v>
      </c>
      <c r="D39" s="115" t="s">
        <v>2189</v>
      </c>
      <c r="E39" s="109">
        <v>476</v>
      </c>
      <c r="F39" s="115" t="str">
        <f>VLOOKUP(E39,VIP!$A$2:$O12255,2,0)</f>
        <v>DRBR476</v>
      </c>
      <c r="G39" s="115" t="str">
        <f>VLOOKUP(E39,'LISTADO ATM'!$A$2:$B$900,2,0)</f>
        <v xml:space="preserve">ATM Multicentro La Sirena Las Caobas </v>
      </c>
      <c r="H39" s="115" t="str">
        <f>VLOOKUP(E39,VIP!$A$2:$O17176,7,FALSE)</f>
        <v>Si</v>
      </c>
      <c r="I39" s="115" t="str">
        <f>VLOOKUP(E39,VIP!$A$2:$O9141,8,FALSE)</f>
        <v>Si</v>
      </c>
      <c r="J39" s="115" t="str">
        <f>VLOOKUP(E39,VIP!$A$2:$O9091,8,FALSE)</f>
        <v>Si</v>
      </c>
      <c r="K39" s="115" t="str">
        <f>VLOOKUP(E39,VIP!$A$2:$O12665,6,0)</f>
        <v>SI</v>
      </c>
      <c r="L39" s="116" t="s">
        <v>2228</v>
      </c>
      <c r="M39" s="114" t="s">
        <v>2466</v>
      </c>
      <c r="N39" s="114" t="s">
        <v>2473</v>
      </c>
      <c r="O39" s="115" t="s">
        <v>2475</v>
      </c>
      <c r="P39" s="113"/>
      <c r="Q39" s="117" t="s">
        <v>2228</v>
      </c>
    </row>
    <row r="40" spans="1:17" ht="18" x14ac:dyDescent="0.25">
      <c r="A40" s="115" t="str">
        <f>VLOOKUP(E40,'LISTADO ATM'!$A$2:$C$901,3,0)</f>
        <v>DISTRITO NACIONAL</v>
      </c>
      <c r="B40" s="110">
        <v>335835773</v>
      </c>
      <c r="C40" s="122">
        <v>44281.740208333336</v>
      </c>
      <c r="D40" s="115" t="s">
        <v>2469</v>
      </c>
      <c r="E40" s="109">
        <v>974</v>
      </c>
      <c r="F40" s="115" t="str">
        <f>VLOOKUP(E40,VIP!$A$2:$O12254,2,0)</f>
        <v>DRBR974</v>
      </c>
      <c r="G40" s="115" t="str">
        <f>VLOOKUP(E40,'LISTADO ATM'!$A$2:$B$900,2,0)</f>
        <v xml:space="preserve">ATM S/M Nacional Ave. Lope de Vega </v>
      </c>
      <c r="H40" s="115" t="str">
        <f>VLOOKUP(E40,VIP!$A$2:$O17175,7,FALSE)</f>
        <v>Si</v>
      </c>
      <c r="I40" s="115" t="str">
        <f>VLOOKUP(E40,VIP!$A$2:$O9140,8,FALSE)</f>
        <v>Si</v>
      </c>
      <c r="J40" s="115" t="str">
        <f>VLOOKUP(E40,VIP!$A$2:$O9090,8,FALSE)</f>
        <v>Si</v>
      </c>
      <c r="K40" s="115" t="str">
        <f>VLOOKUP(E40,VIP!$A$2:$O12664,6,0)</f>
        <v>NO</v>
      </c>
      <c r="L40" s="116" t="s">
        <v>2459</v>
      </c>
      <c r="M40" s="114" t="s">
        <v>2466</v>
      </c>
      <c r="N40" s="114" t="s">
        <v>2473</v>
      </c>
      <c r="O40" s="115" t="s">
        <v>2474</v>
      </c>
      <c r="P40" s="113"/>
      <c r="Q40" s="117" t="s">
        <v>2459</v>
      </c>
    </row>
    <row r="41" spans="1:17" ht="18" x14ac:dyDescent="0.25">
      <c r="A41" s="115" t="str">
        <f>VLOOKUP(E41,'LISTADO ATM'!$A$2:$C$901,3,0)</f>
        <v>ESTE</v>
      </c>
      <c r="B41" s="110">
        <v>335835774</v>
      </c>
      <c r="C41" s="122">
        <v>44281.740925925929</v>
      </c>
      <c r="D41" s="115" t="s">
        <v>2495</v>
      </c>
      <c r="E41" s="109">
        <v>219</v>
      </c>
      <c r="F41" s="115" t="str">
        <f>VLOOKUP(E41,VIP!$A$2:$O12253,2,0)</f>
        <v>DRBR219</v>
      </c>
      <c r="G41" s="115" t="str">
        <f>VLOOKUP(E41,'LISTADO ATM'!$A$2:$B$900,2,0)</f>
        <v xml:space="preserve">ATM Oficina La Altagracia (Higuey) </v>
      </c>
      <c r="H41" s="115" t="str">
        <f>VLOOKUP(E41,VIP!$A$2:$O17174,7,FALSE)</f>
        <v>Si</v>
      </c>
      <c r="I41" s="115" t="str">
        <f>VLOOKUP(E41,VIP!$A$2:$O9139,8,FALSE)</f>
        <v>Si</v>
      </c>
      <c r="J41" s="115" t="str">
        <f>VLOOKUP(E41,VIP!$A$2:$O9089,8,FALSE)</f>
        <v>Si</v>
      </c>
      <c r="K41" s="115" t="str">
        <f>VLOOKUP(E41,VIP!$A$2:$O12663,6,0)</f>
        <v>NO</v>
      </c>
      <c r="L41" s="116" t="s">
        <v>2428</v>
      </c>
      <c r="M41" s="182" t="s">
        <v>2528</v>
      </c>
      <c r="N41" s="114" t="s">
        <v>2473</v>
      </c>
      <c r="O41" s="115" t="s">
        <v>2496</v>
      </c>
      <c r="P41" s="113"/>
      <c r="Q41" s="183">
        <v>44282.404861111114</v>
      </c>
    </row>
    <row r="42" spans="1:17" ht="18" x14ac:dyDescent="0.25">
      <c r="A42" s="115" t="str">
        <f>VLOOKUP(E42,'LISTADO ATM'!$A$2:$C$901,3,0)</f>
        <v>SUR</v>
      </c>
      <c r="B42" s="110">
        <v>335835777</v>
      </c>
      <c r="C42" s="122">
        <v>44281.742638888885</v>
      </c>
      <c r="D42" s="115" t="s">
        <v>2189</v>
      </c>
      <c r="E42" s="109">
        <v>6</v>
      </c>
      <c r="F42" s="115" t="str">
        <f>VLOOKUP(E42,VIP!$A$2:$O12251,2,0)</f>
        <v>DRBR006</v>
      </c>
      <c r="G42" s="115" t="str">
        <f>VLOOKUP(E42,'LISTADO ATM'!$A$2:$B$900,2,0)</f>
        <v xml:space="preserve">ATM Plaza WAO San Juan </v>
      </c>
      <c r="H42" s="115" t="str">
        <f>VLOOKUP(E42,VIP!$A$2:$O17172,7,FALSE)</f>
        <v>N/A</v>
      </c>
      <c r="I42" s="115" t="str">
        <f>VLOOKUP(E42,VIP!$A$2:$O9137,8,FALSE)</f>
        <v>N/A</v>
      </c>
      <c r="J42" s="115" t="str">
        <f>VLOOKUP(E42,VIP!$A$2:$O9087,8,FALSE)</f>
        <v>N/A</v>
      </c>
      <c r="K42" s="115" t="str">
        <f>VLOOKUP(E42,VIP!$A$2:$O12661,6,0)</f>
        <v/>
      </c>
      <c r="L42" s="116" t="s">
        <v>2228</v>
      </c>
      <c r="M42" s="114" t="s">
        <v>2466</v>
      </c>
      <c r="N42" s="114" t="s">
        <v>2473</v>
      </c>
      <c r="O42" s="115" t="s">
        <v>2475</v>
      </c>
      <c r="P42" s="113"/>
      <c r="Q42" s="117" t="s">
        <v>2228</v>
      </c>
    </row>
    <row r="43" spans="1:17" ht="18" x14ac:dyDescent="0.25">
      <c r="A43" s="115" t="str">
        <f>VLOOKUP(E43,'LISTADO ATM'!$A$2:$C$901,3,0)</f>
        <v>DISTRITO NACIONAL</v>
      </c>
      <c r="B43" s="110">
        <v>335835808</v>
      </c>
      <c r="C43" s="122">
        <v>44281.797905092593</v>
      </c>
      <c r="D43" s="115" t="s">
        <v>2469</v>
      </c>
      <c r="E43" s="109">
        <v>507</v>
      </c>
      <c r="F43" s="115" t="str">
        <f>VLOOKUP(E43,VIP!$A$2:$O12275,2,0)</f>
        <v>DRBR507</v>
      </c>
      <c r="G43" s="115" t="str">
        <f>VLOOKUP(E43,'LISTADO ATM'!$A$2:$B$900,2,0)</f>
        <v>ATM Estación Sigma Boca Chica</v>
      </c>
      <c r="H43" s="115" t="str">
        <f>VLOOKUP(E43,VIP!$A$2:$O17196,7,FALSE)</f>
        <v>Si</v>
      </c>
      <c r="I43" s="115" t="str">
        <f>VLOOKUP(E43,VIP!$A$2:$O9161,8,FALSE)</f>
        <v>Si</v>
      </c>
      <c r="J43" s="115" t="str">
        <f>VLOOKUP(E43,VIP!$A$2:$O9111,8,FALSE)</f>
        <v>Si</v>
      </c>
      <c r="K43" s="115" t="str">
        <f>VLOOKUP(E43,VIP!$A$2:$O12685,6,0)</f>
        <v>NO</v>
      </c>
      <c r="L43" s="116" t="s">
        <v>2428</v>
      </c>
      <c r="M43" s="114" t="s">
        <v>2466</v>
      </c>
      <c r="N43" s="114" t="s">
        <v>2473</v>
      </c>
      <c r="O43" s="115" t="s">
        <v>2474</v>
      </c>
      <c r="P43" s="113"/>
      <c r="Q43" s="117" t="s">
        <v>2428</v>
      </c>
    </row>
    <row r="44" spans="1:17" ht="18" x14ac:dyDescent="0.25">
      <c r="A44" s="115" t="str">
        <f>VLOOKUP(E44,'LISTADO ATM'!$A$2:$C$901,3,0)</f>
        <v>SUR</v>
      </c>
      <c r="B44" s="110">
        <v>335835810</v>
      </c>
      <c r="C44" s="122">
        <v>44281.803553240738</v>
      </c>
      <c r="D44" s="115" t="s">
        <v>2495</v>
      </c>
      <c r="E44" s="109">
        <v>101</v>
      </c>
      <c r="F44" s="115" t="str">
        <f>VLOOKUP(E44,VIP!$A$2:$O12274,2,0)</f>
        <v>DRBR101</v>
      </c>
      <c r="G44" s="115" t="str">
        <f>VLOOKUP(E44,'LISTADO ATM'!$A$2:$B$900,2,0)</f>
        <v xml:space="preserve">ATM Oficina San Juan de la Maguana I </v>
      </c>
      <c r="H44" s="115" t="str">
        <f>VLOOKUP(E44,VIP!$A$2:$O17195,7,FALSE)</f>
        <v>Si</v>
      </c>
      <c r="I44" s="115" t="str">
        <f>VLOOKUP(E44,VIP!$A$2:$O9160,8,FALSE)</f>
        <v>Si</v>
      </c>
      <c r="J44" s="115" t="str">
        <f>VLOOKUP(E44,VIP!$A$2:$O9110,8,FALSE)</f>
        <v>Si</v>
      </c>
      <c r="K44" s="115" t="str">
        <f>VLOOKUP(E44,VIP!$A$2:$O12684,6,0)</f>
        <v>SI</v>
      </c>
      <c r="L44" s="116" t="s">
        <v>2499</v>
      </c>
      <c r="M44" s="182" t="s">
        <v>2528</v>
      </c>
      <c r="N44" s="114" t="s">
        <v>2473</v>
      </c>
      <c r="O44" s="115" t="s">
        <v>2496</v>
      </c>
      <c r="P44" s="113"/>
      <c r="Q44" s="183">
        <v>44282.402083333334</v>
      </c>
    </row>
    <row r="45" spans="1:17" ht="18" x14ac:dyDescent="0.25">
      <c r="A45" s="115" t="str">
        <f>VLOOKUP(E45,'LISTADO ATM'!$A$2:$C$901,3,0)</f>
        <v>DISTRITO NACIONAL</v>
      </c>
      <c r="B45" s="110">
        <v>335835811</v>
      </c>
      <c r="C45" s="122">
        <v>44281.804351851853</v>
      </c>
      <c r="D45" s="115" t="s">
        <v>2469</v>
      </c>
      <c r="E45" s="109">
        <v>684</v>
      </c>
      <c r="F45" s="115" t="str">
        <f>VLOOKUP(E45,VIP!$A$2:$O12273,2,0)</f>
        <v>DRBR684</v>
      </c>
      <c r="G45" s="115" t="str">
        <f>VLOOKUP(E45,'LISTADO ATM'!$A$2:$B$900,2,0)</f>
        <v>ATM Estación Texaco Prolongación 27 Febrero</v>
      </c>
      <c r="H45" s="115" t="str">
        <f>VLOOKUP(E45,VIP!$A$2:$O17194,7,FALSE)</f>
        <v>NO</v>
      </c>
      <c r="I45" s="115" t="str">
        <f>VLOOKUP(E45,VIP!$A$2:$O9159,8,FALSE)</f>
        <v>NO</v>
      </c>
      <c r="J45" s="115" t="str">
        <f>VLOOKUP(E45,VIP!$A$2:$O9109,8,FALSE)</f>
        <v>NO</v>
      </c>
      <c r="K45" s="115" t="str">
        <f>VLOOKUP(E45,VIP!$A$2:$O12683,6,0)</f>
        <v>NO</v>
      </c>
      <c r="L45" s="116" t="s">
        <v>2459</v>
      </c>
      <c r="M45" s="114" t="s">
        <v>2466</v>
      </c>
      <c r="N45" s="114" t="s">
        <v>2473</v>
      </c>
      <c r="O45" s="115" t="s">
        <v>2474</v>
      </c>
      <c r="P45" s="113"/>
      <c r="Q45" s="117" t="s">
        <v>2459</v>
      </c>
    </row>
    <row r="46" spans="1:17" ht="18" x14ac:dyDescent="0.25">
      <c r="A46" s="115" t="str">
        <f>VLOOKUP(E46,'LISTADO ATM'!$A$2:$C$901,3,0)</f>
        <v>ESTE</v>
      </c>
      <c r="B46" s="110">
        <v>335835812</v>
      </c>
      <c r="C46" s="122">
        <v>44281.804942129631</v>
      </c>
      <c r="D46" s="115" t="s">
        <v>2189</v>
      </c>
      <c r="E46" s="109">
        <v>513</v>
      </c>
      <c r="F46" s="115" t="str">
        <f>VLOOKUP(E46,VIP!$A$2:$O12272,2,0)</f>
        <v>DRBR513</v>
      </c>
      <c r="G46" s="115" t="str">
        <f>VLOOKUP(E46,'LISTADO ATM'!$A$2:$B$900,2,0)</f>
        <v xml:space="preserve">ATM UNP Lagunas de Nisibón </v>
      </c>
      <c r="H46" s="115" t="str">
        <f>VLOOKUP(E46,VIP!$A$2:$O17193,7,FALSE)</f>
        <v>Si</v>
      </c>
      <c r="I46" s="115" t="str">
        <f>VLOOKUP(E46,VIP!$A$2:$O9158,8,FALSE)</f>
        <v>Si</v>
      </c>
      <c r="J46" s="115" t="str">
        <f>VLOOKUP(E46,VIP!$A$2:$O9108,8,FALSE)</f>
        <v>Si</v>
      </c>
      <c r="K46" s="115" t="str">
        <f>VLOOKUP(E46,VIP!$A$2:$O12682,6,0)</f>
        <v>NO</v>
      </c>
      <c r="L46" s="116" t="s">
        <v>2228</v>
      </c>
      <c r="M46" s="114" t="s">
        <v>2466</v>
      </c>
      <c r="N46" s="114" t="s">
        <v>2473</v>
      </c>
      <c r="O46" s="115" t="s">
        <v>2475</v>
      </c>
      <c r="P46" s="113"/>
      <c r="Q46" s="117" t="s">
        <v>2228</v>
      </c>
    </row>
    <row r="47" spans="1:17" ht="18" x14ac:dyDescent="0.25">
      <c r="A47" s="115" t="str">
        <f>VLOOKUP(E47,'LISTADO ATM'!$A$2:$C$901,3,0)</f>
        <v>DISTRITO NACIONAL</v>
      </c>
      <c r="B47" s="110">
        <v>335835813</v>
      </c>
      <c r="C47" s="122">
        <v>44281.817314814813</v>
      </c>
      <c r="D47" s="115" t="s">
        <v>2495</v>
      </c>
      <c r="E47" s="109">
        <v>410</v>
      </c>
      <c r="F47" s="115" t="str">
        <f>VLOOKUP(E47,VIP!$A$2:$O12271,2,0)</f>
        <v>DRBR410</v>
      </c>
      <c r="G47" s="115" t="str">
        <f>VLOOKUP(E47,'LISTADO ATM'!$A$2:$B$900,2,0)</f>
        <v xml:space="preserve">ATM Oficina Las Palmas de Herrera II </v>
      </c>
      <c r="H47" s="115" t="str">
        <f>VLOOKUP(E47,VIP!$A$2:$O17192,7,FALSE)</f>
        <v>Si</v>
      </c>
      <c r="I47" s="115" t="str">
        <f>VLOOKUP(E47,VIP!$A$2:$O9157,8,FALSE)</f>
        <v>Si</v>
      </c>
      <c r="J47" s="115" t="str">
        <f>VLOOKUP(E47,VIP!$A$2:$O9107,8,FALSE)</f>
        <v>Si</v>
      </c>
      <c r="K47" s="115" t="str">
        <f>VLOOKUP(E47,VIP!$A$2:$O12681,6,0)</f>
        <v>NO</v>
      </c>
      <c r="L47" s="116" t="s">
        <v>2499</v>
      </c>
      <c r="M47" s="114" t="s">
        <v>2466</v>
      </c>
      <c r="N47" s="114" t="s">
        <v>2473</v>
      </c>
      <c r="O47" s="115" t="s">
        <v>2496</v>
      </c>
      <c r="P47" s="113"/>
      <c r="Q47" s="117" t="s">
        <v>2499</v>
      </c>
    </row>
    <row r="48" spans="1:17" ht="18" x14ac:dyDescent="0.25">
      <c r="A48" s="115" t="str">
        <f>VLOOKUP(E48,'LISTADO ATM'!$A$2:$C$901,3,0)</f>
        <v>DISTRITO NACIONAL</v>
      </c>
      <c r="B48" s="110">
        <v>335835815</v>
      </c>
      <c r="C48" s="122">
        <v>44281.824999999997</v>
      </c>
      <c r="D48" s="115" t="s">
        <v>2469</v>
      </c>
      <c r="E48" s="109">
        <v>980</v>
      </c>
      <c r="F48" s="115" t="str">
        <f>VLOOKUP(E48,VIP!$A$2:$O12270,2,0)</f>
        <v>DRBR980</v>
      </c>
      <c r="G48" s="115" t="str">
        <f>VLOOKUP(E48,'LISTADO ATM'!$A$2:$B$900,2,0)</f>
        <v xml:space="preserve">ATM Oficina Bella Vista Mall II </v>
      </c>
      <c r="H48" s="115" t="str">
        <f>VLOOKUP(E48,VIP!$A$2:$O17191,7,FALSE)</f>
        <v>Si</v>
      </c>
      <c r="I48" s="115" t="str">
        <f>VLOOKUP(E48,VIP!$A$2:$O9156,8,FALSE)</f>
        <v>Si</v>
      </c>
      <c r="J48" s="115" t="str">
        <f>VLOOKUP(E48,VIP!$A$2:$O9106,8,FALSE)</f>
        <v>Si</v>
      </c>
      <c r="K48" s="115" t="str">
        <f>VLOOKUP(E48,VIP!$A$2:$O12680,6,0)</f>
        <v>NO</v>
      </c>
      <c r="L48" s="116" t="s">
        <v>2428</v>
      </c>
      <c r="M48" s="114" t="s">
        <v>2466</v>
      </c>
      <c r="N48" s="114" t="s">
        <v>2473</v>
      </c>
      <c r="O48" s="115" t="s">
        <v>2474</v>
      </c>
      <c r="P48" s="113"/>
      <c r="Q48" s="117" t="s">
        <v>2428</v>
      </c>
    </row>
    <row r="49" spans="1:17" ht="18" x14ac:dyDescent="0.25">
      <c r="A49" s="115" t="str">
        <f>VLOOKUP(E49,'LISTADO ATM'!$A$2:$C$901,3,0)</f>
        <v>DISTRITO NACIONAL</v>
      </c>
      <c r="B49" s="110">
        <v>335835816</v>
      </c>
      <c r="C49" s="122">
        <v>44281.825694444444</v>
      </c>
      <c r="D49" s="115" t="s">
        <v>2469</v>
      </c>
      <c r="E49" s="109">
        <v>441</v>
      </c>
      <c r="F49" s="115" t="str">
        <f>VLOOKUP(E49,VIP!$A$2:$O12269,2,0)</f>
        <v>DRBR441</v>
      </c>
      <c r="G49" s="115" t="str">
        <f>VLOOKUP(E49,'LISTADO ATM'!$A$2:$B$900,2,0)</f>
        <v>ATM Estacion de Servicio Romulo Betancour</v>
      </c>
      <c r="H49" s="115" t="str">
        <f>VLOOKUP(E49,VIP!$A$2:$O17190,7,FALSE)</f>
        <v>NO</v>
      </c>
      <c r="I49" s="115" t="str">
        <f>VLOOKUP(E49,VIP!$A$2:$O9155,8,FALSE)</f>
        <v>NO</v>
      </c>
      <c r="J49" s="115" t="str">
        <f>VLOOKUP(E49,VIP!$A$2:$O9105,8,FALSE)</f>
        <v>NO</v>
      </c>
      <c r="K49" s="115" t="str">
        <f>VLOOKUP(E49,VIP!$A$2:$O12679,6,0)</f>
        <v>NO</v>
      </c>
      <c r="L49" s="116" t="s">
        <v>2428</v>
      </c>
      <c r="M49" s="114" t="s">
        <v>2466</v>
      </c>
      <c r="N49" s="114" t="s">
        <v>2473</v>
      </c>
      <c r="O49" s="115" t="s">
        <v>2474</v>
      </c>
      <c r="P49" s="113"/>
      <c r="Q49" s="117" t="s">
        <v>2428</v>
      </c>
    </row>
    <row r="50" spans="1:17" ht="18" x14ac:dyDescent="0.25">
      <c r="A50" s="115" t="str">
        <f>VLOOKUP(E50,'LISTADO ATM'!$A$2:$C$901,3,0)</f>
        <v>SUR</v>
      </c>
      <c r="B50" s="110">
        <v>335835818</v>
      </c>
      <c r="C50" s="122">
        <v>44281.826666666668</v>
      </c>
      <c r="D50" s="115" t="s">
        <v>2469</v>
      </c>
      <c r="E50" s="109">
        <v>592</v>
      </c>
      <c r="F50" s="115" t="str">
        <f>VLOOKUP(E50,VIP!$A$2:$O12268,2,0)</f>
        <v>DRBR081</v>
      </c>
      <c r="G50" s="115" t="str">
        <f>VLOOKUP(E50,'LISTADO ATM'!$A$2:$B$900,2,0)</f>
        <v xml:space="preserve">ATM Centro de Caja San Cristóbal I </v>
      </c>
      <c r="H50" s="115" t="str">
        <f>VLOOKUP(E50,VIP!$A$2:$O17189,7,FALSE)</f>
        <v>Si</v>
      </c>
      <c r="I50" s="115" t="str">
        <f>VLOOKUP(E50,VIP!$A$2:$O9154,8,FALSE)</f>
        <v>Si</v>
      </c>
      <c r="J50" s="115" t="str">
        <f>VLOOKUP(E50,VIP!$A$2:$O9104,8,FALSE)</f>
        <v>Si</v>
      </c>
      <c r="K50" s="115" t="str">
        <f>VLOOKUP(E50,VIP!$A$2:$O12678,6,0)</f>
        <v>SI</v>
      </c>
      <c r="L50" s="116" t="s">
        <v>2459</v>
      </c>
      <c r="M50" s="114" t="s">
        <v>2466</v>
      </c>
      <c r="N50" s="114" t="s">
        <v>2473</v>
      </c>
      <c r="O50" s="115" t="s">
        <v>2474</v>
      </c>
      <c r="P50" s="113"/>
      <c r="Q50" s="117" t="s">
        <v>2459</v>
      </c>
    </row>
    <row r="51" spans="1:17" ht="18" x14ac:dyDescent="0.25">
      <c r="A51" s="115" t="str">
        <f>VLOOKUP(E51,'LISTADO ATM'!$A$2:$C$901,3,0)</f>
        <v>SUR</v>
      </c>
      <c r="B51" s="110">
        <v>335835820</v>
      </c>
      <c r="C51" s="122">
        <v>44281.849004629628</v>
      </c>
      <c r="D51" s="115" t="s">
        <v>2495</v>
      </c>
      <c r="E51" s="109">
        <v>45</v>
      </c>
      <c r="F51" s="115" t="str">
        <f>VLOOKUP(E51,VIP!$A$2:$O12267,2,0)</f>
        <v>DRBR045</v>
      </c>
      <c r="G51" s="115" t="str">
        <f>VLOOKUP(E51,'LISTADO ATM'!$A$2:$B$900,2,0)</f>
        <v xml:space="preserve">ATM Oficina Tamayo </v>
      </c>
      <c r="H51" s="115" t="str">
        <f>VLOOKUP(E51,VIP!$A$2:$O17188,7,FALSE)</f>
        <v>Si</v>
      </c>
      <c r="I51" s="115" t="str">
        <f>VLOOKUP(E51,VIP!$A$2:$O9153,8,FALSE)</f>
        <v>Si</v>
      </c>
      <c r="J51" s="115" t="str">
        <f>VLOOKUP(E51,VIP!$A$2:$O9103,8,FALSE)</f>
        <v>Si</v>
      </c>
      <c r="K51" s="115" t="str">
        <f>VLOOKUP(E51,VIP!$A$2:$O12677,6,0)</f>
        <v>SI</v>
      </c>
      <c r="L51" s="116" t="s">
        <v>2428</v>
      </c>
      <c r="M51" s="114" t="s">
        <v>2466</v>
      </c>
      <c r="N51" s="114" t="s">
        <v>2473</v>
      </c>
      <c r="O51" s="115" t="s">
        <v>2496</v>
      </c>
      <c r="P51" s="113"/>
      <c r="Q51" s="117" t="s">
        <v>2428</v>
      </c>
    </row>
    <row r="52" spans="1:17" ht="18" x14ac:dyDescent="0.25">
      <c r="A52" s="115" t="str">
        <f>VLOOKUP(E52,'LISTADO ATM'!$A$2:$C$901,3,0)</f>
        <v>NORTE</v>
      </c>
      <c r="B52" s="110">
        <v>335835822</v>
      </c>
      <c r="C52" s="122">
        <v>44281.903136574074</v>
      </c>
      <c r="D52" s="115" t="s">
        <v>2190</v>
      </c>
      <c r="E52" s="109">
        <v>894</v>
      </c>
      <c r="F52" s="115" t="str">
        <f>VLOOKUP(E52,VIP!$A$2:$O12266,2,0)</f>
        <v>DRBR894</v>
      </c>
      <c r="G52" s="115" t="str">
        <f>VLOOKUP(E52,'LISTADO ATM'!$A$2:$B$900,2,0)</f>
        <v>ATM Eco Petroleo Estero Hondo</v>
      </c>
      <c r="H52" s="115" t="str">
        <f>VLOOKUP(E52,VIP!$A$2:$O17187,7,FALSE)</f>
        <v>NO</v>
      </c>
      <c r="I52" s="115" t="str">
        <f>VLOOKUP(E52,VIP!$A$2:$O9152,8,FALSE)</f>
        <v>NO</v>
      </c>
      <c r="J52" s="115" t="str">
        <f>VLOOKUP(E52,VIP!$A$2:$O9102,8,FALSE)</f>
        <v>NO</v>
      </c>
      <c r="K52" s="115" t="str">
        <f>VLOOKUP(E52,VIP!$A$2:$O12676,6,0)</f>
        <v>NO</v>
      </c>
      <c r="L52" s="116" t="s">
        <v>2228</v>
      </c>
      <c r="M52" s="114" t="s">
        <v>2466</v>
      </c>
      <c r="N52" s="114" t="s">
        <v>2473</v>
      </c>
      <c r="O52" s="115" t="s">
        <v>2498</v>
      </c>
      <c r="P52" s="113"/>
      <c r="Q52" s="117" t="s">
        <v>2228</v>
      </c>
    </row>
    <row r="53" spans="1:17" ht="18" x14ac:dyDescent="0.25">
      <c r="A53" s="115" t="str">
        <f>VLOOKUP(E53,'LISTADO ATM'!$A$2:$C$901,3,0)</f>
        <v>DISTRITO NACIONAL</v>
      </c>
      <c r="B53" s="110">
        <v>335835823</v>
      </c>
      <c r="C53" s="122">
        <v>44281.904467592591</v>
      </c>
      <c r="D53" s="115" t="s">
        <v>2189</v>
      </c>
      <c r="E53" s="109">
        <v>240</v>
      </c>
      <c r="F53" s="115" t="str">
        <f>VLOOKUP(E53,VIP!$A$2:$O12265,2,0)</f>
        <v>DRBR24D</v>
      </c>
      <c r="G53" s="115" t="str">
        <f>VLOOKUP(E53,'LISTADO ATM'!$A$2:$B$900,2,0)</f>
        <v xml:space="preserve">ATM Oficina Carrefour I </v>
      </c>
      <c r="H53" s="115" t="str">
        <f>VLOOKUP(E53,VIP!$A$2:$O17186,7,FALSE)</f>
        <v>Si</v>
      </c>
      <c r="I53" s="115" t="str">
        <f>VLOOKUP(E53,VIP!$A$2:$O9151,8,FALSE)</f>
        <v>Si</v>
      </c>
      <c r="J53" s="115" t="str">
        <f>VLOOKUP(E53,VIP!$A$2:$O9101,8,FALSE)</f>
        <v>Si</v>
      </c>
      <c r="K53" s="115" t="str">
        <f>VLOOKUP(E53,VIP!$A$2:$O12675,6,0)</f>
        <v>SI</v>
      </c>
      <c r="L53" s="116" t="s">
        <v>2228</v>
      </c>
      <c r="M53" s="114" t="s">
        <v>2466</v>
      </c>
      <c r="N53" s="114" t="s">
        <v>2473</v>
      </c>
      <c r="O53" s="115" t="s">
        <v>2475</v>
      </c>
      <c r="P53" s="113"/>
      <c r="Q53" s="117" t="s">
        <v>2228</v>
      </c>
    </row>
    <row r="54" spans="1:17" ht="18" x14ac:dyDescent="0.25">
      <c r="A54" s="115" t="str">
        <f>VLOOKUP(E54,'LISTADO ATM'!$A$2:$C$901,3,0)</f>
        <v>NORTE</v>
      </c>
      <c r="B54" s="110">
        <v>335835824</v>
      </c>
      <c r="C54" s="122">
        <v>44281.904861111114</v>
      </c>
      <c r="D54" s="115" t="s">
        <v>2189</v>
      </c>
      <c r="E54" s="109">
        <v>262</v>
      </c>
      <c r="F54" s="115" t="str">
        <f>VLOOKUP(E54,VIP!$A$2:$O12264,2,0)</f>
        <v>DRBR262</v>
      </c>
      <c r="G54" s="115" t="str">
        <f>VLOOKUP(E54,'LISTADO ATM'!$A$2:$B$900,2,0)</f>
        <v xml:space="preserve">ATM Oficina Obras Públicas (Santiago) </v>
      </c>
      <c r="H54" s="115" t="str">
        <f>VLOOKUP(E54,VIP!$A$2:$O17185,7,FALSE)</f>
        <v>Si</v>
      </c>
      <c r="I54" s="115" t="str">
        <f>VLOOKUP(E54,VIP!$A$2:$O9150,8,FALSE)</f>
        <v>Si</v>
      </c>
      <c r="J54" s="115" t="str">
        <f>VLOOKUP(E54,VIP!$A$2:$O9100,8,FALSE)</f>
        <v>Si</v>
      </c>
      <c r="K54" s="115" t="str">
        <f>VLOOKUP(E54,VIP!$A$2:$O12674,6,0)</f>
        <v>SI</v>
      </c>
      <c r="L54" s="116" t="s">
        <v>2228</v>
      </c>
      <c r="M54" s="182" t="s">
        <v>2528</v>
      </c>
      <c r="N54" s="114" t="s">
        <v>2473</v>
      </c>
      <c r="O54" s="115" t="s">
        <v>2475</v>
      </c>
      <c r="P54" s="113"/>
      <c r="Q54" s="183">
        <v>44282.399305555555</v>
      </c>
    </row>
    <row r="55" spans="1:17" ht="18" x14ac:dyDescent="0.25">
      <c r="A55" s="115" t="str">
        <f>VLOOKUP(E55,'LISTADO ATM'!$A$2:$C$901,3,0)</f>
        <v>DISTRITO NACIONAL</v>
      </c>
      <c r="B55" s="110">
        <v>335835825</v>
      </c>
      <c r="C55" s="122">
        <v>44281.905509259261</v>
      </c>
      <c r="D55" s="115" t="s">
        <v>2189</v>
      </c>
      <c r="E55" s="109">
        <v>485</v>
      </c>
      <c r="F55" s="115" t="str">
        <f>VLOOKUP(E55,VIP!$A$2:$O12263,2,0)</f>
        <v>DRBR485</v>
      </c>
      <c r="G55" s="115" t="str">
        <f>VLOOKUP(E55,'LISTADO ATM'!$A$2:$B$900,2,0)</f>
        <v xml:space="preserve">ATM CEDIMAT </v>
      </c>
      <c r="H55" s="115" t="str">
        <f>VLOOKUP(E55,VIP!$A$2:$O17184,7,FALSE)</f>
        <v>Si</v>
      </c>
      <c r="I55" s="115" t="str">
        <f>VLOOKUP(E55,VIP!$A$2:$O9149,8,FALSE)</f>
        <v>Si</v>
      </c>
      <c r="J55" s="115" t="str">
        <f>VLOOKUP(E55,VIP!$A$2:$O9099,8,FALSE)</f>
        <v>Si</v>
      </c>
      <c r="K55" s="115" t="str">
        <f>VLOOKUP(E55,VIP!$A$2:$O12673,6,0)</f>
        <v>NO</v>
      </c>
      <c r="L55" s="116" t="s">
        <v>2228</v>
      </c>
      <c r="M55" s="114" t="s">
        <v>2466</v>
      </c>
      <c r="N55" s="114" t="s">
        <v>2473</v>
      </c>
      <c r="O55" s="115" t="s">
        <v>2475</v>
      </c>
      <c r="P55" s="113"/>
      <c r="Q55" s="117" t="s">
        <v>2228</v>
      </c>
    </row>
    <row r="56" spans="1:17" ht="18" x14ac:dyDescent="0.25">
      <c r="A56" s="115" t="str">
        <f>VLOOKUP(E56,'LISTADO ATM'!$A$2:$C$901,3,0)</f>
        <v>DISTRITO NACIONAL</v>
      </c>
      <c r="B56" s="110">
        <v>335835826</v>
      </c>
      <c r="C56" s="122">
        <v>44281.906585648147</v>
      </c>
      <c r="D56" s="115" t="s">
        <v>2189</v>
      </c>
      <c r="E56" s="109">
        <v>327</v>
      </c>
      <c r="F56" s="115" t="str">
        <f>VLOOKUP(E56,VIP!$A$2:$O12262,2,0)</f>
        <v>DRBR327</v>
      </c>
      <c r="G56" s="115" t="str">
        <f>VLOOKUP(E56,'LISTADO ATM'!$A$2:$B$900,2,0)</f>
        <v xml:space="preserve">ATM UNP CCN (Nacional 27 de Febrero) </v>
      </c>
      <c r="H56" s="115" t="str">
        <f>VLOOKUP(E56,VIP!$A$2:$O17183,7,FALSE)</f>
        <v>Si</v>
      </c>
      <c r="I56" s="115" t="str">
        <f>VLOOKUP(E56,VIP!$A$2:$O9148,8,FALSE)</f>
        <v>Si</v>
      </c>
      <c r="J56" s="115" t="str">
        <f>VLOOKUP(E56,VIP!$A$2:$O9098,8,FALSE)</f>
        <v>Si</v>
      </c>
      <c r="K56" s="115" t="str">
        <f>VLOOKUP(E56,VIP!$A$2:$O12672,6,0)</f>
        <v>NO</v>
      </c>
      <c r="L56" s="116" t="s">
        <v>2228</v>
      </c>
      <c r="M56" s="114" t="s">
        <v>2466</v>
      </c>
      <c r="N56" s="114" t="s">
        <v>2473</v>
      </c>
      <c r="O56" s="115" t="s">
        <v>2475</v>
      </c>
      <c r="P56" s="113"/>
      <c r="Q56" s="117" t="s">
        <v>2228</v>
      </c>
    </row>
    <row r="57" spans="1:17" ht="18" x14ac:dyDescent="0.25">
      <c r="A57" s="115" t="str">
        <f>VLOOKUP(E57,'LISTADO ATM'!$A$2:$C$901,3,0)</f>
        <v>NORTE</v>
      </c>
      <c r="B57" s="110">
        <v>335835827</v>
      </c>
      <c r="C57" s="122">
        <v>44281.907083333332</v>
      </c>
      <c r="D57" s="115" t="s">
        <v>2190</v>
      </c>
      <c r="E57" s="109">
        <v>88</v>
      </c>
      <c r="F57" s="115" t="str">
        <f>VLOOKUP(E57,VIP!$A$2:$O12261,2,0)</f>
        <v>DRBR088</v>
      </c>
      <c r="G57" s="115" t="str">
        <f>VLOOKUP(E57,'LISTADO ATM'!$A$2:$B$900,2,0)</f>
        <v xml:space="preserve">ATM S/M La Fuente (Santiago) </v>
      </c>
      <c r="H57" s="115" t="str">
        <f>VLOOKUP(E57,VIP!$A$2:$O17182,7,FALSE)</f>
        <v>Si</v>
      </c>
      <c r="I57" s="115" t="str">
        <f>VLOOKUP(E57,VIP!$A$2:$O9147,8,FALSE)</f>
        <v>Si</v>
      </c>
      <c r="J57" s="115" t="str">
        <f>VLOOKUP(E57,VIP!$A$2:$O9097,8,FALSE)</f>
        <v>Si</v>
      </c>
      <c r="K57" s="115" t="str">
        <f>VLOOKUP(E57,VIP!$A$2:$O12671,6,0)</f>
        <v>NO</v>
      </c>
      <c r="L57" s="116" t="s">
        <v>2228</v>
      </c>
      <c r="M57" s="182" t="s">
        <v>2528</v>
      </c>
      <c r="N57" s="114" t="s">
        <v>2473</v>
      </c>
      <c r="O57" s="115" t="s">
        <v>2507</v>
      </c>
      <c r="P57" s="113"/>
      <c r="Q57" s="183">
        <v>44282.399305555555</v>
      </c>
    </row>
    <row r="58" spans="1:17" ht="18" x14ac:dyDescent="0.25">
      <c r="A58" s="115" t="str">
        <f>VLOOKUP(E58,'LISTADO ATM'!$A$2:$C$901,3,0)</f>
        <v>DISTRITO NACIONAL</v>
      </c>
      <c r="B58" s="110">
        <v>335835828</v>
      </c>
      <c r="C58" s="122">
        <v>44281.90761574074</v>
      </c>
      <c r="D58" s="115" t="s">
        <v>2189</v>
      </c>
      <c r="E58" s="109">
        <v>622</v>
      </c>
      <c r="F58" s="115" t="str">
        <f>VLOOKUP(E58,VIP!$A$2:$O12260,2,0)</f>
        <v>DRBR622</v>
      </c>
      <c r="G58" s="115" t="str">
        <f>VLOOKUP(E58,'LISTADO ATM'!$A$2:$B$900,2,0)</f>
        <v xml:space="preserve">ATM Ayuntamiento D.N. </v>
      </c>
      <c r="H58" s="115" t="str">
        <f>VLOOKUP(E58,VIP!$A$2:$O17181,7,FALSE)</f>
        <v>Si</v>
      </c>
      <c r="I58" s="115" t="str">
        <f>VLOOKUP(E58,VIP!$A$2:$O9146,8,FALSE)</f>
        <v>Si</v>
      </c>
      <c r="J58" s="115" t="str">
        <f>VLOOKUP(E58,VIP!$A$2:$O9096,8,FALSE)</f>
        <v>Si</v>
      </c>
      <c r="K58" s="115" t="str">
        <f>VLOOKUP(E58,VIP!$A$2:$O12670,6,0)</f>
        <v>NO</v>
      </c>
      <c r="L58" s="116" t="s">
        <v>2254</v>
      </c>
      <c r="M58" s="114" t="s">
        <v>2466</v>
      </c>
      <c r="N58" s="114" t="s">
        <v>2473</v>
      </c>
      <c r="O58" s="115" t="s">
        <v>2475</v>
      </c>
      <c r="P58" s="113"/>
      <c r="Q58" s="117" t="s">
        <v>2254</v>
      </c>
    </row>
    <row r="59" spans="1:17" ht="18" x14ac:dyDescent="0.25">
      <c r="A59" s="115" t="str">
        <f>VLOOKUP(E59,'LISTADO ATM'!$A$2:$C$901,3,0)</f>
        <v>ESTE</v>
      </c>
      <c r="B59" s="110">
        <v>335835829</v>
      </c>
      <c r="C59" s="122">
        <v>44281.907858796294</v>
      </c>
      <c r="D59" s="115" t="s">
        <v>2495</v>
      </c>
      <c r="E59" s="109">
        <v>385</v>
      </c>
      <c r="F59" s="115" t="str">
        <f>VLOOKUP(E59,VIP!$A$2:$O12259,2,0)</f>
        <v>DRBR385</v>
      </c>
      <c r="G59" s="115" t="str">
        <f>VLOOKUP(E59,'LISTADO ATM'!$A$2:$B$900,2,0)</f>
        <v xml:space="preserve">ATM Plaza Verón I </v>
      </c>
      <c r="H59" s="115" t="str">
        <f>VLOOKUP(E59,VIP!$A$2:$O17180,7,FALSE)</f>
        <v>Si</v>
      </c>
      <c r="I59" s="115" t="str">
        <f>VLOOKUP(E59,VIP!$A$2:$O9145,8,FALSE)</f>
        <v>Si</v>
      </c>
      <c r="J59" s="115" t="str">
        <f>VLOOKUP(E59,VIP!$A$2:$O9095,8,FALSE)</f>
        <v>Si</v>
      </c>
      <c r="K59" s="115" t="str">
        <f>VLOOKUP(E59,VIP!$A$2:$O12669,6,0)</f>
        <v>NO</v>
      </c>
      <c r="L59" s="116" t="s">
        <v>2499</v>
      </c>
      <c r="M59" s="114" t="s">
        <v>2466</v>
      </c>
      <c r="N59" s="114" t="s">
        <v>2473</v>
      </c>
      <c r="O59" s="115" t="s">
        <v>2496</v>
      </c>
      <c r="P59" s="113"/>
      <c r="Q59" s="117" t="s">
        <v>2499</v>
      </c>
    </row>
    <row r="60" spans="1:17" ht="18" x14ac:dyDescent="0.25">
      <c r="A60" s="115" t="str">
        <f>VLOOKUP(E60,'LISTADO ATM'!$A$2:$C$901,3,0)</f>
        <v>NORTE</v>
      </c>
      <c r="B60" s="110">
        <v>335835830</v>
      </c>
      <c r="C60" s="122">
        <v>44281.913912037038</v>
      </c>
      <c r="D60" s="115" t="s">
        <v>2190</v>
      </c>
      <c r="E60" s="109">
        <v>854</v>
      </c>
      <c r="F60" s="115" t="str">
        <f>VLOOKUP(E60,VIP!$A$2:$O12258,2,0)</f>
        <v>DRBR854</v>
      </c>
      <c r="G60" s="115" t="str">
        <f>VLOOKUP(E60,'LISTADO ATM'!$A$2:$B$900,2,0)</f>
        <v xml:space="preserve">ATM Centro Comercial Blanco Batista </v>
      </c>
      <c r="H60" s="115" t="str">
        <f>VLOOKUP(E60,VIP!$A$2:$O17179,7,FALSE)</f>
        <v>Si</v>
      </c>
      <c r="I60" s="115" t="str">
        <f>VLOOKUP(E60,VIP!$A$2:$O9144,8,FALSE)</f>
        <v>Si</v>
      </c>
      <c r="J60" s="115" t="str">
        <f>VLOOKUP(E60,VIP!$A$2:$O9094,8,FALSE)</f>
        <v>Si</v>
      </c>
      <c r="K60" s="115" t="str">
        <f>VLOOKUP(E60,VIP!$A$2:$O12668,6,0)</f>
        <v>NO</v>
      </c>
      <c r="L60" s="116" t="s">
        <v>2254</v>
      </c>
      <c r="M60" s="114" t="s">
        <v>2466</v>
      </c>
      <c r="N60" s="114" t="s">
        <v>2473</v>
      </c>
      <c r="O60" s="115" t="s">
        <v>2498</v>
      </c>
      <c r="P60" s="113"/>
      <c r="Q60" s="117" t="s">
        <v>2254</v>
      </c>
    </row>
    <row r="61" spans="1:17" ht="18" x14ac:dyDescent="0.25">
      <c r="A61" s="115" t="str">
        <f>VLOOKUP(E61,'LISTADO ATM'!$A$2:$C$901,3,0)</f>
        <v>ESTE</v>
      </c>
      <c r="B61" s="110">
        <v>335835831</v>
      </c>
      <c r="C61" s="122">
        <v>44281.915462962963</v>
      </c>
      <c r="D61" s="115" t="s">
        <v>2189</v>
      </c>
      <c r="E61" s="109">
        <v>519</v>
      </c>
      <c r="F61" s="115" t="str">
        <f>VLOOKUP(E61,VIP!$A$2:$O12257,2,0)</f>
        <v>DRBR519</v>
      </c>
      <c r="G61" s="115" t="str">
        <f>VLOOKUP(E61,'LISTADO ATM'!$A$2:$B$900,2,0)</f>
        <v xml:space="preserve">ATM Plaza Estrella (Bávaro) </v>
      </c>
      <c r="H61" s="115" t="str">
        <f>VLOOKUP(E61,VIP!$A$2:$O17178,7,FALSE)</f>
        <v>Si</v>
      </c>
      <c r="I61" s="115" t="str">
        <f>VLOOKUP(E61,VIP!$A$2:$O9143,8,FALSE)</f>
        <v>Si</v>
      </c>
      <c r="J61" s="115" t="str">
        <f>VLOOKUP(E61,VIP!$A$2:$O9093,8,FALSE)</f>
        <v>Si</v>
      </c>
      <c r="K61" s="115" t="str">
        <f>VLOOKUP(E61,VIP!$A$2:$O12667,6,0)</f>
        <v>NO</v>
      </c>
      <c r="L61" s="116" t="s">
        <v>2254</v>
      </c>
      <c r="M61" s="182" t="s">
        <v>2528</v>
      </c>
      <c r="N61" s="114" t="s">
        <v>2473</v>
      </c>
      <c r="O61" s="115" t="s">
        <v>2475</v>
      </c>
      <c r="P61" s="113"/>
      <c r="Q61" s="183">
        <v>44282.401388888888</v>
      </c>
    </row>
    <row r="62" spans="1:17" ht="18" x14ac:dyDescent="0.25">
      <c r="A62" s="115" t="str">
        <f>VLOOKUP(E62,'LISTADO ATM'!$A$2:$C$901,3,0)</f>
        <v>DISTRITO NACIONAL</v>
      </c>
      <c r="B62" s="110">
        <v>335835832</v>
      </c>
      <c r="C62" s="122">
        <v>44281.915775462963</v>
      </c>
      <c r="D62" s="115" t="s">
        <v>2495</v>
      </c>
      <c r="E62" s="109">
        <v>314</v>
      </c>
      <c r="F62" s="115" t="str">
        <f>VLOOKUP(E62,VIP!$A$2:$O12256,2,0)</f>
        <v>DRBR314</v>
      </c>
      <c r="G62" s="115" t="str">
        <f>VLOOKUP(E62,'LISTADO ATM'!$A$2:$B$900,2,0)</f>
        <v xml:space="preserve">ATM UNP Cambita Garabito (San Cristóbal) </v>
      </c>
      <c r="H62" s="115" t="str">
        <f>VLOOKUP(E62,VIP!$A$2:$O17177,7,FALSE)</f>
        <v>Si</v>
      </c>
      <c r="I62" s="115" t="str">
        <f>VLOOKUP(E62,VIP!$A$2:$O9142,8,FALSE)</f>
        <v>Si</v>
      </c>
      <c r="J62" s="115" t="str">
        <f>VLOOKUP(E62,VIP!$A$2:$O9092,8,FALSE)</f>
        <v>Si</v>
      </c>
      <c r="K62" s="115" t="str">
        <f>VLOOKUP(E62,VIP!$A$2:$O12666,6,0)</f>
        <v>NO</v>
      </c>
      <c r="L62" s="116" t="s">
        <v>2459</v>
      </c>
      <c r="M62" s="114" t="s">
        <v>2466</v>
      </c>
      <c r="N62" s="114" t="s">
        <v>2473</v>
      </c>
      <c r="O62" s="115" t="s">
        <v>2496</v>
      </c>
      <c r="P62" s="113"/>
      <c r="Q62" s="117" t="s">
        <v>2459</v>
      </c>
    </row>
    <row r="63" spans="1:17" ht="18" x14ac:dyDescent="0.25">
      <c r="A63" s="115" t="str">
        <f>VLOOKUP(E63,'LISTADO ATM'!$A$2:$C$901,3,0)</f>
        <v>SUR</v>
      </c>
      <c r="B63" s="110">
        <v>335835833</v>
      </c>
      <c r="C63" s="122">
        <v>44281.922500000001</v>
      </c>
      <c r="D63" s="115" t="s">
        <v>2495</v>
      </c>
      <c r="E63" s="109">
        <v>764</v>
      </c>
      <c r="F63" s="115" t="str">
        <f>VLOOKUP(E63,VIP!$A$2:$O12255,2,0)</f>
        <v>DRBR451</v>
      </c>
      <c r="G63" s="115" t="str">
        <f>VLOOKUP(E63,'LISTADO ATM'!$A$2:$B$900,2,0)</f>
        <v xml:space="preserve">ATM Oficina Elías Piña </v>
      </c>
      <c r="H63" s="115" t="str">
        <f>VLOOKUP(E63,VIP!$A$2:$O17176,7,FALSE)</f>
        <v>Si</v>
      </c>
      <c r="I63" s="115" t="str">
        <f>VLOOKUP(E63,VIP!$A$2:$O9141,8,FALSE)</f>
        <v>Si</v>
      </c>
      <c r="J63" s="115" t="str">
        <f>VLOOKUP(E63,VIP!$A$2:$O9091,8,FALSE)</f>
        <v>Si</v>
      </c>
      <c r="K63" s="115" t="str">
        <f>VLOOKUP(E63,VIP!$A$2:$O12665,6,0)</f>
        <v>NO</v>
      </c>
      <c r="L63" s="116" t="s">
        <v>2459</v>
      </c>
      <c r="M63" s="114" t="s">
        <v>2466</v>
      </c>
      <c r="N63" s="114" t="s">
        <v>2473</v>
      </c>
      <c r="O63" s="115" t="s">
        <v>2496</v>
      </c>
      <c r="P63" s="113"/>
      <c r="Q63" s="117" t="s">
        <v>2459</v>
      </c>
    </row>
    <row r="64" spans="1:17" ht="18" x14ac:dyDescent="0.25">
      <c r="A64" s="115" t="str">
        <f>VLOOKUP(E64,'LISTADO ATM'!$A$2:$C$901,3,0)</f>
        <v>SUR</v>
      </c>
      <c r="B64" s="110">
        <v>335835834</v>
      </c>
      <c r="C64" s="122">
        <v>44281.923796296294</v>
      </c>
      <c r="D64" s="115" t="s">
        <v>2495</v>
      </c>
      <c r="E64" s="109">
        <v>783</v>
      </c>
      <c r="F64" s="115" t="str">
        <f>VLOOKUP(E64,VIP!$A$2:$O12254,2,0)</f>
        <v>DRBR303</v>
      </c>
      <c r="G64" s="115" t="str">
        <f>VLOOKUP(E64,'LISTADO ATM'!$A$2:$B$900,2,0)</f>
        <v xml:space="preserve">ATM Autobanco Alfa y Omega (Barahona) </v>
      </c>
      <c r="H64" s="115" t="str">
        <f>VLOOKUP(E64,VIP!$A$2:$O17175,7,FALSE)</f>
        <v>Si</v>
      </c>
      <c r="I64" s="115" t="str">
        <f>VLOOKUP(E64,VIP!$A$2:$O9140,8,FALSE)</f>
        <v>Si</v>
      </c>
      <c r="J64" s="115" t="str">
        <f>VLOOKUP(E64,VIP!$A$2:$O9090,8,FALSE)</f>
        <v>Si</v>
      </c>
      <c r="K64" s="115" t="str">
        <f>VLOOKUP(E64,VIP!$A$2:$O12664,6,0)</f>
        <v>NO</v>
      </c>
      <c r="L64" s="116" t="s">
        <v>2428</v>
      </c>
      <c r="M64" s="114" t="s">
        <v>2466</v>
      </c>
      <c r="N64" s="114" t="s">
        <v>2473</v>
      </c>
      <c r="O64" s="115" t="s">
        <v>2496</v>
      </c>
      <c r="P64" s="113"/>
      <c r="Q64" s="117" t="s">
        <v>2428</v>
      </c>
    </row>
    <row r="65" spans="1:17" ht="18" x14ac:dyDescent="0.25">
      <c r="A65" s="115" t="str">
        <f>VLOOKUP(E65,'LISTADO ATM'!$A$2:$C$901,3,0)</f>
        <v>SUR</v>
      </c>
      <c r="B65" s="110">
        <v>335835835</v>
      </c>
      <c r="C65" s="122">
        <v>44281.924675925926</v>
      </c>
      <c r="D65" s="115" t="s">
        <v>2469</v>
      </c>
      <c r="E65" s="109">
        <v>873</v>
      </c>
      <c r="F65" s="115" t="str">
        <f>VLOOKUP(E65,VIP!$A$2:$O12253,2,0)</f>
        <v>DRBR873</v>
      </c>
      <c r="G65" s="115" t="str">
        <f>VLOOKUP(E65,'LISTADO ATM'!$A$2:$B$900,2,0)</f>
        <v xml:space="preserve">ATM Centro de Caja San Cristóbal II </v>
      </c>
      <c r="H65" s="115" t="str">
        <f>VLOOKUP(E65,VIP!$A$2:$O17174,7,FALSE)</f>
        <v>Si</v>
      </c>
      <c r="I65" s="115" t="str">
        <f>VLOOKUP(E65,VIP!$A$2:$O9139,8,FALSE)</f>
        <v>Si</v>
      </c>
      <c r="J65" s="115" t="str">
        <f>VLOOKUP(E65,VIP!$A$2:$O9089,8,FALSE)</f>
        <v>Si</v>
      </c>
      <c r="K65" s="115" t="str">
        <f>VLOOKUP(E65,VIP!$A$2:$O12663,6,0)</f>
        <v>SI</v>
      </c>
      <c r="L65" s="116" t="s">
        <v>2428</v>
      </c>
      <c r="M65" s="114" t="s">
        <v>2466</v>
      </c>
      <c r="N65" s="114" t="s">
        <v>2473</v>
      </c>
      <c r="O65" s="115" t="s">
        <v>2474</v>
      </c>
      <c r="P65" s="113"/>
      <c r="Q65" s="117" t="s">
        <v>2428</v>
      </c>
    </row>
    <row r="66" spans="1:17" ht="18" x14ac:dyDescent="0.25">
      <c r="A66" s="115" t="str">
        <f>VLOOKUP(E66,'LISTADO ATM'!$A$2:$C$901,3,0)</f>
        <v>DISTRITO NACIONAL</v>
      </c>
      <c r="B66" s="110">
        <v>335835837</v>
      </c>
      <c r="C66" s="122">
        <v>44281.926655092589</v>
      </c>
      <c r="D66" s="115" t="s">
        <v>2469</v>
      </c>
      <c r="E66" s="109">
        <v>938</v>
      </c>
      <c r="F66" s="115" t="str">
        <f>VLOOKUP(E66,VIP!$A$2:$O12252,2,0)</f>
        <v>DRBR938</v>
      </c>
      <c r="G66" s="115" t="str">
        <f>VLOOKUP(E66,'LISTADO ATM'!$A$2:$B$900,2,0)</f>
        <v xml:space="preserve">ATM Autobanco Oficina Filadelfia Plaza </v>
      </c>
      <c r="H66" s="115" t="str">
        <f>VLOOKUP(E66,VIP!$A$2:$O17173,7,FALSE)</f>
        <v>Si</v>
      </c>
      <c r="I66" s="115" t="str">
        <f>VLOOKUP(E66,VIP!$A$2:$O9138,8,FALSE)</f>
        <v>Si</v>
      </c>
      <c r="J66" s="115" t="str">
        <f>VLOOKUP(E66,VIP!$A$2:$O9088,8,FALSE)</f>
        <v>Si</v>
      </c>
      <c r="K66" s="115" t="str">
        <f>VLOOKUP(E66,VIP!$A$2:$O12662,6,0)</f>
        <v>NO</v>
      </c>
      <c r="L66" s="116" t="s">
        <v>2459</v>
      </c>
      <c r="M66" s="114" t="s">
        <v>2466</v>
      </c>
      <c r="N66" s="114" t="s">
        <v>2473</v>
      </c>
      <c r="O66" s="115" t="s">
        <v>2474</v>
      </c>
      <c r="P66" s="113"/>
      <c r="Q66" s="117" t="s">
        <v>2459</v>
      </c>
    </row>
    <row r="67" spans="1:17" ht="18" x14ac:dyDescent="0.25">
      <c r="A67" s="115" t="str">
        <f>VLOOKUP(E67,'LISTADO ATM'!$A$2:$C$901,3,0)</f>
        <v>SUR</v>
      </c>
      <c r="B67" s="110">
        <v>335835838</v>
      </c>
      <c r="C67" s="122">
        <v>44281.928055555552</v>
      </c>
      <c r="D67" s="115" t="s">
        <v>2469</v>
      </c>
      <c r="E67" s="109">
        <v>995</v>
      </c>
      <c r="F67" s="115" t="str">
        <f>VLOOKUP(E67,VIP!$A$2:$O12251,2,0)</f>
        <v>DRBR545</v>
      </c>
      <c r="G67" s="115" t="str">
        <f>VLOOKUP(E67,'LISTADO ATM'!$A$2:$B$900,2,0)</f>
        <v xml:space="preserve">ATM Oficina San Cristobal III (Lobby) </v>
      </c>
      <c r="H67" s="115" t="str">
        <f>VLOOKUP(E67,VIP!$A$2:$O17172,7,FALSE)</f>
        <v>Si</v>
      </c>
      <c r="I67" s="115" t="str">
        <f>VLOOKUP(E67,VIP!$A$2:$O9137,8,FALSE)</f>
        <v>No</v>
      </c>
      <c r="J67" s="115" t="str">
        <f>VLOOKUP(E67,VIP!$A$2:$O9087,8,FALSE)</f>
        <v>No</v>
      </c>
      <c r="K67" s="115" t="str">
        <f>VLOOKUP(E67,VIP!$A$2:$O12661,6,0)</f>
        <v>NO</v>
      </c>
      <c r="L67" s="116" t="s">
        <v>2428</v>
      </c>
      <c r="M67" s="114" t="s">
        <v>2466</v>
      </c>
      <c r="N67" s="114" t="s">
        <v>2473</v>
      </c>
      <c r="O67" s="115" t="s">
        <v>2474</v>
      </c>
      <c r="P67" s="113"/>
      <c r="Q67" s="117" t="s">
        <v>2428</v>
      </c>
    </row>
    <row r="68" spans="1:17" s="95" customFormat="1" ht="18" x14ac:dyDescent="0.25">
      <c r="A68" s="115" t="str">
        <f>VLOOKUP(E68,'LISTADO ATM'!$A$2:$C$901,3,0)</f>
        <v>DISTRITO NACIONAL</v>
      </c>
      <c r="B68" s="110">
        <v>335835839</v>
      </c>
      <c r="C68" s="122">
        <v>44281.932685185187</v>
      </c>
      <c r="D68" s="115" t="s">
        <v>2469</v>
      </c>
      <c r="E68" s="109">
        <v>493</v>
      </c>
      <c r="F68" s="115" t="str">
        <f>VLOOKUP(E68,VIP!$A$2:$O12257,2,0)</f>
        <v>DRBR493</v>
      </c>
      <c r="G68" s="115" t="str">
        <f>VLOOKUP(E68,'LISTADO ATM'!$A$2:$B$900,2,0)</f>
        <v xml:space="preserve">ATM Oficina Haina Occidental II </v>
      </c>
      <c r="H68" s="115" t="str">
        <f>VLOOKUP(E68,VIP!$A$2:$O17178,7,FALSE)</f>
        <v>Si</v>
      </c>
      <c r="I68" s="115" t="str">
        <f>VLOOKUP(E68,VIP!$A$2:$O9143,8,FALSE)</f>
        <v>Si</v>
      </c>
      <c r="J68" s="115" t="str">
        <f>VLOOKUP(E68,VIP!$A$2:$O9093,8,FALSE)</f>
        <v>Si</v>
      </c>
      <c r="K68" s="115" t="str">
        <f>VLOOKUP(E68,VIP!$A$2:$O12667,6,0)</f>
        <v>NO</v>
      </c>
      <c r="L68" s="116" t="s">
        <v>2499</v>
      </c>
      <c r="M68" s="114" t="s">
        <v>2466</v>
      </c>
      <c r="N68" s="114" t="s">
        <v>2473</v>
      </c>
      <c r="O68" s="115" t="s">
        <v>2474</v>
      </c>
      <c r="P68" s="113"/>
      <c r="Q68" s="117" t="s">
        <v>2499</v>
      </c>
    </row>
    <row r="69" spans="1:17" s="95" customFormat="1" ht="18" x14ac:dyDescent="0.25">
      <c r="A69" s="115" t="str">
        <f>VLOOKUP(E69,'LISTADO ATM'!$A$2:$C$901,3,0)</f>
        <v>DISTRITO NACIONAL</v>
      </c>
      <c r="B69" s="110">
        <v>335835841</v>
      </c>
      <c r="C69" s="122">
        <v>44281.983888888892</v>
      </c>
      <c r="D69" s="115" t="s">
        <v>2469</v>
      </c>
      <c r="E69" s="109">
        <v>438</v>
      </c>
      <c r="F69" s="115" t="str">
        <f>VLOOKUP(E69,VIP!$A$2:$O12256,2,0)</f>
        <v>DRBR438</v>
      </c>
      <c r="G69" s="115" t="str">
        <f>VLOOKUP(E69,'LISTADO ATM'!$A$2:$B$900,2,0)</f>
        <v xml:space="preserve">ATM Autobanco Torre IV </v>
      </c>
      <c r="H69" s="115" t="str">
        <f>VLOOKUP(E69,VIP!$A$2:$O17177,7,FALSE)</f>
        <v>Si</v>
      </c>
      <c r="I69" s="115" t="str">
        <f>VLOOKUP(E69,VIP!$A$2:$O9142,8,FALSE)</f>
        <v>Si</v>
      </c>
      <c r="J69" s="115" t="str">
        <f>VLOOKUP(E69,VIP!$A$2:$O9092,8,FALSE)</f>
        <v>Si</v>
      </c>
      <c r="K69" s="115" t="str">
        <f>VLOOKUP(E69,VIP!$A$2:$O12666,6,0)</f>
        <v>SI</v>
      </c>
      <c r="L69" s="116" t="s">
        <v>2459</v>
      </c>
      <c r="M69" s="114" t="s">
        <v>2466</v>
      </c>
      <c r="N69" s="114" t="s">
        <v>2473</v>
      </c>
      <c r="O69" s="115" t="s">
        <v>2474</v>
      </c>
      <c r="P69" s="113"/>
      <c r="Q69" s="117" t="s">
        <v>2459</v>
      </c>
    </row>
    <row r="70" spans="1:17" s="95" customFormat="1" ht="18" x14ac:dyDescent="0.25">
      <c r="A70" s="115" t="str">
        <f>VLOOKUP(E70,'LISTADO ATM'!$A$2:$C$901,3,0)</f>
        <v>DISTRITO NACIONAL</v>
      </c>
      <c r="B70" s="110">
        <v>335835843</v>
      </c>
      <c r="C70" s="122">
        <v>44282.057650462964</v>
      </c>
      <c r="D70" s="115" t="s">
        <v>2189</v>
      </c>
      <c r="E70" s="109">
        <v>621</v>
      </c>
      <c r="F70" s="115" t="str">
        <f>VLOOKUP(E70,VIP!$A$2:$O12255,2,0)</f>
        <v>DRBR621</v>
      </c>
      <c r="G70" s="115" t="str">
        <f>VLOOKUP(E70,'LISTADO ATM'!$A$2:$B$900,2,0)</f>
        <v xml:space="preserve">ATM CESAC  </v>
      </c>
      <c r="H70" s="115" t="str">
        <f>VLOOKUP(E70,VIP!$A$2:$O17176,7,FALSE)</f>
        <v>Si</v>
      </c>
      <c r="I70" s="115" t="str">
        <f>VLOOKUP(E70,VIP!$A$2:$O9141,8,FALSE)</f>
        <v>Si</v>
      </c>
      <c r="J70" s="115" t="str">
        <f>VLOOKUP(E70,VIP!$A$2:$O9091,8,FALSE)</f>
        <v>Si</v>
      </c>
      <c r="K70" s="115" t="str">
        <f>VLOOKUP(E70,VIP!$A$2:$O12665,6,0)</f>
        <v>NO</v>
      </c>
      <c r="L70" s="116" t="s">
        <v>2489</v>
      </c>
      <c r="M70" s="114" t="s">
        <v>2466</v>
      </c>
      <c r="N70" s="114" t="s">
        <v>2473</v>
      </c>
      <c r="O70" s="115" t="s">
        <v>2475</v>
      </c>
      <c r="P70" s="113"/>
      <c r="Q70" s="117" t="s">
        <v>2489</v>
      </c>
    </row>
    <row r="71" spans="1:17" s="95" customFormat="1" ht="18" x14ac:dyDescent="0.25">
      <c r="A71" s="115" t="str">
        <f>VLOOKUP(E71,'LISTADO ATM'!$A$2:$C$901,3,0)</f>
        <v>NORTE</v>
      </c>
      <c r="B71" s="110">
        <v>335835844</v>
      </c>
      <c r="C71" s="122">
        <v>44282.09480324074</v>
      </c>
      <c r="D71" s="115" t="s">
        <v>2190</v>
      </c>
      <c r="E71" s="109">
        <v>373</v>
      </c>
      <c r="F71" s="115" t="str">
        <f>VLOOKUP(E71,VIP!$A$2:$O12254,2,0)</f>
        <v>DRBR373</v>
      </c>
      <c r="G71" s="115" t="str">
        <f>VLOOKUP(E71,'LISTADO ATM'!$A$2:$B$900,2,0)</f>
        <v>S/M Tangui Nagua</v>
      </c>
      <c r="H71" s="115" t="str">
        <f>VLOOKUP(E71,VIP!$A$2:$O17175,7,FALSE)</f>
        <v>N/A</v>
      </c>
      <c r="I71" s="115" t="str">
        <f>VLOOKUP(E71,VIP!$A$2:$O9140,8,FALSE)</f>
        <v>N/A</v>
      </c>
      <c r="J71" s="115" t="str">
        <f>VLOOKUP(E71,VIP!$A$2:$O9090,8,FALSE)</f>
        <v>N/A</v>
      </c>
      <c r="K71" s="115" t="str">
        <f>VLOOKUP(E71,VIP!$A$2:$O12664,6,0)</f>
        <v>N/A</v>
      </c>
      <c r="L71" s="116" t="s">
        <v>2254</v>
      </c>
      <c r="M71" s="114" t="s">
        <v>2466</v>
      </c>
      <c r="N71" s="114" t="s">
        <v>2473</v>
      </c>
      <c r="O71" s="115" t="s">
        <v>2507</v>
      </c>
      <c r="P71" s="113"/>
      <c r="Q71" s="117" t="s">
        <v>2254</v>
      </c>
    </row>
    <row r="72" spans="1:17" s="95" customFormat="1" ht="18" x14ac:dyDescent="0.25">
      <c r="A72" s="115" t="str">
        <f>VLOOKUP(E72,'LISTADO ATM'!$A$2:$C$901,3,0)</f>
        <v>SUR</v>
      </c>
      <c r="B72" s="110">
        <v>335835845</v>
      </c>
      <c r="C72" s="122">
        <v>44282.138298611113</v>
      </c>
      <c r="D72" s="115" t="s">
        <v>2189</v>
      </c>
      <c r="E72" s="109">
        <v>619</v>
      </c>
      <c r="F72" s="115" t="str">
        <f>VLOOKUP(E72,VIP!$A$2:$O12253,2,0)</f>
        <v>DRBR619</v>
      </c>
      <c r="G72" s="115" t="str">
        <f>VLOOKUP(E72,'LISTADO ATM'!$A$2:$B$900,2,0)</f>
        <v xml:space="preserve">ATM Academia P.N. Hatillo (San Cristóbal) </v>
      </c>
      <c r="H72" s="115" t="str">
        <f>VLOOKUP(E72,VIP!$A$2:$O17174,7,FALSE)</f>
        <v>Si</v>
      </c>
      <c r="I72" s="115" t="str">
        <f>VLOOKUP(E72,VIP!$A$2:$O9139,8,FALSE)</f>
        <v>Si</v>
      </c>
      <c r="J72" s="115" t="str">
        <f>VLOOKUP(E72,VIP!$A$2:$O9089,8,FALSE)</f>
        <v>Si</v>
      </c>
      <c r="K72" s="115" t="str">
        <f>VLOOKUP(E72,VIP!$A$2:$O12663,6,0)</f>
        <v>NO</v>
      </c>
      <c r="L72" s="116" t="s">
        <v>2254</v>
      </c>
      <c r="M72" s="182" t="s">
        <v>2528</v>
      </c>
      <c r="N72" s="114" t="s">
        <v>2473</v>
      </c>
      <c r="O72" s="115" t="s">
        <v>2475</v>
      </c>
      <c r="P72" s="113"/>
      <c r="Q72" s="183">
        <v>44282.402083333334</v>
      </c>
    </row>
    <row r="73" spans="1:17" s="95" customFormat="1" ht="18" x14ac:dyDescent="0.25">
      <c r="A73" s="115" t="str">
        <f>VLOOKUP(E73,'LISTADO ATM'!$A$2:$C$901,3,0)</f>
        <v>DISTRITO NACIONAL</v>
      </c>
      <c r="B73" s="110">
        <v>335835846</v>
      </c>
      <c r="C73" s="122">
        <v>44282.144085648149</v>
      </c>
      <c r="D73" s="115" t="s">
        <v>2189</v>
      </c>
      <c r="E73" s="109">
        <v>952</v>
      </c>
      <c r="F73" s="115" t="str">
        <f>VLOOKUP(E73,VIP!$A$2:$O12252,2,0)</f>
        <v>DRBR16L</v>
      </c>
      <c r="G73" s="115" t="str">
        <f>VLOOKUP(E73,'LISTADO ATM'!$A$2:$B$900,2,0)</f>
        <v xml:space="preserve">ATM Alvarez Rivas </v>
      </c>
      <c r="H73" s="115" t="str">
        <f>VLOOKUP(E73,VIP!$A$2:$O17173,7,FALSE)</f>
        <v>Si</v>
      </c>
      <c r="I73" s="115" t="str">
        <f>VLOOKUP(E73,VIP!$A$2:$O9138,8,FALSE)</f>
        <v>Si</v>
      </c>
      <c r="J73" s="115" t="str">
        <f>VLOOKUP(E73,VIP!$A$2:$O9088,8,FALSE)</f>
        <v>Si</v>
      </c>
      <c r="K73" s="115" t="str">
        <f>VLOOKUP(E73,VIP!$A$2:$O12662,6,0)</f>
        <v>NO</v>
      </c>
      <c r="L73" s="116" t="s">
        <v>2228</v>
      </c>
      <c r="M73" s="114" t="s">
        <v>2466</v>
      </c>
      <c r="N73" s="114" t="s">
        <v>2473</v>
      </c>
      <c r="O73" s="115" t="s">
        <v>2475</v>
      </c>
      <c r="P73" s="113"/>
      <c r="Q73" s="117" t="s">
        <v>2228</v>
      </c>
    </row>
    <row r="74" spans="1:17" ht="18" x14ac:dyDescent="0.25">
      <c r="A74" s="115" t="str">
        <f>VLOOKUP(E74,'LISTADO ATM'!$A$2:$C$901,3,0)</f>
        <v>DISTRITO NACIONAL</v>
      </c>
      <c r="B74" s="110">
        <v>335835847</v>
      </c>
      <c r="C74" s="122">
        <v>44282.254918981482</v>
      </c>
      <c r="D74" s="115" t="s">
        <v>2189</v>
      </c>
      <c r="E74" s="109">
        <v>816</v>
      </c>
      <c r="F74" s="115" t="str">
        <f>VLOOKUP(E74,VIP!$A$2:$O12261,2,0)</f>
        <v>DRBR816</v>
      </c>
      <c r="G74" s="115" t="str">
        <f>VLOOKUP(E74,'LISTADO ATM'!$A$2:$B$900,2,0)</f>
        <v xml:space="preserve">ATM Oficina Pedro Brand </v>
      </c>
      <c r="H74" s="115" t="str">
        <f>VLOOKUP(E74,VIP!$A$2:$O17182,7,FALSE)</f>
        <v>Si</v>
      </c>
      <c r="I74" s="115" t="str">
        <f>VLOOKUP(E74,VIP!$A$2:$O9147,8,FALSE)</f>
        <v>Si</v>
      </c>
      <c r="J74" s="115" t="str">
        <f>VLOOKUP(E74,VIP!$A$2:$O9097,8,FALSE)</f>
        <v>Si</v>
      </c>
      <c r="K74" s="115" t="str">
        <f>VLOOKUP(E74,VIP!$A$2:$O12671,6,0)</f>
        <v>NO</v>
      </c>
      <c r="L74" s="116" t="s">
        <v>2254</v>
      </c>
      <c r="M74" s="114" t="s">
        <v>2466</v>
      </c>
      <c r="N74" s="114" t="s">
        <v>2473</v>
      </c>
      <c r="O74" s="115" t="s">
        <v>2475</v>
      </c>
      <c r="P74" s="113"/>
      <c r="Q74" s="117" t="s">
        <v>2254</v>
      </c>
    </row>
    <row r="75" spans="1:17" ht="18" x14ac:dyDescent="0.25">
      <c r="A75" s="115" t="str">
        <f>VLOOKUP(E75,'LISTADO ATM'!$A$2:$C$901,3,0)</f>
        <v>ESTE</v>
      </c>
      <c r="B75" s="110">
        <v>335835848</v>
      </c>
      <c r="C75" s="122">
        <v>44282.277870370373</v>
      </c>
      <c r="D75" s="115" t="s">
        <v>2189</v>
      </c>
      <c r="E75" s="109">
        <v>121</v>
      </c>
      <c r="F75" s="115" t="str">
        <f>VLOOKUP(E75,VIP!$A$2:$O12260,2,0)</f>
        <v>DRBR121</v>
      </c>
      <c r="G75" s="115" t="str">
        <f>VLOOKUP(E75,'LISTADO ATM'!$A$2:$B$900,2,0)</f>
        <v xml:space="preserve">ATM Oficina Bayaguana </v>
      </c>
      <c r="H75" s="115" t="str">
        <f>VLOOKUP(E75,VIP!$A$2:$O17181,7,FALSE)</f>
        <v>Si</v>
      </c>
      <c r="I75" s="115" t="str">
        <f>VLOOKUP(E75,VIP!$A$2:$O9146,8,FALSE)</f>
        <v>Si</v>
      </c>
      <c r="J75" s="115" t="str">
        <f>VLOOKUP(E75,VIP!$A$2:$O9096,8,FALSE)</f>
        <v>Si</v>
      </c>
      <c r="K75" s="115" t="str">
        <f>VLOOKUP(E75,VIP!$A$2:$O12670,6,0)</f>
        <v>SI</v>
      </c>
      <c r="L75" s="116" t="s">
        <v>2489</v>
      </c>
      <c r="M75" s="114" t="s">
        <v>2466</v>
      </c>
      <c r="N75" s="114" t="s">
        <v>2473</v>
      </c>
      <c r="O75" s="115" t="s">
        <v>2475</v>
      </c>
      <c r="P75" s="113"/>
      <c r="Q75" s="117" t="s">
        <v>2489</v>
      </c>
    </row>
    <row r="76" spans="1:17" ht="18" x14ac:dyDescent="0.25">
      <c r="A76" s="115" t="str">
        <f>VLOOKUP(E76,'LISTADO ATM'!$A$2:$C$901,3,0)</f>
        <v>NORTE</v>
      </c>
      <c r="B76" s="110">
        <v>335835849</v>
      </c>
      <c r="C76" s="122">
        <v>44282.300057870372</v>
      </c>
      <c r="D76" s="115" t="s">
        <v>2495</v>
      </c>
      <c r="E76" s="109">
        <v>151</v>
      </c>
      <c r="F76" s="115" t="str">
        <f>VLOOKUP(E76,VIP!$A$2:$O12259,2,0)</f>
        <v>DRBR151</v>
      </c>
      <c r="G76" s="115" t="str">
        <f>VLOOKUP(E76,'LISTADO ATM'!$A$2:$B$900,2,0)</f>
        <v xml:space="preserve">ATM Oficina Nagua </v>
      </c>
      <c r="H76" s="115" t="str">
        <f>VLOOKUP(E76,VIP!$A$2:$O17180,7,FALSE)</f>
        <v>Si</v>
      </c>
      <c r="I76" s="115" t="str">
        <f>VLOOKUP(E76,VIP!$A$2:$O9145,8,FALSE)</f>
        <v>Si</v>
      </c>
      <c r="J76" s="115" t="str">
        <f>VLOOKUP(E76,VIP!$A$2:$O9095,8,FALSE)</f>
        <v>Si</v>
      </c>
      <c r="K76" s="115" t="str">
        <f>VLOOKUP(E76,VIP!$A$2:$O12669,6,0)</f>
        <v>SI</v>
      </c>
      <c r="L76" s="116" t="s">
        <v>2428</v>
      </c>
      <c r="M76" s="114" t="s">
        <v>2466</v>
      </c>
      <c r="N76" s="114" t="s">
        <v>2473</v>
      </c>
      <c r="O76" s="115" t="s">
        <v>2527</v>
      </c>
      <c r="P76" s="113"/>
      <c r="Q76" s="117" t="s">
        <v>2428</v>
      </c>
    </row>
    <row r="77" spans="1:17" ht="18" x14ac:dyDescent="0.25">
      <c r="A77" s="115" t="str">
        <f>VLOOKUP(E77,'LISTADO ATM'!$A$2:$C$901,3,0)</f>
        <v>NORTE</v>
      </c>
      <c r="B77" s="110">
        <v>335835850</v>
      </c>
      <c r="C77" s="122">
        <v>44282.302083333336</v>
      </c>
      <c r="D77" s="115" t="s">
        <v>2190</v>
      </c>
      <c r="E77" s="109">
        <v>276</v>
      </c>
      <c r="F77" s="115" t="str">
        <f>VLOOKUP(E77,VIP!$A$2:$O12258,2,0)</f>
        <v>DRBR276</v>
      </c>
      <c r="G77" s="115" t="str">
        <f>VLOOKUP(E77,'LISTADO ATM'!$A$2:$B$900,2,0)</f>
        <v xml:space="preserve">ATM UNP Las Guáranas (San Francisco) </v>
      </c>
      <c r="H77" s="115" t="str">
        <f>VLOOKUP(E77,VIP!$A$2:$O17179,7,FALSE)</f>
        <v>Si</v>
      </c>
      <c r="I77" s="115" t="str">
        <f>VLOOKUP(E77,VIP!$A$2:$O9144,8,FALSE)</f>
        <v>Si</v>
      </c>
      <c r="J77" s="115" t="str">
        <f>VLOOKUP(E77,VIP!$A$2:$O9094,8,FALSE)</f>
        <v>Si</v>
      </c>
      <c r="K77" s="115" t="str">
        <f>VLOOKUP(E77,VIP!$A$2:$O12668,6,0)</f>
        <v>NO</v>
      </c>
      <c r="L77" s="116" t="s">
        <v>2489</v>
      </c>
      <c r="M77" s="114" t="s">
        <v>2466</v>
      </c>
      <c r="N77" s="114" t="s">
        <v>2473</v>
      </c>
      <c r="O77" s="115" t="s">
        <v>2498</v>
      </c>
      <c r="P77" s="113"/>
      <c r="Q77" s="117" t="s">
        <v>2489</v>
      </c>
    </row>
    <row r="78" spans="1:17" ht="18" x14ac:dyDescent="0.25">
      <c r="A78" s="115" t="str">
        <f>VLOOKUP(E78,'LISTADO ATM'!$A$2:$C$901,3,0)</f>
        <v>SUR</v>
      </c>
      <c r="B78" s="110">
        <v>335835851</v>
      </c>
      <c r="C78" s="122">
        <v>44282.302870370368</v>
      </c>
      <c r="D78" s="115" t="s">
        <v>2495</v>
      </c>
      <c r="E78" s="109">
        <v>615</v>
      </c>
      <c r="F78" s="115" t="str">
        <f>VLOOKUP(E78,VIP!$A$2:$O12257,2,0)</f>
        <v>DRBR418</v>
      </c>
      <c r="G78" s="115" t="str">
        <f>VLOOKUP(E78,'LISTADO ATM'!$A$2:$B$900,2,0)</f>
        <v xml:space="preserve">ATM Estación Sunix Cabral (Barahona) </v>
      </c>
      <c r="H78" s="115" t="str">
        <f>VLOOKUP(E78,VIP!$A$2:$O17178,7,FALSE)</f>
        <v>Si</v>
      </c>
      <c r="I78" s="115" t="str">
        <f>VLOOKUP(E78,VIP!$A$2:$O9143,8,FALSE)</f>
        <v>Si</v>
      </c>
      <c r="J78" s="115" t="str">
        <f>VLOOKUP(E78,VIP!$A$2:$O9093,8,FALSE)</f>
        <v>Si</v>
      </c>
      <c r="K78" s="115" t="str">
        <f>VLOOKUP(E78,VIP!$A$2:$O12667,6,0)</f>
        <v>NO</v>
      </c>
      <c r="L78" s="116" t="s">
        <v>2428</v>
      </c>
      <c r="M78" s="114" t="s">
        <v>2466</v>
      </c>
      <c r="N78" s="114" t="s">
        <v>2473</v>
      </c>
      <c r="O78" s="115" t="s">
        <v>2496</v>
      </c>
      <c r="P78" s="113"/>
      <c r="Q78" s="117" t="s">
        <v>2428</v>
      </c>
    </row>
    <row r="79" spans="1:17" ht="18" x14ac:dyDescent="0.25">
      <c r="A79" s="115" t="str">
        <f>VLOOKUP(E79,'LISTADO ATM'!$A$2:$C$901,3,0)</f>
        <v>NORTE</v>
      </c>
      <c r="B79" s="110">
        <v>335835852</v>
      </c>
      <c r="C79" s="122">
        <v>44282.303333333337</v>
      </c>
      <c r="D79" s="115" t="s">
        <v>2495</v>
      </c>
      <c r="E79" s="109">
        <v>8</v>
      </c>
      <c r="F79" s="115" t="str">
        <f>VLOOKUP(E79,VIP!$A$2:$O12256,2,0)</f>
        <v>DRBR008</v>
      </c>
      <c r="G79" s="115" t="str">
        <f>VLOOKUP(E79,'LISTADO ATM'!$A$2:$B$900,2,0)</f>
        <v>ATM Autoservicio Yaque</v>
      </c>
      <c r="H79" s="115" t="str">
        <f>VLOOKUP(E79,VIP!$A$2:$O17177,7,FALSE)</f>
        <v>Si</v>
      </c>
      <c r="I79" s="115" t="str">
        <f>VLOOKUP(E79,VIP!$A$2:$O9142,8,FALSE)</f>
        <v>Si</v>
      </c>
      <c r="J79" s="115" t="str">
        <f>VLOOKUP(E79,VIP!$A$2:$O9092,8,FALSE)</f>
        <v>Si</v>
      </c>
      <c r="K79" s="115" t="str">
        <f>VLOOKUP(E79,VIP!$A$2:$O12666,6,0)</f>
        <v>NO</v>
      </c>
      <c r="L79" s="116" t="s">
        <v>2499</v>
      </c>
      <c r="M79" s="114" t="s">
        <v>2466</v>
      </c>
      <c r="N79" s="114" t="s">
        <v>2473</v>
      </c>
      <c r="O79" s="115" t="s">
        <v>2496</v>
      </c>
      <c r="P79" s="113"/>
      <c r="Q79" s="117" t="s">
        <v>2499</v>
      </c>
    </row>
    <row r="80" spans="1:17" ht="18" x14ac:dyDescent="0.25">
      <c r="A80" s="115" t="str">
        <f>VLOOKUP(E80,'LISTADO ATM'!$A$2:$C$901,3,0)</f>
        <v>DISTRITO NACIONAL</v>
      </c>
      <c r="B80" s="110">
        <v>335835853</v>
      </c>
      <c r="C80" s="122">
        <v>44282.304814814815</v>
      </c>
      <c r="D80" s="115" t="s">
        <v>2469</v>
      </c>
      <c r="E80" s="109">
        <v>241</v>
      </c>
      <c r="F80" s="115" t="str">
        <f>VLOOKUP(E80,VIP!$A$2:$O12255,2,0)</f>
        <v>DRBR241</v>
      </c>
      <c r="G80" s="115" t="str">
        <f>VLOOKUP(E80,'LISTADO ATM'!$A$2:$B$900,2,0)</f>
        <v xml:space="preserve">ATM Palacio Nacional (Presidencia) </v>
      </c>
      <c r="H80" s="115" t="str">
        <f>VLOOKUP(E80,VIP!$A$2:$O17176,7,FALSE)</f>
        <v>Si</v>
      </c>
      <c r="I80" s="115" t="str">
        <f>VLOOKUP(E80,VIP!$A$2:$O9141,8,FALSE)</f>
        <v>Si</v>
      </c>
      <c r="J80" s="115" t="str">
        <f>VLOOKUP(E80,VIP!$A$2:$O9091,8,FALSE)</f>
        <v>Si</v>
      </c>
      <c r="K80" s="115" t="str">
        <f>VLOOKUP(E80,VIP!$A$2:$O12665,6,0)</f>
        <v>NO</v>
      </c>
      <c r="L80" s="116" t="s">
        <v>2499</v>
      </c>
      <c r="M80" s="114" t="s">
        <v>2466</v>
      </c>
      <c r="N80" s="114" t="s">
        <v>2473</v>
      </c>
      <c r="O80" s="115" t="s">
        <v>2474</v>
      </c>
      <c r="P80" s="113"/>
      <c r="Q80" s="117" t="s">
        <v>2499</v>
      </c>
    </row>
    <row r="81" spans="1:17" ht="18" x14ac:dyDescent="0.25">
      <c r="A81" s="115" t="str">
        <f>VLOOKUP(E81,'LISTADO ATM'!$A$2:$C$901,3,0)</f>
        <v>ESTE</v>
      </c>
      <c r="B81" s="110">
        <v>335835854</v>
      </c>
      <c r="C81" s="122">
        <v>44282.306666666664</v>
      </c>
      <c r="D81" s="115" t="s">
        <v>2189</v>
      </c>
      <c r="E81" s="109">
        <v>963</v>
      </c>
      <c r="F81" s="115" t="str">
        <f>VLOOKUP(E81,VIP!$A$2:$O12254,2,0)</f>
        <v>DRBR963</v>
      </c>
      <c r="G81" s="115" t="str">
        <f>VLOOKUP(E81,'LISTADO ATM'!$A$2:$B$900,2,0)</f>
        <v xml:space="preserve">ATM Multiplaza La Romana </v>
      </c>
      <c r="H81" s="115" t="str">
        <f>VLOOKUP(E81,VIP!$A$2:$O17175,7,FALSE)</f>
        <v>Si</v>
      </c>
      <c r="I81" s="115" t="str">
        <f>VLOOKUP(E81,VIP!$A$2:$O9140,8,FALSE)</f>
        <v>Si</v>
      </c>
      <c r="J81" s="115" t="str">
        <f>VLOOKUP(E81,VIP!$A$2:$O9090,8,FALSE)</f>
        <v>Si</v>
      </c>
      <c r="K81" s="115" t="str">
        <f>VLOOKUP(E81,VIP!$A$2:$O12664,6,0)</f>
        <v>NO</v>
      </c>
      <c r="L81" s="116" t="s">
        <v>2228</v>
      </c>
      <c r="M81" s="114" t="s">
        <v>2466</v>
      </c>
      <c r="N81" s="114" t="s">
        <v>2473</v>
      </c>
      <c r="O81" s="115" t="s">
        <v>2475</v>
      </c>
      <c r="P81" s="113"/>
      <c r="Q81" s="117" t="s">
        <v>2228</v>
      </c>
    </row>
    <row r="82" spans="1:17" ht="18" x14ac:dyDescent="0.25">
      <c r="A82" s="115" t="str">
        <f>VLOOKUP(E82,'LISTADO ATM'!$A$2:$C$901,3,0)</f>
        <v>DISTRITO NACIONAL</v>
      </c>
      <c r="B82" s="110">
        <v>335835855</v>
      </c>
      <c r="C82" s="122">
        <v>44282.30978009259</v>
      </c>
      <c r="D82" s="115" t="s">
        <v>2469</v>
      </c>
      <c r="E82" s="109">
        <v>717</v>
      </c>
      <c r="F82" s="115" t="str">
        <f>VLOOKUP(E82,VIP!$A$2:$O12253,2,0)</f>
        <v>DRBR24K</v>
      </c>
      <c r="G82" s="115" t="str">
        <f>VLOOKUP(E82,'LISTADO ATM'!$A$2:$B$900,2,0)</f>
        <v xml:space="preserve">ATM Oficina Los Alcarrizos </v>
      </c>
      <c r="H82" s="115" t="str">
        <f>VLOOKUP(E82,VIP!$A$2:$O17174,7,FALSE)</f>
        <v>Si</v>
      </c>
      <c r="I82" s="115" t="str">
        <f>VLOOKUP(E82,VIP!$A$2:$O9139,8,FALSE)</f>
        <v>Si</v>
      </c>
      <c r="J82" s="115" t="str">
        <f>VLOOKUP(E82,VIP!$A$2:$O9089,8,FALSE)</f>
        <v>Si</v>
      </c>
      <c r="K82" s="115" t="str">
        <f>VLOOKUP(E82,VIP!$A$2:$O12663,6,0)</f>
        <v>SI</v>
      </c>
      <c r="L82" s="116" t="s">
        <v>2428</v>
      </c>
      <c r="M82" s="114" t="s">
        <v>2466</v>
      </c>
      <c r="N82" s="114" t="s">
        <v>2473</v>
      </c>
      <c r="O82" s="115" t="s">
        <v>2474</v>
      </c>
      <c r="P82" s="113"/>
      <c r="Q82" s="117" t="s">
        <v>2428</v>
      </c>
    </row>
    <row r="83" spans="1:17" ht="18" x14ac:dyDescent="0.25">
      <c r="A83" s="115" t="str">
        <f>VLOOKUP(E83,'LISTADO ATM'!$A$2:$C$901,3,0)</f>
        <v>DISTRITO NACIONAL</v>
      </c>
      <c r="B83" s="110">
        <v>335835856</v>
      </c>
      <c r="C83" s="122">
        <v>44282.342719907407</v>
      </c>
      <c r="D83" s="115" t="s">
        <v>2189</v>
      </c>
      <c r="E83" s="109">
        <v>43</v>
      </c>
      <c r="F83" s="115" t="str">
        <f>VLOOKUP(E83,VIP!$A$2:$O12265,2,0)</f>
        <v>DRBR043</v>
      </c>
      <c r="G83" s="115" t="str">
        <f>VLOOKUP(E83,'LISTADO ATM'!$A$2:$B$900,2,0)</f>
        <v xml:space="preserve">ATM Zona Franca San Isidro </v>
      </c>
      <c r="H83" s="115" t="str">
        <f>VLOOKUP(E83,VIP!$A$2:$O17186,7,FALSE)</f>
        <v>Si</v>
      </c>
      <c r="I83" s="115" t="str">
        <f>VLOOKUP(E83,VIP!$A$2:$O9151,8,FALSE)</f>
        <v>No</v>
      </c>
      <c r="J83" s="115" t="str">
        <f>VLOOKUP(E83,VIP!$A$2:$O9101,8,FALSE)</f>
        <v>No</v>
      </c>
      <c r="K83" s="115" t="str">
        <f>VLOOKUP(E83,VIP!$A$2:$O12675,6,0)</f>
        <v>NO</v>
      </c>
      <c r="L83" s="116" t="s">
        <v>2489</v>
      </c>
      <c r="M83" s="114" t="s">
        <v>2466</v>
      </c>
      <c r="N83" s="114" t="s">
        <v>2473</v>
      </c>
      <c r="O83" s="115" t="s">
        <v>2475</v>
      </c>
      <c r="P83" s="113"/>
      <c r="Q83" s="117" t="s">
        <v>2489</v>
      </c>
    </row>
    <row r="84" spans="1:17" ht="18" x14ac:dyDescent="0.25">
      <c r="A84" s="115" t="str">
        <f>VLOOKUP(E84,'LISTADO ATM'!$A$2:$C$901,3,0)</f>
        <v>DISTRITO NACIONAL</v>
      </c>
      <c r="B84" s="110">
        <v>335835857</v>
      </c>
      <c r="C84" s="122">
        <v>44282.362187500003</v>
      </c>
      <c r="D84" s="115" t="s">
        <v>2189</v>
      </c>
      <c r="E84" s="109">
        <v>318</v>
      </c>
      <c r="F84" s="115" t="str">
        <f>VLOOKUP(E84,VIP!$A$2:$O12264,2,0)</f>
        <v>DRBR318</v>
      </c>
      <c r="G84" s="115" t="str">
        <f>VLOOKUP(E84,'LISTADO ATM'!$A$2:$B$900,2,0)</f>
        <v>ATM Autoservicio Lope de Vega</v>
      </c>
      <c r="H84" s="115" t="str">
        <f>VLOOKUP(E84,VIP!$A$2:$O17185,7,FALSE)</f>
        <v>Si</v>
      </c>
      <c r="I84" s="115" t="str">
        <f>VLOOKUP(E84,VIP!$A$2:$O9150,8,FALSE)</f>
        <v>Si</v>
      </c>
      <c r="J84" s="115" t="str">
        <f>VLOOKUP(E84,VIP!$A$2:$O9100,8,FALSE)</f>
        <v>Si</v>
      </c>
      <c r="K84" s="115" t="str">
        <f>VLOOKUP(E84,VIP!$A$2:$O12674,6,0)</f>
        <v>NO</v>
      </c>
      <c r="L84" s="116" t="s">
        <v>2489</v>
      </c>
      <c r="M84" s="114" t="s">
        <v>2466</v>
      </c>
      <c r="N84" s="114" t="s">
        <v>2473</v>
      </c>
      <c r="O84" s="115" t="s">
        <v>2475</v>
      </c>
      <c r="P84" s="113"/>
      <c r="Q84" s="117" t="s">
        <v>2489</v>
      </c>
    </row>
    <row r="85" spans="1:17" ht="18" x14ac:dyDescent="0.25">
      <c r="A85" s="115" t="str">
        <f>VLOOKUP(E85,'LISTADO ATM'!$A$2:$C$901,3,0)</f>
        <v>NORTE</v>
      </c>
      <c r="B85" s="110">
        <v>335835858</v>
      </c>
      <c r="C85" s="122">
        <v>44282.363483796296</v>
      </c>
      <c r="D85" s="115" t="s">
        <v>2190</v>
      </c>
      <c r="E85" s="109">
        <v>538</v>
      </c>
      <c r="F85" s="115" t="str">
        <f>VLOOKUP(E85,VIP!$A$2:$O12263,2,0)</f>
        <v>DRBR538</v>
      </c>
      <c r="G85" s="115" t="str">
        <f>VLOOKUP(E85,'LISTADO ATM'!$A$2:$B$900,2,0)</f>
        <v>ATM  Autoservicio San Fco. Macorís</v>
      </c>
      <c r="H85" s="115" t="str">
        <f>VLOOKUP(E85,VIP!$A$2:$O17184,7,FALSE)</f>
        <v>Si</v>
      </c>
      <c r="I85" s="115" t="str">
        <f>VLOOKUP(E85,VIP!$A$2:$O9149,8,FALSE)</f>
        <v>Si</v>
      </c>
      <c r="J85" s="115" t="str">
        <f>VLOOKUP(E85,VIP!$A$2:$O9099,8,FALSE)</f>
        <v>Si</v>
      </c>
      <c r="K85" s="115" t="str">
        <f>VLOOKUP(E85,VIP!$A$2:$O12673,6,0)</f>
        <v>NO</v>
      </c>
      <c r="L85" s="116" t="s">
        <v>2228</v>
      </c>
      <c r="M85" s="114" t="s">
        <v>2466</v>
      </c>
      <c r="N85" s="114" t="s">
        <v>2473</v>
      </c>
      <c r="O85" s="115" t="s">
        <v>2498</v>
      </c>
      <c r="P85" s="113"/>
      <c r="Q85" s="117" t="s">
        <v>2228</v>
      </c>
    </row>
    <row r="86" spans="1:17" ht="18" x14ac:dyDescent="0.25">
      <c r="A86" s="115" t="str">
        <f>VLOOKUP(E86,'LISTADO ATM'!$A$2:$C$901,3,0)</f>
        <v>ESTE</v>
      </c>
      <c r="B86" s="110">
        <v>335835861</v>
      </c>
      <c r="C86" s="122">
        <v>44282.364745370367</v>
      </c>
      <c r="D86" s="115" t="s">
        <v>2495</v>
      </c>
      <c r="E86" s="109">
        <v>830</v>
      </c>
      <c r="F86" s="115" t="str">
        <f>VLOOKUP(E86,VIP!$A$2:$O12262,2,0)</f>
        <v>DRBR830</v>
      </c>
      <c r="G86" s="115" t="str">
        <f>VLOOKUP(E86,'LISTADO ATM'!$A$2:$B$900,2,0)</f>
        <v xml:space="preserve">ATM UNP Sabana Grande de Boyá </v>
      </c>
      <c r="H86" s="115" t="str">
        <f>VLOOKUP(E86,VIP!$A$2:$O17183,7,FALSE)</f>
        <v>Si</v>
      </c>
      <c r="I86" s="115" t="str">
        <f>VLOOKUP(E86,VIP!$A$2:$O9148,8,FALSE)</f>
        <v>Si</v>
      </c>
      <c r="J86" s="115" t="str">
        <f>VLOOKUP(E86,VIP!$A$2:$O9098,8,FALSE)</f>
        <v>Si</v>
      </c>
      <c r="K86" s="115" t="str">
        <f>VLOOKUP(E86,VIP!$A$2:$O12672,6,0)</f>
        <v>NO</v>
      </c>
      <c r="L86" s="116" t="s">
        <v>2428</v>
      </c>
      <c r="M86" s="114" t="s">
        <v>2466</v>
      </c>
      <c r="N86" s="114" t="s">
        <v>2473</v>
      </c>
      <c r="O86" s="115" t="s">
        <v>2496</v>
      </c>
      <c r="P86" s="113"/>
      <c r="Q86" s="117" t="s">
        <v>2428</v>
      </c>
    </row>
    <row r="87" spans="1:17" ht="18" x14ac:dyDescent="0.25">
      <c r="A87" s="115" t="str">
        <f>VLOOKUP(E87,'LISTADO ATM'!$A$2:$C$901,3,0)</f>
        <v>DISTRITO NACIONAL</v>
      </c>
      <c r="B87" s="110">
        <v>335835878</v>
      </c>
      <c r="C87" s="122">
        <v>44282.378240740742</v>
      </c>
      <c r="D87" s="115" t="s">
        <v>2189</v>
      </c>
      <c r="E87" s="109">
        <v>549</v>
      </c>
      <c r="F87" s="115" t="str">
        <f>VLOOKUP(E87,VIP!$A$2:$O12261,2,0)</f>
        <v>DRBR026</v>
      </c>
      <c r="G87" s="115" t="str">
        <f>VLOOKUP(E87,'LISTADO ATM'!$A$2:$B$900,2,0)</f>
        <v xml:space="preserve">ATM Ministerio de Turismo (Oficinas Gubernamentales) </v>
      </c>
      <c r="H87" s="115" t="str">
        <f>VLOOKUP(E87,VIP!$A$2:$O17182,7,FALSE)</f>
        <v>Si</v>
      </c>
      <c r="I87" s="115" t="str">
        <f>VLOOKUP(E87,VIP!$A$2:$O9147,8,FALSE)</f>
        <v>Si</v>
      </c>
      <c r="J87" s="115" t="str">
        <f>VLOOKUP(E87,VIP!$A$2:$O9097,8,FALSE)</f>
        <v>Si</v>
      </c>
      <c r="K87" s="115" t="str">
        <f>VLOOKUP(E87,VIP!$A$2:$O12671,6,0)</f>
        <v>NO</v>
      </c>
      <c r="L87" s="116" t="s">
        <v>2254</v>
      </c>
      <c r="M87" s="114" t="s">
        <v>2466</v>
      </c>
      <c r="N87" s="114" t="s">
        <v>2473</v>
      </c>
      <c r="O87" s="115" t="s">
        <v>2475</v>
      </c>
      <c r="P87" s="113"/>
      <c r="Q87" s="117" t="s">
        <v>2254</v>
      </c>
    </row>
    <row r="88" spans="1:17" ht="18" x14ac:dyDescent="0.25">
      <c r="A88" s="115" t="str">
        <f>VLOOKUP(E88,'LISTADO ATM'!$A$2:$C$901,3,0)</f>
        <v>NORTE</v>
      </c>
      <c r="B88" s="110">
        <v>335835884</v>
      </c>
      <c r="C88" s="122">
        <v>44282.382233796299</v>
      </c>
      <c r="D88" s="115" t="s">
        <v>2495</v>
      </c>
      <c r="E88" s="109">
        <v>936</v>
      </c>
      <c r="F88" s="115" t="str">
        <f>VLOOKUP(E88,VIP!$A$2:$O12260,2,0)</f>
        <v>DRBR936</v>
      </c>
      <c r="G88" s="115" t="str">
        <f>VLOOKUP(E88,'LISTADO ATM'!$A$2:$B$900,2,0)</f>
        <v xml:space="preserve">ATM Autobanco Oficina La Vega I </v>
      </c>
      <c r="H88" s="115" t="str">
        <f>VLOOKUP(E88,VIP!$A$2:$O17181,7,FALSE)</f>
        <v>Si</v>
      </c>
      <c r="I88" s="115" t="str">
        <f>VLOOKUP(E88,VIP!$A$2:$O9146,8,FALSE)</f>
        <v>Si</v>
      </c>
      <c r="J88" s="115" t="str">
        <f>VLOOKUP(E88,VIP!$A$2:$O9096,8,FALSE)</f>
        <v>Si</v>
      </c>
      <c r="K88" s="115" t="str">
        <f>VLOOKUP(E88,VIP!$A$2:$O12670,6,0)</f>
        <v>NO</v>
      </c>
      <c r="L88" s="116" t="s">
        <v>2499</v>
      </c>
      <c r="M88" s="114" t="s">
        <v>2466</v>
      </c>
      <c r="N88" s="114" t="s">
        <v>2473</v>
      </c>
      <c r="O88" s="115" t="s">
        <v>2496</v>
      </c>
      <c r="P88" s="113"/>
      <c r="Q88" s="117" t="s">
        <v>2499</v>
      </c>
    </row>
    <row r="89" spans="1:17" ht="18" x14ac:dyDescent="0.25">
      <c r="A89" s="115" t="str">
        <f>VLOOKUP(E89,'LISTADO ATM'!$A$2:$C$901,3,0)</f>
        <v>ESTE</v>
      </c>
      <c r="B89" s="110">
        <v>335835897</v>
      </c>
      <c r="C89" s="122">
        <v>44282.391840277778</v>
      </c>
      <c r="D89" s="115" t="s">
        <v>2495</v>
      </c>
      <c r="E89" s="109">
        <v>1</v>
      </c>
      <c r="F89" s="115" t="str">
        <f>VLOOKUP(E89,VIP!$A$2:$O12259,2,0)</f>
        <v>DRBR001</v>
      </c>
      <c r="G89" s="115" t="str">
        <f>VLOOKUP(E89,'LISTADO ATM'!$A$2:$B$900,2,0)</f>
        <v>ATM S/M San Rafael del Yuma</v>
      </c>
      <c r="H89" s="115" t="str">
        <f>VLOOKUP(E89,VIP!$A$2:$O17180,7,FALSE)</f>
        <v>Si</v>
      </c>
      <c r="I89" s="115" t="str">
        <f>VLOOKUP(E89,VIP!$A$2:$O9145,8,FALSE)</f>
        <v>Si</v>
      </c>
      <c r="J89" s="115" t="str">
        <f>VLOOKUP(E89,VIP!$A$2:$O9095,8,FALSE)</f>
        <v>Si</v>
      </c>
      <c r="K89" s="115" t="str">
        <f>VLOOKUP(E89,VIP!$A$2:$O12669,6,0)</f>
        <v>NO</v>
      </c>
      <c r="L89" s="116" t="s">
        <v>2459</v>
      </c>
      <c r="M89" s="114" t="s">
        <v>2466</v>
      </c>
      <c r="N89" s="114" t="s">
        <v>2473</v>
      </c>
      <c r="O89" s="115" t="s">
        <v>2496</v>
      </c>
      <c r="P89" s="113"/>
      <c r="Q89" s="117" t="s">
        <v>2459</v>
      </c>
    </row>
    <row r="90" spans="1:17" ht="18" x14ac:dyDescent="0.25">
      <c r="A90" s="115" t="str">
        <f>VLOOKUP(E90,'LISTADO ATM'!$A$2:$C$901,3,0)</f>
        <v>DISTRITO NACIONAL</v>
      </c>
      <c r="B90" s="110">
        <v>335835909</v>
      </c>
      <c r="C90" s="122">
        <v>44282.396828703706</v>
      </c>
      <c r="D90" s="115" t="s">
        <v>2469</v>
      </c>
      <c r="E90" s="109">
        <v>565</v>
      </c>
      <c r="F90" s="115" t="str">
        <f>VLOOKUP(E90,VIP!$A$2:$O12258,2,0)</f>
        <v>DRBR24H</v>
      </c>
      <c r="G90" s="115" t="str">
        <f>VLOOKUP(E90,'LISTADO ATM'!$A$2:$B$900,2,0)</f>
        <v xml:space="preserve">ATM S/M La Cadena Núñez de Cáceres </v>
      </c>
      <c r="H90" s="115" t="str">
        <f>VLOOKUP(E90,VIP!$A$2:$O17179,7,FALSE)</f>
        <v>Si</v>
      </c>
      <c r="I90" s="115" t="str">
        <f>VLOOKUP(E90,VIP!$A$2:$O9144,8,FALSE)</f>
        <v>Si</v>
      </c>
      <c r="J90" s="115" t="str">
        <f>VLOOKUP(E90,VIP!$A$2:$O9094,8,FALSE)</f>
        <v>Si</v>
      </c>
      <c r="K90" s="115" t="str">
        <f>VLOOKUP(E90,VIP!$A$2:$O12668,6,0)</f>
        <v>NO</v>
      </c>
      <c r="L90" s="116" t="s">
        <v>2459</v>
      </c>
      <c r="M90" s="114" t="s">
        <v>2466</v>
      </c>
      <c r="N90" s="114" t="s">
        <v>2473</v>
      </c>
      <c r="O90" s="115" t="s">
        <v>2474</v>
      </c>
      <c r="P90" s="113"/>
      <c r="Q90" s="117" t="s">
        <v>2459</v>
      </c>
    </row>
    <row r="91" spans="1:17" ht="18" x14ac:dyDescent="0.25">
      <c r="A91" s="115" t="str">
        <f>VLOOKUP(E91,'LISTADO ATM'!$A$2:$C$901,3,0)</f>
        <v>SUR</v>
      </c>
      <c r="B91" s="110">
        <v>335835914</v>
      </c>
      <c r="C91" s="122">
        <v>44282.400266203702</v>
      </c>
      <c r="D91" s="115" t="s">
        <v>2495</v>
      </c>
      <c r="E91" s="109">
        <v>750</v>
      </c>
      <c r="F91" s="115" t="str">
        <f>VLOOKUP(E91,VIP!$A$2:$O12257,2,0)</f>
        <v>DRBR265</v>
      </c>
      <c r="G91" s="115" t="str">
        <f>VLOOKUP(E91,'LISTADO ATM'!$A$2:$B$900,2,0)</f>
        <v xml:space="preserve">ATM UNP Duvergé </v>
      </c>
      <c r="H91" s="115" t="str">
        <f>VLOOKUP(E91,VIP!$A$2:$O17178,7,FALSE)</f>
        <v>Si</v>
      </c>
      <c r="I91" s="115" t="str">
        <f>VLOOKUP(E91,VIP!$A$2:$O9143,8,FALSE)</f>
        <v>Si</v>
      </c>
      <c r="J91" s="115" t="str">
        <f>VLOOKUP(E91,VIP!$A$2:$O9093,8,FALSE)</f>
        <v>Si</v>
      </c>
      <c r="K91" s="115" t="str">
        <f>VLOOKUP(E91,VIP!$A$2:$O12667,6,0)</f>
        <v>SI</v>
      </c>
      <c r="L91" s="116" t="s">
        <v>2428</v>
      </c>
      <c r="M91" s="114" t="s">
        <v>2466</v>
      </c>
      <c r="N91" s="114" t="s">
        <v>2473</v>
      </c>
      <c r="O91" s="115" t="s">
        <v>2496</v>
      </c>
      <c r="P91" s="113"/>
      <c r="Q91" s="117" t="s">
        <v>2428</v>
      </c>
    </row>
    <row r="92" spans="1:17" ht="18" x14ac:dyDescent="0.25">
      <c r="A92" s="115" t="str">
        <f>VLOOKUP(E92,'LISTADO ATM'!$A$2:$C$901,3,0)</f>
        <v>DISTRITO NACIONAL</v>
      </c>
      <c r="B92" s="110">
        <v>335835916</v>
      </c>
      <c r="C92" s="122">
        <v>44282.402800925927</v>
      </c>
      <c r="D92" s="115" t="s">
        <v>2469</v>
      </c>
      <c r="E92" s="109">
        <v>325</v>
      </c>
      <c r="F92" s="115" t="str">
        <f>VLOOKUP(E92,VIP!$A$2:$O12256,2,0)</f>
        <v>DRBR325</v>
      </c>
      <c r="G92" s="115" t="str">
        <f>VLOOKUP(E92,'LISTADO ATM'!$A$2:$B$900,2,0)</f>
        <v>ATM Casa Edwin</v>
      </c>
      <c r="H92" s="115" t="str">
        <f>VLOOKUP(E92,VIP!$A$2:$O17177,7,FALSE)</f>
        <v>Si</v>
      </c>
      <c r="I92" s="115" t="str">
        <f>VLOOKUP(E92,VIP!$A$2:$O9142,8,FALSE)</f>
        <v>Si</v>
      </c>
      <c r="J92" s="115" t="str">
        <f>VLOOKUP(E92,VIP!$A$2:$O9092,8,FALSE)</f>
        <v>Si</v>
      </c>
      <c r="K92" s="115" t="str">
        <f>VLOOKUP(E92,VIP!$A$2:$O12666,6,0)</f>
        <v>NO</v>
      </c>
      <c r="L92" s="116" t="s">
        <v>2428</v>
      </c>
      <c r="M92" s="114" t="s">
        <v>2466</v>
      </c>
      <c r="N92" s="114" t="s">
        <v>2473</v>
      </c>
      <c r="O92" s="115" t="s">
        <v>2474</v>
      </c>
      <c r="P92" s="113"/>
      <c r="Q92" s="117" t="s">
        <v>2428</v>
      </c>
    </row>
    <row r="93" spans="1:17" ht="18" x14ac:dyDescent="0.25">
      <c r="A93" s="115" t="str">
        <f>VLOOKUP(E93,'LISTADO ATM'!$A$2:$C$901,3,0)</f>
        <v>ESTE</v>
      </c>
      <c r="B93" s="110">
        <v>335835923</v>
      </c>
      <c r="C93" s="122">
        <v>44282.405648148146</v>
      </c>
      <c r="D93" s="115" t="s">
        <v>2495</v>
      </c>
      <c r="E93" s="109">
        <v>117</v>
      </c>
      <c r="F93" s="115" t="str">
        <f>VLOOKUP(E93,VIP!$A$2:$O12255,2,0)</f>
        <v>DRBR117</v>
      </c>
      <c r="G93" s="115" t="str">
        <f>VLOOKUP(E93,'LISTADO ATM'!$A$2:$B$900,2,0)</f>
        <v xml:space="preserve">ATM Oficina El Seybo </v>
      </c>
      <c r="H93" s="115" t="str">
        <f>VLOOKUP(E93,VIP!$A$2:$O17176,7,FALSE)</f>
        <v>Si</v>
      </c>
      <c r="I93" s="115" t="str">
        <f>VLOOKUP(E93,VIP!$A$2:$O9141,8,FALSE)</f>
        <v>Si</v>
      </c>
      <c r="J93" s="115" t="str">
        <f>VLOOKUP(E93,VIP!$A$2:$O9091,8,FALSE)</f>
        <v>Si</v>
      </c>
      <c r="K93" s="115" t="str">
        <f>VLOOKUP(E93,VIP!$A$2:$O12665,6,0)</f>
        <v>SI</v>
      </c>
      <c r="L93" s="116" t="s">
        <v>2459</v>
      </c>
      <c r="M93" s="114" t="s">
        <v>2466</v>
      </c>
      <c r="N93" s="114" t="s">
        <v>2473</v>
      </c>
      <c r="O93" s="115" t="s">
        <v>2496</v>
      </c>
      <c r="P93" s="113"/>
      <c r="Q93" s="117" t="s">
        <v>2459</v>
      </c>
    </row>
    <row r="94" spans="1:17" ht="18" x14ac:dyDescent="0.25">
      <c r="A94" s="115" t="str">
        <f>VLOOKUP(E94,'LISTADO ATM'!$A$2:$C$901,3,0)</f>
        <v>DISTRITO NACIONAL</v>
      </c>
      <c r="B94" s="110">
        <v>335835928</v>
      </c>
      <c r="C94" s="122">
        <v>44282.409872685188</v>
      </c>
      <c r="D94" s="115" t="s">
        <v>2495</v>
      </c>
      <c r="E94" s="109">
        <v>722</v>
      </c>
      <c r="F94" s="115" t="str">
        <f>VLOOKUP(E94,VIP!$A$2:$O12254,2,0)</f>
        <v>DRBR393</v>
      </c>
      <c r="G94" s="115" t="str">
        <f>VLOOKUP(E94,'LISTADO ATM'!$A$2:$B$900,2,0)</f>
        <v xml:space="preserve">ATM Oficina Charles de Gaulle III </v>
      </c>
      <c r="H94" s="115" t="str">
        <f>VLOOKUP(E94,VIP!$A$2:$O17175,7,FALSE)</f>
        <v>Si</v>
      </c>
      <c r="I94" s="115" t="str">
        <f>VLOOKUP(E94,VIP!$A$2:$O9140,8,FALSE)</f>
        <v>Si</v>
      </c>
      <c r="J94" s="115" t="str">
        <f>VLOOKUP(E94,VIP!$A$2:$O9090,8,FALSE)</f>
        <v>Si</v>
      </c>
      <c r="K94" s="115" t="str">
        <f>VLOOKUP(E94,VIP!$A$2:$O12664,6,0)</f>
        <v>SI</v>
      </c>
      <c r="L94" s="116" t="s">
        <v>2428</v>
      </c>
      <c r="M94" s="114" t="s">
        <v>2466</v>
      </c>
      <c r="N94" s="114" t="s">
        <v>2473</v>
      </c>
      <c r="O94" s="115" t="s">
        <v>2496</v>
      </c>
      <c r="P94" s="113"/>
      <c r="Q94" s="117" t="s">
        <v>2428</v>
      </c>
    </row>
    <row r="95" spans="1:17" ht="18" x14ac:dyDescent="0.25">
      <c r="A95" s="115" t="str">
        <f>VLOOKUP(E95,'LISTADO ATM'!$A$2:$C$901,3,0)</f>
        <v>ESTE</v>
      </c>
      <c r="B95" s="110">
        <v>335835932</v>
      </c>
      <c r="C95" s="122">
        <v>44282.41542824074</v>
      </c>
      <c r="D95" s="115" t="s">
        <v>2469</v>
      </c>
      <c r="E95" s="109">
        <v>933</v>
      </c>
      <c r="F95" s="115" t="str">
        <f>VLOOKUP(E95,VIP!$A$2:$O12258,2,0)</f>
        <v>DRBR933</v>
      </c>
      <c r="G95" s="115" t="str">
        <f>VLOOKUP(E95,'LISTADO ATM'!$A$2:$B$900,2,0)</f>
        <v>ATM Hotel Dreams Punta Cana II</v>
      </c>
      <c r="H95" s="115" t="str">
        <f>VLOOKUP(E95,VIP!$A$2:$O17179,7,FALSE)</f>
        <v>Si</v>
      </c>
      <c r="I95" s="115" t="str">
        <f>VLOOKUP(E95,VIP!$A$2:$O9144,8,FALSE)</f>
        <v>Si</v>
      </c>
      <c r="J95" s="115" t="str">
        <f>VLOOKUP(E95,VIP!$A$2:$O9094,8,FALSE)</f>
        <v>Si</v>
      </c>
      <c r="K95" s="115" t="str">
        <f>VLOOKUP(E95,VIP!$A$2:$O12668,6,0)</f>
        <v>NO</v>
      </c>
      <c r="L95" s="116" t="s">
        <v>2459</v>
      </c>
      <c r="M95" s="114" t="s">
        <v>2466</v>
      </c>
      <c r="N95" s="114" t="s">
        <v>2473</v>
      </c>
      <c r="O95" s="115" t="s">
        <v>2474</v>
      </c>
      <c r="P95" s="113"/>
      <c r="Q95" s="117" t="s">
        <v>2459</v>
      </c>
    </row>
    <row r="96" spans="1:17" ht="18" x14ac:dyDescent="0.25">
      <c r="A96" s="115" t="str">
        <f>VLOOKUP(E96,'LISTADO ATM'!$A$2:$C$901,3,0)</f>
        <v>DISTRITO NACIONAL</v>
      </c>
      <c r="B96" s="110">
        <v>335835938</v>
      </c>
      <c r="C96" s="122">
        <v>44282.419062499997</v>
      </c>
      <c r="D96" s="115" t="s">
        <v>2495</v>
      </c>
      <c r="E96" s="109">
        <v>577</v>
      </c>
      <c r="F96" s="115" t="str">
        <f>VLOOKUP(E96,VIP!$A$2:$O12261,2,0)</f>
        <v>DRBR173</v>
      </c>
      <c r="G96" s="115" t="str">
        <f>VLOOKUP(E96,'LISTADO ATM'!$A$2:$B$900,2,0)</f>
        <v xml:space="preserve">ATM Olé Ave. Duarte </v>
      </c>
      <c r="H96" s="115" t="str">
        <f>VLOOKUP(E96,VIP!$A$2:$O17182,7,FALSE)</f>
        <v>Si</v>
      </c>
      <c r="I96" s="115" t="str">
        <f>VLOOKUP(E96,VIP!$A$2:$O9147,8,FALSE)</f>
        <v>Si</v>
      </c>
      <c r="J96" s="115" t="str">
        <f>VLOOKUP(E96,VIP!$A$2:$O9097,8,FALSE)</f>
        <v>Si</v>
      </c>
      <c r="K96" s="115" t="str">
        <f>VLOOKUP(E96,VIP!$A$2:$O12671,6,0)</f>
        <v>SI</v>
      </c>
      <c r="L96" s="116" t="s">
        <v>2431</v>
      </c>
      <c r="M96" s="182" t="s">
        <v>2528</v>
      </c>
      <c r="N96" s="182" t="s">
        <v>2510</v>
      </c>
      <c r="O96" s="115" t="s">
        <v>2531</v>
      </c>
      <c r="P96" s="182" t="s">
        <v>2533</v>
      </c>
      <c r="Q96" s="182" t="s">
        <v>2431</v>
      </c>
    </row>
    <row r="97" spans="1:17" ht="18" x14ac:dyDescent="0.25">
      <c r="A97" s="115" t="str">
        <f>VLOOKUP(E97,'LISTADO ATM'!$A$2:$C$901,3,0)</f>
        <v>DISTRITO NACIONAL</v>
      </c>
      <c r="B97" s="110">
        <v>335835948</v>
      </c>
      <c r="C97" s="122">
        <v>44282.426354166666</v>
      </c>
      <c r="D97" s="115" t="s">
        <v>2189</v>
      </c>
      <c r="E97" s="109">
        <v>958</v>
      </c>
      <c r="F97" s="115" t="str">
        <f>VLOOKUP(E97,VIP!$A$2:$O12257,2,0)</f>
        <v>DRBR958</v>
      </c>
      <c r="G97" s="115" t="str">
        <f>VLOOKUP(E97,'LISTADO ATM'!$A$2:$B$900,2,0)</f>
        <v xml:space="preserve">ATM Olé Aut. San Isidro </v>
      </c>
      <c r="H97" s="115" t="str">
        <f>VLOOKUP(E97,VIP!$A$2:$O17178,7,FALSE)</f>
        <v>Si</v>
      </c>
      <c r="I97" s="115" t="str">
        <f>VLOOKUP(E97,VIP!$A$2:$O9143,8,FALSE)</f>
        <v>Si</v>
      </c>
      <c r="J97" s="115" t="str">
        <f>VLOOKUP(E97,VIP!$A$2:$O9093,8,FALSE)</f>
        <v>Si</v>
      </c>
      <c r="K97" s="115" t="str">
        <f>VLOOKUP(E97,VIP!$A$2:$O12667,6,0)</f>
        <v>NO</v>
      </c>
      <c r="L97" s="116" t="s">
        <v>2228</v>
      </c>
      <c r="M97" s="114" t="s">
        <v>2466</v>
      </c>
      <c r="N97" s="114" t="s">
        <v>2473</v>
      </c>
      <c r="O97" s="115" t="s">
        <v>2475</v>
      </c>
      <c r="P97" s="113"/>
      <c r="Q97" s="117" t="s">
        <v>2228</v>
      </c>
    </row>
    <row r="98" spans="1:17" ht="18" x14ac:dyDescent="0.25">
      <c r="A98" s="115" t="str">
        <f>VLOOKUP(E98,'LISTADO ATM'!$A$2:$C$901,3,0)</f>
        <v>ESTE</v>
      </c>
      <c r="B98" s="110">
        <v>335835949</v>
      </c>
      <c r="C98" s="122">
        <v>44282.42659722222</v>
      </c>
      <c r="D98" s="115" t="s">
        <v>2189</v>
      </c>
      <c r="E98" s="109">
        <v>330</v>
      </c>
      <c r="F98" s="115" t="str">
        <f>VLOOKUP(E98,VIP!$A$2:$O12256,2,0)</f>
        <v>DRBR330</v>
      </c>
      <c r="G98" s="115" t="str">
        <f>VLOOKUP(E98,'LISTADO ATM'!$A$2:$B$900,2,0)</f>
        <v xml:space="preserve">ATM Oficina Boulevard (Higuey) </v>
      </c>
      <c r="H98" s="115" t="str">
        <f>VLOOKUP(E98,VIP!$A$2:$O17177,7,FALSE)</f>
        <v>Si</v>
      </c>
      <c r="I98" s="115" t="str">
        <f>VLOOKUP(E98,VIP!$A$2:$O9142,8,FALSE)</f>
        <v>Si</v>
      </c>
      <c r="J98" s="115" t="str">
        <f>VLOOKUP(E98,VIP!$A$2:$O9092,8,FALSE)</f>
        <v>Si</v>
      </c>
      <c r="K98" s="115" t="str">
        <f>VLOOKUP(E98,VIP!$A$2:$O12666,6,0)</f>
        <v>SI</v>
      </c>
      <c r="L98" s="116" t="s">
        <v>2228</v>
      </c>
      <c r="M98" s="114" t="s">
        <v>2466</v>
      </c>
      <c r="N98" s="114" t="s">
        <v>2473</v>
      </c>
      <c r="O98" s="115" t="s">
        <v>2475</v>
      </c>
      <c r="P98" s="113"/>
      <c r="Q98" s="117" t="s">
        <v>2228</v>
      </c>
    </row>
    <row r="99" spans="1:17" ht="18" x14ac:dyDescent="0.25">
      <c r="A99" s="115" t="str">
        <f>VLOOKUP(E99,'LISTADO ATM'!$A$2:$C$901,3,0)</f>
        <v>NORTE</v>
      </c>
      <c r="B99" s="110">
        <v>335835961</v>
      </c>
      <c r="C99" s="122">
        <v>44282.431898148148</v>
      </c>
      <c r="D99" s="115" t="s">
        <v>2495</v>
      </c>
      <c r="E99" s="109">
        <v>603</v>
      </c>
      <c r="F99" s="115" t="str">
        <f>VLOOKUP(E99,VIP!$A$2:$O12260,2,0)</f>
        <v>DRBR126</v>
      </c>
      <c r="G99" s="115" t="str">
        <f>VLOOKUP(E99,'LISTADO ATM'!$A$2:$B$900,2,0)</f>
        <v xml:space="preserve">ATM Zona Franca (Santiago) II </v>
      </c>
      <c r="H99" s="115" t="str">
        <f>VLOOKUP(E99,VIP!$A$2:$O17181,7,FALSE)</f>
        <v>Si</v>
      </c>
      <c r="I99" s="115" t="str">
        <f>VLOOKUP(E99,VIP!$A$2:$O9146,8,FALSE)</f>
        <v>Si</v>
      </c>
      <c r="J99" s="115" t="str">
        <f>VLOOKUP(E99,VIP!$A$2:$O9096,8,FALSE)</f>
        <v>Si</v>
      </c>
      <c r="K99" s="115" t="str">
        <f>VLOOKUP(E99,VIP!$A$2:$O12670,6,0)</f>
        <v>NO</v>
      </c>
      <c r="L99" s="116" t="s">
        <v>2478</v>
      </c>
      <c r="M99" s="182" t="s">
        <v>2528</v>
      </c>
      <c r="N99" s="182" t="s">
        <v>2510</v>
      </c>
      <c r="O99" s="115" t="s">
        <v>2531</v>
      </c>
      <c r="P99" s="182" t="s">
        <v>2532</v>
      </c>
      <c r="Q99" s="182" t="s">
        <v>2478</v>
      </c>
    </row>
    <row r="100" spans="1:17" ht="18" x14ac:dyDescent="0.25">
      <c r="A100" s="115" t="str">
        <f>VLOOKUP(E100,'LISTADO ATM'!$A$2:$C$901,3,0)</f>
        <v>NORTE</v>
      </c>
      <c r="B100" s="110">
        <v>335835965</v>
      </c>
      <c r="C100" s="122">
        <v>44282.432870370372</v>
      </c>
      <c r="D100" s="115" t="s">
        <v>2495</v>
      </c>
      <c r="E100" s="109">
        <v>350</v>
      </c>
      <c r="F100" s="115" t="str">
        <f>VLOOKUP(E100,VIP!$A$2:$O12259,2,0)</f>
        <v>DRBR350</v>
      </c>
      <c r="G100" s="115" t="str">
        <f>VLOOKUP(E100,'LISTADO ATM'!$A$2:$B$900,2,0)</f>
        <v xml:space="preserve">ATM Oficina Villa Tapia </v>
      </c>
      <c r="H100" s="115" t="str">
        <f>VLOOKUP(E100,VIP!$A$2:$O17180,7,FALSE)</f>
        <v>Si</v>
      </c>
      <c r="I100" s="115" t="str">
        <f>VLOOKUP(E100,VIP!$A$2:$O9145,8,FALSE)</f>
        <v>Si</v>
      </c>
      <c r="J100" s="115" t="str">
        <f>VLOOKUP(E100,VIP!$A$2:$O9095,8,FALSE)</f>
        <v>Si</v>
      </c>
      <c r="K100" s="115" t="str">
        <f>VLOOKUP(E100,VIP!$A$2:$O12669,6,0)</f>
        <v>NO</v>
      </c>
      <c r="L100" s="116" t="s">
        <v>2478</v>
      </c>
      <c r="M100" s="182" t="s">
        <v>2528</v>
      </c>
      <c r="N100" s="182" t="s">
        <v>2510</v>
      </c>
      <c r="O100" s="115" t="s">
        <v>2531</v>
      </c>
      <c r="P100" s="182" t="s">
        <v>2532</v>
      </c>
      <c r="Q100" s="182" t="s">
        <v>2478</v>
      </c>
    </row>
    <row r="101" spans="1:17" ht="18" x14ac:dyDescent="0.25">
      <c r="A101" s="115" t="str">
        <f>VLOOKUP(E101,'LISTADO ATM'!$A$2:$C$901,3,0)</f>
        <v>NORTE</v>
      </c>
      <c r="B101" s="110">
        <v>335835967</v>
      </c>
      <c r="C101" s="122">
        <v>44282.433298611111</v>
      </c>
      <c r="D101" s="115" t="s">
        <v>2495</v>
      </c>
      <c r="E101" s="109">
        <v>405</v>
      </c>
      <c r="F101" s="115" t="str">
        <f>VLOOKUP(E101,VIP!$A$2:$O12258,2,0)</f>
        <v>DRBR405</v>
      </c>
      <c r="G101" s="115" t="str">
        <f>VLOOKUP(E101,'LISTADO ATM'!$A$2:$B$900,2,0)</f>
        <v xml:space="preserve">ATM UNP Loma de Cabrera </v>
      </c>
      <c r="H101" s="115" t="str">
        <f>VLOOKUP(E101,VIP!$A$2:$O17179,7,FALSE)</f>
        <v>Si</v>
      </c>
      <c r="I101" s="115" t="str">
        <f>VLOOKUP(E101,VIP!$A$2:$O9144,8,FALSE)</f>
        <v>Si</v>
      </c>
      <c r="J101" s="115" t="str">
        <f>VLOOKUP(E101,VIP!$A$2:$O9094,8,FALSE)</f>
        <v>Si</v>
      </c>
      <c r="K101" s="115" t="str">
        <f>VLOOKUP(E101,VIP!$A$2:$O12668,6,0)</f>
        <v>NO</v>
      </c>
      <c r="L101" s="116" t="s">
        <v>2478</v>
      </c>
      <c r="M101" s="182" t="s">
        <v>2528</v>
      </c>
      <c r="N101" s="182" t="s">
        <v>2510</v>
      </c>
      <c r="O101" s="115" t="s">
        <v>2531</v>
      </c>
      <c r="P101" s="182" t="s">
        <v>2532</v>
      </c>
      <c r="Q101" s="182" t="s">
        <v>2478</v>
      </c>
    </row>
    <row r="102" spans="1:17" ht="18" x14ac:dyDescent="0.25">
      <c r="A102" s="115" t="str">
        <f>VLOOKUP(E102,'LISTADO ATM'!$A$2:$C$901,3,0)</f>
        <v>ESTE</v>
      </c>
      <c r="B102" s="110">
        <v>335835968</v>
      </c>
      <c r="C102" s="122">
        <v>44282.433796296296</v>
      </c>
      <c r="D102" s="115" t="s">
        <v>2495</v>
      </c>
      <c r="E102" s="109">
        <v>289</v>
      </c>
      <c r="F102" s="115" t="str">
        <f>VLOOKUP(E102,VIP!$A$2:$O12257,2,0)</f>
        <v>DRBR910</v>
      </c>
      <c r="G102" s="115" t="str">
        <f>VLOOKUP(E102,'LISTADO ATM'!$A$2:$B$900,2,0)</f>
        <v>ATM Oficina Bávaro II</v>
      </c>
      <c r="H102" s="115" t="str">
        <f>VLOOKUP(E102,VIP!$A$2:$O17178,7,FALSE)</f>
        <v>Si</v>
      </c>
      <c r="I102" s="115" t="str">
        <f>VLOOKUP(E102,VIP!$A$2:$O9143,8,FALSE)</f>
        <v>Si</v>
      </c>
      <c r="J102" s="115" t="str">
        <f>VLOOKUP(E102,VIP!$A$2:$O9093,8,FALSE)</f>
        <v>Si</v>
      </c>
      <c r="K102" s="115" t="str">
        <f>VLOOKUP(E102,VIP!$A$2:$O12667,6,0)</f>
        <v>NO</v>
      </c>
      <c r="L102" s="116" t="s">
        <v>2478</v>
      </c>
      <c r="M102" s="182" t="s">
        <v>2528</v>
      </c>
      <c r="N102" s="182" t="s">
        <v>2510</v>
      </c>
      <c r="O102" s="115" t="s">
        <v>2531</v>
      </c>
      <c r="P102" s="182" t="s">
        <v>2532</v>
      </c>
      <c r="Q102" s="182" t="s">
        <v>2478</v>
      </c>
    </row>
    <row r="103" spans="1:17" ht="18" x14ac:dyDescent="0.25">
      <c r="A103" s="115" t="str">
        <f>VLOOKUP(E103,'LISTADO ATM'!$A$2:$C$901,3,0)</f>
        <v>NORTE</v>
      </c>
      <c r="B103" s="110">
        <v>335835969</v>
      </c>
      <c r="C103" s="122">
        <v>44282.434363425928</v>
      </c>
      <c r="D103" s="115" t="s">
        <v>2495</v>
      </c>
      <c r="E103" s="109">
        <v>796</v>
      </c>
      <c r="F103" s="115" t="str">
        <f>VLOOKUP(E103,VIP!$A$2:$O12255,2,0)</f>
        <v>DRBR155</v>
      </c>
      <c r="G103" s="115" t="str">
        <f>VLOOKUP(E103,'LISTADO ATM'!$A$2:$B$900,2,0)</f>
        <v xml:space="preserve">ATM Oficina Plaza Ventura (Nagua) </v>
      </c>
      <c r="H103" s="115" t="str">
        <f>VLOOKUP(E103,VIP!$A$2:$O17176,7,FALSE)</f>
        <v>Si</v>
      </c>
      <c r="I103" s="115" t="str">
        <f>VLOOKUP(E103,VIP!$A$2:$O9141,8,FALSE)</f>
        <v>Si</v>
      </c>
      <c r="J103" s="115" t="str">
        <f>VLOOKUP(E103,VIP!$A$2:$O9091,8,FALSE)</f>
        <v>Si</v>
      </c>
      <c r="K103" s="115" t="str">
        <f>VLOOKUP(E103,VIP!$A$2:$O12665,6,0)</f>
        <v>SI</v>
      </c>
      <c r="L103" s="116" t="s">
        <v>2428</v>
      </c>
      <c r="M103" s="114" t="s">
        <v>2466</v>
      </c>
      <c r="N103" s="114" t="s">
        <v>2473</v>
      </c>
      <c r="O103" s="115" t="s">
        <v>2496</v>
      </c>
      <c r="P103" s="113"/>
      <c r="Q103" s="117" t="s">
        <v>2428</v>
      </c>
    </row>
    <row r="104" spans="1:17" ht="18" x14ac:dyDescent="0.25">
      <c r="A104" s="115" t="str">
        <f>VLOOKUP(E104,'LISTADO ATM'!$A$2:$C$901,3,0)</f>
        <v>DISTRITO NACIONAL</v>
      </c>
      <c r="B104" s="110">
        <v>335835983</v>
      </c>
      <c r="C104" s="122">
        <v>44282.441168981481</v>
      </c>
      <c r="D104" s="115" t="s">
        <v>2469</v>
      </c>
      <c r="E104" s="109">
        <v>678</v>
      </c>
      <c r="F104" s="115" t="str">
        <f>VLOOKUP(E104,VIP!$A$2:$O12260,2,0)</f>
        <v>DRBR678</v>
      </c>
      <c r="G104" s="115" t="str">
        <f>VLOOKUP(E104,'LISTADO ATM'!$A$2:$B$900,2,0)</f>
        <v>ATM Eco Petroleo San Isidro</v>
      </c>
      <c r="H104" s="115" t="str">
        <f>VLOOKUP(E104,VIP!$A$2:$O17181,7,FALSE)</f>
        <v>Si</v>
      </c>
      <c r="I104" s="115" t="str">
        <f>VLOOKUP(E104,VIP!$A$2:$O9146,8,FALSE)</f>
        <v>Si</v>
      </c>
      <c r="J104" s="115" t="str">
        <f>VLOOKUP(E104,VIP!$A$2:$O9096,8,FALSE)</f>
        <v>Si</v>
      </c>
      <c r="K104" s="115" t="str">
        <f>VLOOKUP(E104,VIP!$A$2:$O12670,6,0)</f>
        <v>NO</v>
      </c>
      <c r="L104" s="116" t="s">
        <v>2428</v>
      </c>
      <c r="M104" s="114" t="s">
        <v>2466</v>
      </c>
      <c r="N104" s="114" t="s">
        <v>2473</v>
      </c>
      <c r="O104" s="115" t="s">
        <v>2474</v>
      </c>
      <c r="P104" s="113"/>
      <c r="Q104" s="117" t="s">
        <v>2428</v>
      </c>
    </row>
    <row r="105" spans="1:17" ht="18" x14ac:dyDescent="0.25">
      <c r="A105" s="115" t="str">
        <f>VLOOKUP(E105,'LISTADO ATM'!$A$2:$C$901,3,0)</f>
        <v>NORTE</v>
      </c>
      <c r="B105" s="110">
        <v>335835985</v>
      </c>
      <c r="C105" s="122">
        <v>44282.442407407405</v>
      </c>
      <c r="D105" s="115" t="s">
        <v>2495</v>
      </c>
      <c r="E105" s="109">
        <v>985</v>
      </c>
      <c r="F105" s="115" t="str">
        <f>VLOOKUP(E105,VIP!$A$2:$O12256,2,0)</f>
        <v>DRBR985</v>
      </c>
      <c r="G105" s="115" t="str">
        <f>VLOOKUP(E105,'LISTADO ATM'!$A$2:$B$900,2,0)</f>
        <v xml:space="preserve">ATM Oficina Dajabón II </v>
      </c>
      <c r="H105" s="115" t="str">
        <f>VLOOKUP(E105,VIP!$A$2:$O17177,7,FALSE)</f>
        <v>Si</v>
      </c>
      <c r="I105" s="115" t="str">
        <f>VLOOKUP(E105,VIP!$A$2:$O9142,8,FALSE)</f>
        <v>Si</v>
      </c>
      <c r="J105" s="115" t="str">
        <f>VLOOKUP(E105,VIP!$A$2:$O9092,8,FALSE)</f>
        <v>Si</v>
      </c>
      <c r="K105" s="115" t="str">
        <f>VLOOKUP(E105,VIP!$A$2:$O12666,6,0)</f>
        <v>NO</v>
      </c>
      <c r="L105" s="116" t="s">
        <v>2478</v>
      </c>
      <c r="M105" s="182" t="s">
        <v>2528</v>
      </c>
      <c r="N105" s="182" t="s">
        <v>2510</v>
      </c>
      <c r="O105" s="115" t="s">
        <v>2530</v>
      </c>
      <c r="P105" s="182" t="s">
        <v>2532</v>
      </c>
      <c r="Q105" s="182" t="s">
        <v>2478</v>
      </c>
    </row>
    <row r="106" spans="1:17" ht="18" x14ac:dyDescent="0.25">
      <c r="A106" s="115" t="str">
        <f>VLOOKUP(E106,'LISTADO ATM'!$A$2:$C$901,3,0)</f>
        <v>DISTRITO NACIONAL</v>
      </c>
      <c r="B106" s="110">
        <v>335835989</v>
      </c>
      <c r="C106" s="122">
        <v>44282.444675925923</v>
      </c>
      <c r="D106" s="115" t="s">
        <v>2469</v>
      </c>
      <c r="E106" s="109">
        <v>672</v>
      </c>
      <c r="F106" s="115" t="str">
        <f>VLOOKUP(E106,VIP!$A$2:$O12259,2,0)</f>
        <v>DRBR672</v>
      </c>
      <c r="G106" s="115" t="str">
        <f>VLOOKUP(E106,'LISTADO ATM'!$A$2:$B$900,2,0)</f>
        <v>ATM Destacamento Policía Nacional La Victoria</v>
      </c>
      <c r="H106" s="115" t="str">
        <f>VLOOKUP(E106,VIP!$A$2:$O17180,7,FALSE)</f>
        <v>Si</v>
      </c>
      <c r="I106" s="115" t="str">
        <f>VLOOKUP(E106,VIP!$A$2:$O9145,8,FALSE)</f>
        <v>Si</v>
      </c>
      <c r="J106" s="115" t="str">
        <f>VLOOKUP(E106,VIP!$A$2:$O9095,8,FALSE)</f>
        <v>Si</v>
      </c>
      <c r="K106" s="115" t="str">
        <f>VLOOKUP(E106,VIP!$A$2:$O12669,6,0)</f>
        <v>SI</v>
      </c>
      <c r="L106" s="116" t="s">
        <v>2428</v>
      </c>
      <c r="M106" s="114" t="s">
        <v>2466</v>
      </c>
      <c r="N106" s="114" t="s">
        <v>2473</v>
      </c>
      <c r="O106" s="115" t="s">
        <v>2474</v>
      </c>
      <c r="P106" s="113"/>
      <c r="Q106" s="117" t="s">
        <v>2428</v>
      </c>
    </row>
    <row r="107" spans="1:17" ht="18" x14ac:dyDescent="0.25">
      <c r="A107" s="115" t="str">
        <f>VLOOKUP(E107,'LISTADO ATM'!$A$2:$C$901,3,0)</f>
        <v>DISTRITO NACIONAL</v>
      </c>
      <c r="B107" s="110">
        <v>335835990</v>
      </c>
      <c r="C107" s="122">
        <v>44282.445752314816</v>
      </c>
      <c r="D107" s="115" t="s">
        <v>2469</v>
      </c>
      <c r="E107" s="109">
        <v>967</v>
      </c>
      <c r="F107" s="115" t="str">
        <f>VLOOKUP(E107,VIP!$A$2:$O12258,2,0)</f>
        <v>DRBR967</v>
      </c>
      <c r="G107" s="115" t="str">
        <f>VLOOKUP(E107,'LISTADO ATM'!$A$2:$B$900,2,0)</f>
        <v xml:space="preserve">ATM UNP Hiper Olé Autopista Duarte </v>
      </c>
      <c r="H107" s="115" t="str">
        <f>VLOOKUP(E107,VIP!$A$2:$O17179,7,FALSE)</f>
        <v>Si</v>
      </c>
      <c r="I107" s="115" t="str">
        <f>VLOOKUP(E107,VIP!$A$2:$O9144,8,FALSE)</f>
        <v>Si</v>
      </c>
      <c r="J107" s="115" t="str">
        <f>VLOOKUP(E107,VIP!$A$2:$O9094,8,FALSE)</f>
        <v>Si</v>
      </c>
      <c r="K107" s="115" t="str">
        <f>VLOOKUP(E107,VIP!$A$2:$O12668,6,0)</f>
        <v>NO</v>
      </c>
      <c r="L107" s="116" t="s">
        <v>2428</v>
      </c>
      <c r="M107" s="114" t="s">
        <v>2466</v>
      </c>
      <c r="N107" s="114" t="s">
        <v>2473</v>
      </c>
      <c r="O107" s="115" t="s">
        <v>2474</v>
      </c>
      <c r="P107" s="113"/>
      <c r="Q107" s="117" t="s">
        <v>2428</v>
      </c>
    </row>
    <row r="108" spans="1:17" ht="18" x14ac:dyDescent="0.25">
      <c r="A108" s="115" t="str">
        <f>VLOOKUP(E108,'LISTADO ATM'!$A$2:$C$901,3,0)</f>
        <v>DISTRITO NACIONAL</v>
      </c>
      <c r="B108" s="110">
        <v>335835991</v>
      </c>
      <c r="C108" s="122">
        <v>44282.447789351849</v>
      </c>
      <c r="D108" s="115" t="s">
        <v>2469</v>
      </c>
      <c r="E108" s="109">
        <v>563</v>
      </c>
      <c r="F108" s="115" t="str">
        <f>VLOOKUP(E108,VIP!$A$2:$O12257,2,0)</f>
        <v>DRBR233</v>
      </c>
      <c r="G108" s="115" t="str">
        <f>VLOOKUP(E108,'LISTADO ATM'!$A$2:$B$900,2,0)</f>
        <v xml:space="preserve">ATM Base Aérea San Isidro </v>
      </c>
      <c r="H108" s="115" t="str">
        <f>VLOOKUP(E108,VIP!$A$2:$O17178,7,FALSE)</f>
        <v>Si</v>
      </c>
      <c r="I108" s="115" t="str">
        <f>VLOOKUP(E108,VIP!$A$2:$O9143,8,FALSE)</f>
        <v>Si</v>
      </c>
      <c r="J108" s="115" t="str">
        <f>VLOOKUP(E108,VIP!$A$2:$O9093,8,FALSE)</f>
        <v>Si</v>
      </c>
      <c r="K108" s="115" t="str">
        <f>VLOOKUP(E108,VIP!$A$2:$O12667,6,0)</f>
        <v>NO</v>
      </c>
      <c r="L108" s="116" t="s">
        <v>2428</v>
      </c>
      <c r="M108" s="114" t="s">
        <v>2466</v>
      </c>
      <c r="N108" s="114" t="s">
        <v>2473</v>
      </c>
      <c r="O108" s="115" t="s">
        <v>2474</v>
      </c>
      <c r="P108" s="113"/>
      <c r="Q108" s="117" t="s">
        <v>2428</v>
      </c>
    </row>
    <row r="109" spans="1:17" ht="18" x14ac:dyDescent="0.25">
      <c r="A109" s="115" t="str">
        <f>VLOOKUP(E109,'LISTADO ATM'!$A$2:$C$901,3,0)</f>
        <v>NORTE</v>
      </c>
      <c r="B109" s="110">
        <v>335835999</v>
      </c>
      <c r="C109" s="122">
        <v>44282.450810185182</v>
      </c>
      <c r="D109" s="115" t="s">
        <v>2495</v>
      </c>
      <c r="E109" s="109">
        <v>350</v>
      </c>
      <c r="F109" s="115" t="str">
        <f>VLOOKUP(E109,VIP!$A$2:$O12258,2,0)</f>
        <v>DRBR350</v>
      </c>
      <c r="G109" s="115" t="str">
        <f>VLOOKUP(E109,'LISTADO ATM'!$A$2:$B$900,2,0)</f>
        <v xml:space="preserve">ATM Oficina Villa Tapia </v>
      </c>
      <c r="H109" s="115" t="str">
        <f>VLOOKUP(E109,VIP!$A$2:$O17179,7,FALSE)</f>
        <v>Si</v>
      </c>
      <c r="I109" s="115" t="str">
        <f>VLOOKUP(E109,VIP!$A$2:$O9144,8,FALSE)</f>
        <v>Si</v>
      </c>
      <c r="J109" s="115" t="str">
        <f>VLOOKUP(E109,VIP!$A$2:$O9094,8,FALSE)</f>
        <v>Si</v>
      </c>
      <c r="K109" s="115" t="str">
        <f>VLOOKUP(E109,VIP!$A$2:$O12668,6,0)</f>
        <v>NO</v>
      </c>
      <c r="L109" s="116" t="s">
        <v>2428</v>
      </c>
      <c r="M109" s="114" t="s">
        <v>2466</v>
      </c>
      <c r="N109" s="114" t="s">
        <v>2473</v>
      </c>
      <c r="O109" s="115" t="s">
        <v>2496</v>
      </c>
      <c r="P109" s="113"/>
      <c r="Q109" s="117" t="s">
        <v>2428</v>
      </c>
    </row>
    <row r="110" spans="1:17" ht="18" x14ac:dyDescent="0.25">
      <c r="A110" s="115" t="str">
        <f>VLOOKUP(E110,'LISTADO ATM'!$A$2:$C$901,3,0)</f>
        <v>SUR</v>
      </c>
      <c r="B110" s="110">
        <v>335835996</v>
      </c>
      <c r="C110" s="122">
        <v>44282.449293981481</v>
      </c>
      <c r="D110" s="115" t="s">
        <v>2469</v>
      </c>
      <c r="E110" s="109">
        <v>356</v>
      </c>
      <c r="F110" s="115" t="str">
        <f>VLOOKUP(E110,VIP!$A$2:$O12259,2,0)</f>
        <v>DRBR356</v>
      </c>
      <c r="G110" s="115" t="str">
        <f>VLOOKUP(E110,'LISTADO ATM'!$A$2:$B$900,2,0)</f>
        <v xml:space="preserve">ATM Estación Sigma (San Cristóbal) </v>
      </c>
      <c r="H110" s="115" t="str">
        <f>VLOOKUP(E110,VIP!$A$2:$O17180,7,FALSE)</f>
        <v>Si</v>
      </c>
      <c r="I110" s="115" t="str">
        <f>VLOOKUP(E110,VIP!$A$2:$O9145,8,FALSE)</f>
        <v>Si</v>
      </c>
      <c r="J110" s="115" t="str">
        <f>VLOOKUP(E110,VIP!$A$2:$O9095,8,FALSE)</f>
        <v>Si</v>
      </c>
      <c r="K110" s="115" t="str">
        <f>VLOOKUP(E110,VIP!$A$2:$O12669,6,0)</f>
        <v>NO</v>
      </c>
      <c r="L110" s="116" t="s">
        <v>2534</v>
      </c>
      <c r="M110" s="114" t="s">
        <v>2466</v>
      </c>
      <c r="N110" s="114" t="s">
        <v>2473</v>
      </c>
      <c r="O110" s="115" t="s">
        <v>2474</v>
      </c>
      <c r="P110" s="113"/>
      <c r="Q110" s="117" t="s">
        <v>2534</v>
      </c>
    </row>
  </sheetData>
  <autoFilter ref="A4:Q67">
    <sortState ref="A5:Q108">
      <sortCondition ref="C4:C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74:E82 E1:E4 E111:E1048576">
    <cfRule type="duplicateValues" dxfId="546" priority="126948"/>
  </conditionalFormatting>
  <conditionalFormatting sqref="E74:E82 E1:E4 E111:E1048576">
    <cfRule type="duplicateValues" dxfId="545" priority="126954"/>
    <cfRule type="duplicateValues" dxfId="544" priority="126955"/>
  </conditionalFormatting>
  <conditionalFormatting sqref="E74:E82 E111:E1048576">
    <cfRule type="duplicateValues" dxfId="543" priority="126996"/>
    <cfRule type="duplicateValues" dxfId="542" priority="126997"/>
  </conditionalFormatting>
  <conditionalFormatting sqref="E74:E82 E111:E1048576">
    <cfRule type="duplicateValues" dxfId="541" priority="127017"/>
  </conditionalFormatting>
  <conditionalFormatting sqref="B74:B82 B1:B4 B111:B1048576">
    <cfRule type="duplicateValues" dxfId="540" priority="128388"/>
  </conditionalFormatting>
  <conditionalFormatting sqref="B74:B82 B111:B1048576">
    <cfRule type="duplicateValues" dxfId="539" priority="128394"/>
  </conditionalFormatting>
  <conditionalFormatting sqref="B74:B82 B1:B4 B111:B1048576">
    <cfRule type="duplicateValues" dxfId="538" priority="128400"/>
    <cfRule type="duplicateValues" dxfId="537" priority="128401"/>
  </conditionalFormatting>
  <conditionalFormatting sqref="E74:E82 E1:E41 E111:E1048576">
    <cfRule type="duplicateValues" dxfId="536" priority="252"/>
  </conditionalFormatting>
  <conditionalFormatting sqref="E42">
    <cfRule type="duplicateValues" dxfId="535" priority="251"/>
  </conditionalFormatting>
  <conditionalFormatting sqref="E42">
    <cfRule type="duplicateValues" dxfId="534" priority="250"/>
  </conditionalFormatting>
  <conditionalFormatting sqref="E42">
    <cfRule type="duplicateValues" dxfId="533" priority="248"/>
    <cfRule type="duplicateValues" dxfId="532" priority="249"/>
  </conditionalFormatting>
  <conditionalFormatting sqref="B42">
    <cfRule type="duplicateValues" dxfId="531" priority="247"/>
  </conditionalFormatting>
  <conditionalFormatting sqref="B42">
    <cfRule type="duplicateValues" dxfId="530" priority="245"/>
    <cfRule type="duplicateValues" dxfId="529" priority="246"/>
  </conditionalFormatting>
  <conditionalFormatting sqref="E43:E67">
    <cfRule type="duplicateValues" dxfId="528" priority="244"/>
  </conditionalFormatting>
  <conditionalFormatting sqref="E43:E67">
    <cfRule type="duplicateValues" dxfId="527" priority="243"/>
  </conditionalFormatting>
  <conditionalFormatting sqref="E43:E67">
    <cfRule type="duplicateValues" dxfId="526" priority="241"/>
    <cfRule type="duplicateValues" dxfId="525" priority="242"/>
  </conditionalFormatting>
  <conditionalFormatting sqref="B43:B67">
    <cfRule type="duplicateValues" dxfId="524" priority="240"/>
  </conditionalFormatting>
  <conditionalFormatting sqref="B43:B67">
    <cfRule type="duplicateValues" dxfId="523" priority="238"/>
    <cfRule type="duplicateValues" dxfId="522" priority="239"/>
  </conditionalFormatting>
  <conditionalFormatting sqref="E74:E82 E1:E67 E111:E1048576">
    <cfRule type="duplicateValues" dxfId="521" priority="237"/>
  </conditionalFormatting>
  <conditionalFormatting sqref="E68:E82">
    <cfRule type="duplicateValues" dxfId="520" priority="236"/>
  </conditionalFormatting>
  <conditionalFormatting sqref="E68:E82">
    <cfRule type="duplicateValues" dxfId="519" priority="235"/>
  </conditionalFormatting>
  <conditionalFormatting sqref="E68:E82">
    <cfRule type="duplicateValues" dxfId="518" priority="233"/>
    <cfRule type="duplicateValues" dxfId="517" priority="234"/>
  </conditionalFormatting>
  <conditionalFormatting sqref="B68:B82">
    <cfRule type="duplicateValues" dxfId="516" priority="232"/>
  </conditionalFormatting>
  <conditionalFormatting sqref="B68:B82">
    <cfRule type="duplicateValues" dxfId="515" priority="230"/>
    <cfRule type="duplicateValues" dxfId="514" priority="231"/>
  </conditionalFormatting>
  <conditionalFormatting sqref="E68:E82">
    <cfRule type="duplicateValues" dxfId="513" priority="229"/>
  </conditionalFormatting>
  <conditionalFormatting sqref="E1:E82 E111:E1048576">
    <cfRule type="duplicateValues" dxfId="512" priority="223"/>
    <cfRule type="duplicateValues" dxfId="511" priority="225"/>
    <cfRule type="duplicateValues" dxfId="510" priority="228"/>
  </conditionalFormatting>
  <conditionalFormatting sqref="E5">
    <cfRule type="duplicateValues" dxfId="509" priority="129143"/>
  </conditionalFormatting>
  <conditionalFormatting sqref="E5">
    <cfRule type="duplicateValues" dxfId="508" priority="129144"/>
    <cfRule type="duplicateValues" dxfId="507" priority="129145"/>
  </conditionalFormatting>
  <conditionalFormatting sqref="B5:B82">
    <cfRule type="duplicateValues" dxfId="506" priority="129146"/>
  </conditionalFormatting>
  <conditionalFormatting sqref="B5:B82">
    <cfRule type="duplicateValues" dxfId="505" priority="129147"/>
    <cfRule type="duplicateValues" dxfId="504" priority="129148"/>
  </conditionalFormatting>
  <conditionalFormatting sqref="B1:B82 B111:B1048576">
    <cfRule type="duplicateValues" dxfId="503" priority="224"/>
    <cfRule type="duplicateValues" dxfId="502" priority="226"/>
    <cfRule type="duplicateValues" dxfId="501" priority="227"/>
  </conditionalFormatting>
  <conditionalFormatting sqref="E6:E41">
    <cfRule type="duplicateValues" dxfId="500" priority="129157"/>
  </conditionalFormatting>
  <conditionalFormatting sqref="E6:E41">
    <cfRule type="duplicateValues" dxfId="499" priority="129159"/>
    <cfRule type="duplicateValues" dxfId="498" priority="129160"/>
  </conditionalFormatting>
  <conditionalFormatting sqref="B6:B41">
    <cfRule type="duplicateValues" dxfId="497" priority="129163"/>
  </conditionalFormatting>
  <conditionalFormatting sqref="B6:B41">
    <cfRule type="duplicateValues" dxfId="496" priority="129165"/>
    <cfRule type="duplicateValues" dxfId="495" priority="129166"/>
  </conditionalFormatting>
  <conditionalFormatting sqref="E83:E94">
    <cfRule type="duplicateValues" dxfId="494" priority="222"/>
  </conditionalFormatting>
  <conditionalFormatting sqref="E83:E94">
    <cfRule type="duplicateValues" dxfId="493" priority="220"/>
    <cfRule type="duplicateValues" dxfId="492" priority="221"/>
  </conditionalFormatting>
  <conditionalFormatting sqref="E83:E94">
    <cfRule type="duplicateValues" dxfId="491" priority="218"/>
    <cfRule type="duplicateValues" dxfId="490" priority="219"/>
  </conditionalFormatting>
  <conditionalFormatting sqref="E83:E94">
    <cfRule type="duplicateValues" dxfId="489" priority="217"/>
  </conditionalFormatting>
  <conditionalFormatting sqref="E83:E94">
    <cfRule type="duplicateValues" dxfId="488" priority="216"/>
  </conditionalFormatting>
  <conditionalFormatting sqref="E83:E94">
    <cfRule type="duplicateValues" dxfId="487" priority="215"/>
  </conditionalFormatting>
  <conditionalFormatting sqref="B83:B94">
    <cfRule type="duplicateValues" dxfId="486" priority="214"/>
  </conditionalFormatting>
  <conditionalFormatting sqref="B83:B94">
    <cfRule type="duplicateValues" dxfId="485" priority="213"/>
  </conditionalFormatting>
  <conditionalFormatting sqref="B83:B94">
    <cfRule type="duplicateValues" dxfId="484" priority="211"/>
    <cfRule type="duplicateValues" dxfId="483" priority="212"/>
  </conditionalFormatting>
  <conditionalFormatting sqref="B83:B94">
    <cfRule type="duplicateValues" dxfId="482" priority="210"/>
  </conditionalFormatting>
  <conditionalFormatting sqref="B83:B94">
    <cfRule type="duplicateValues" dxfId="481" priority="209"/>
  </conditionalFormatting>
  <conditionalFormatting sqref="E83:E94">
    <cfRule type="duplicateValues" dxfId="480" priority="208"/>
  </conditionalFormatting>
  <conditionalFormatting sqref="E83:E94">
    <cfRule type="duplicateValues" dxfId="479" priority="207"/>
  </conditionalFormatting>
  <conditionalFormatting sqref="E83:E94">
    <cfRule type="duplicateValues" dxfId="478" priority="206"/>
  </conditionalFormatting>
  <conditionalFormatting sqref="E83:E94">
    <cfRule type="duplicateValues" dxfId="477" priority="205"/>
  </conditionalFormatting>
  <conditionalFormatting sqref="E83:E94">
    <cfRule type="duplicateValues" dxfId="476" priority="203"/>
    <cfRule type="duplicateValues" dxfId="475" priority="204"/>
  </conditionalFormatting>
  <conditionalFormatting sqref="B83:B94">
    <cfRule type="duplicateValues" dxfId="474" priority="202"/>
  </conditionalFormatting>
  <conditionalFormatting sqref="B83:B94">
    <cfRule type="duplicateValues" dxfId="473" priority="200"/>
    <cfRule type="duplicateValues" dxfId="472" priority="201"/>
  </conditionalFormatting>
  <conditionalFormatting sqref="E83:E94">
    <cfRule type="duplicateValues" dxfId="471" priority="199"/>
  </conditionalFormatting>
  <conditionalFormatting sqref="E83:E94">
    <cfRule type="duplicateValues" dxfId="470" priority="196"/>
    <cfRule type="duplicateValues" dxfId="469" priority="197"/>
    <cfRule type="duplicateValues" dxfId="468" priority="198"/>
  </conditionalFormatting>
  <conditionalFormatting sqref="B83:B94">
    <cfRule type="duplicateValues" dxfId="467" priority="195"/>
  </conditionalFormatting>
  <conditionalFormatting sqref="B83:B94">
    <cfRule type="duplicateValues" dxfId="466" priority="193"/>
    <cfRule type="duplicateValues" dxfId="465" priority="194"/>
  </conditionalFormatting>
  <conditionalFormatting sqref="B83:B94">
    <cfRule type="duplicateValues" dxfId="464" priority="190"/>
    <cfRule type="duplicateValues" dxfId="463" priority="191"/>
    <cfRule type="duplicateValues" dxfId="462" priority="192"/>
  </conditionalFormatting>
  <conditionalFormatting sqref="E95:E98">
    <cfRule type="duplicateValues" dxfId="461" priority="189"/>
  </conditionalFormatting>
  <conditionalFormatting sqref="E95:E98">
    <cfRule type="duplicateValues" dxfId="460" priority="187"/>
    <cfRule type="duplicateValues" dxfId="459" priority="188"/>
  </conditionalFormatting>
  <conditionalFormatting sqref="E95:E98">
    <cfRule type="duplicateValues" dxfId="458" priority="185"/>
    <cfRule type="duplicateValues" dxfId="457" priority="186"/>
  </conditionalFormatting>
  <conditionalFormatting sqref="E95:E98">
    <cfRule type="duplicateValues" dxfId="456" priority="184"/>
  </conditionalFormatting>
  <conditionalFormatting sqref="E95:E98">
    <cfRule type="duplicateValues" dxfId="455" priority="183"/>
  </conditionalFormatting>
  <conditionalFormatting sqref="E95:E98">
    <cfRule type="duplicateValues" dxfId="454" priority="182"/>
  </conditionalFormatting>
  <conditionalFormatting sqref="B95:B98">
    <cfRule type="duplicateValues" dxfId="453" priority="181"/>
  </conditionalFormatting>
  <conditionalFormatting sqref="B95:B98">
    <cfRule type="duplicateValues" dxfId="452" priority="180"/>
  </conditionalFormatting>
  <conditionalFormatting sqref="B95:B98">
    <cfRule type="duplicateValues" dxfId="451" priority="178"/>
    <cfRule type="duplicateValues" dxfId="450" priority="179"/>
  </conditionalFormatting>
  <conditionalFormatting sqref="B95:B98">
    <cfRule type="duplicateValues" dxfId="449" priority="177"/>
  </conditionalFormatting>
  <conditionalFormatting sqref="B95:B98">
    <cfRule type="duplicateValues" dxfId="448" priority="176"/>
  </conditionalFormatting>
  <conditionalFormatting sqref="E95:E98">
    <cfRule type="duplicateValues" dxfId="447" priority="175"/>
  </conditionalFormatting>
  <conditionalFormatting sqref="E95:E98">
    <cfRule type="duplicateValues" dxfId="446" priority="174"/>
  </conditionalFormatting>
  <conditionalFormatting sqref="E95:E98">
    <cfRule type="duplicateValues" dxfId="445" priority="173"/>
  </conditionalFormatting>
  <conditionalFormatting sqref="E95:E98">
    <cfRule type="duplicateValues" dxfId="444" priority="172"/>
  </conditionalFormatting>
  <conditionalFormatting sqref="E95:E98">
    <cfRule type="duplicateValues" dxfId="443" priority="170"/>
    <cfRule type="duplicateValues" dxfId="442" priority="171"/>
  </conditionalFormatting>
  <conditionalFormatting sqref="B95:B98">
    <cfRule type="duplicateValues" dxfId="441" priority="169"/>
  </conditionalFormatting>
  <conditionalFormatting sqref="B95:B98">
    <cfRule type="duplicateValues" dxfId="440" priority="167"/>
    <cfRule type="duplicateValues" dxfId="439" priority="168"/>
  </conditionalFormatting>
  <conditionalFormatting sqref="E95:E98">
    <cfRule type="duplicateValues" dxfId="438" priority="166"/>
  </conditionalFormatting>
  <conditionalFormatting sqref="E95:E98">
    <cfRule type="duplicateValues" dxfId="437" priority="163"/>
    <cfRule type="duplicateValues" dxfId="436" priority="164"/>
    <cfRule type="duplicateValues" dxfId="435" priority="165"/>
  </conditionalFormatting>
  <conditionalFormatting sqref="B95:B98">
    <cfRule type="duplicateValues" dxfId="434" priority="162"/>
  </conditionalFormatting>
  <conditionalFormatting sqref="B95:B98">
    <cfRule type="duplicateValues" dxfId="433" priority="160"/>
    <cfRule type="duplicateValues" dxfId="432" priority="161"/>
  </conditionalFormatting>
  <conditionalFormatting sqref="B95:B98">
    <cfRule type="duplicateValues" dxfId="431" priority="157"/>
    <cfRule type="duplicateValues" dxfId="430" priority="158"/>
    <cfRule type="duplicateValues" dxfId="429" priority="159"/>
  </conditionalFormatting>
  <conditionalFormatting sqref="E1:E98 E111:E1048576">
    <cfRule type="duplicateValues" dxfId="428" priority="156"/>
  </conditionalFormatting>
  <conditionalFormatting sqref="B1:B98 B111:B1048576">
    <cfRule type="duplicateValues" dxfId="427" priority="155"/>
  </conditionalFormatting>
  <conditionalFormatting sqref="E99:E104">
    <cfRule type="duplicateValues" dxfId="426" priority="154"/>
  </conditionalFormatting>
  <conditionalFormatting sqref="E99:E104">
    <cfRule type="duplicateValues" dxfId="425" priority="152"/>
    <cfRule type="duplicateValues" dxfId="424" priority="153"/>
  </conditionalFormatting>
  <conditionalFormatting sqref="E99:E104">
    <cfRule type="duplicateValues" dxfId="423" priority="150"/>
    <cfRule type="duplicateValues" dxfId="422" priority="151"/>
  </conditionalFormatting>
  <conditionalFormatting sqref="E99:E104">
    <cfRule type="duplicateValues" dxfId="421" priority="149"/>
  </conditionalFormatting>
  <conditionalFormatting sqref="E99:E104">
    <cfRule type="duplicateValues" dxfId="420" priority="148"/>
  </conditionalFormatting>
  <conditionalFormatting sqref="E99:E104">
    <cfRule type="duplicateValues" dxfId="419" priority="147"/>
  </conditionalFormatting>
  <conditionalFormatting sqref="B99:B104">
    <cfRule type="duplicateValues" dxfId="418" priority="146"/>
  </conditionalFormatting>
  <conditionalFormatting sqref="B99:B104">
    <cfRule type="duplicateValues" dxfId="417" priority="145"/>
  </conditionalFormatting>
  <conditionalFormatting sqref="B99:B104">
    <cfRule type="duplicateValues" dxfId="416" priority="143"/>
    <cfRule type="duplicateValues" dxfId="415" priority="144"/>
  </conditionalFormatting>
  <conditionalFormatting sqref="B99:B104">
    <cfRule type="duplicateValues" dxfId="414" priority="142"/>
  </conditionalFormatting>
  <conditionalFormatting sqref="B99:B104">
    <cfRule type="duplicateValues" dxfId="413" priority="141"/>
  </conditionalFormatting>
  <conditionalFormatting sqref="E99:E104">
    <cfRule type="duplicateValues" dxfId="412" priority="140"/>
  </conditionalFormatting>
  <conditionalFormatting sqref="E99:E104">
    <cfRule type="duplicateValues" dxfId="411" priority="139"/>
  </conditionalFormatting>
  <conditionalFormatting sqref="E99:E104">
    <cfRule type="duplicateValues" dxfId="410" priority="138"/>
  </conditionalFormatting>
  <conditionalFormatting sqref="E99:E104">
    <cfRule type="duplicateValues" dxfId="409" priority="137"/>
  </conditionalFormatting>
  <conditionalFormatting sqref="E99:E104">
    <cfRule type="duplicateValues" dxfId="408" priority="135"/>
    <cfRule type="duplicateValues" dxfId="407" priority="136"/>
  </conditionalFormatting>
  <conditionalFormatting sqref="B99:B104">
    <cfRule type="duplicateValues" dxfId="406" priority="134"/>
  </conditionalFormatting>
  <conditionalFormatting sqref="B99:B104">
    <cfRule type="duplicateValues" dxfId="405" priority="132"/>
    <cfRule type="duplicateValues" dxfId="404" priority="133"/>
  </conditionalFormatting>
  <conditionalFormatting sqref="E99:E104">
    <cfRule type="duplicateValues" dxfId="403" priority="131"/>
  </conditionalFormatting>
  <conditionalFormatting sqref="E99:E104">
    <cfRule type="duplicateValues" dxfId="402" priority="128"/>
    <cfRule type="duplicateValues" dxfId="401" priority="129"/>
    <cfRule type="duplicateValues" dxfId="400" priority="130"/>
  </conditionalFormatting>
  <conditionalFormatting sqref="B99:B104">
    <cfRule type="duplicateValues" dxfId="399" priority="127"/>
  </conditionalFormatting>
  <conditionalFormatting sqref="B99:B104">
    <cfRule type="duplicateValues" dxfId="398" priority="125"/>
    <cfRule type="duplicateValues" dxfId="397" priority="126"/>
  </conditionalFormatting>
  <conditionalFormatting sqref="B99:B104">
    <cfRule type="duplicateValues" dxfId="396" priority="122"/>
    <cfRule type="duplicateValues" dxfId="395" priority="123"/>
    <cfRule type="duplicateValues" dxfId="394" priority="124"/>
  </conditionalFormatting>
  <conditionalFormatting sqref="E99:E104">
    <cfRule type="duplicateValues" dxfId="393" priority="121"/>
  </conditionalFormatting>
  <conditionalFormatting sqref="B99:B104">
    <cfRule type="duplicateValues" dxfId="392" priority="120"/>
  </conditionalFormatting>
  <conditionalFormatting sqref="E1:E104 E111:E1048576">
    <cfRule type="duplicateValues" dxfId="391" priority="117"/>
    <cfRule type="duplicateValues" dxfId="390" priority="119"/>
  </conditionalFormatting>
  <conditionalFormatting sqref="B1:B104 B111:B1048576">
    <cfRule type="duplicateValues" dxfId="389" priority="118"/>
  </conditionalFormatting>
  <conditionalFormatting sqref="E105:E107">
    <cfRule type="duplicateValues" dxfId="388" priority="116"/>
  </conditionalFormatting>
  <conditionalFormatting sqref="E105:E107">
    <cfRule type="duplicateValues" dxfId="387" priority="114"/>
    <cfRule type="duplicateValues" dxfId="386" priority="115"/>
  </conditionalFormatting>
  <conditionalFormatting sqref="E105:E107">
    <cfRule type="duplicateValues" dxfId="385" priority="112"/>
    <cfRule type="duplicateValues" dxfId="384" priority="113"/>
  </conditionalFormatting>
  <conditionalFormatting sqref="E105:E107">
    <cfRule type="duplicateValues" dxfId="383" priority="111"/>
  </conditionalFormatting>
  <conditionalFormatting sqref="E105:E107">
    <cfRule type="duplicateValues" dxfId="382" priority="110"/>
  </conditionalFormatting>
  <conditionalFormatting sqref="E105:E107">
    <cfRule type="duplicateValues" dxfId="381" priority="109"/>
  </conditionalFormatting>
  <conditionalFormatting sqref="B105:B107">
    <cfRule type="duplicateValues" dxfId="380" priority="108"/>
  </conditionalFormatting>
  <conditionalFormatting sqref="B105:B107">
    <cfRule type="duplicateValues" dxfId="379" priority="107"/>
  </conditionalFormatting>
  <conditionalFormatting sqref="B105:B107">
    <cfRule type="duplicateValues" dxfId="378" priority="105"/>
    <cfRule type="duplicateValues" dxfId="377" priority="106"/>
  </conditionalFormatting>
  <conditionalFormatting sqref="B105:B107">
    <cfRule type="duplicateValues" dxfId="376" priority="104"/>
  </conditionalFormatting>
  <conditionalFormatting sqref="B105:B107">
    <cfRule type="duplicateValues" dxfId="375" priority="103"/>
  </conditionalFormatting>
  <conditionalFormatting sqref="E105:E107">
    <cfRule type="duplicateValues" dxfId="374" priority="102"/>
  </conditionalFormatting>
  <conditionalFormatting sqref="E105:E107">
    <cfRule type="duplicateValues" dxfId="373" priority="101"/>
  </conditionalFormatting>
  <conditionalFormatting sqref="E105:E107">
    <cfRule type="duplicateValues" dxfId="372" priority="100"/>
  </conditionalFormatting>
  <conditionalFormatting sqref="E105:E107">
    <cfRule type="duplicateValues" dxfId="371" priority="99"/>
  </conditionalFormatting>
  <conditionalFormatting sqref="E105:E107">
    <cfRule type="duplicateValues" dxfId="370" priority="97"/>
    <cfRule type="duplicateValues" dxfId="369" priority="98"/>
  </conditionalFormatting>
  <conditionalFormatting sqref="B105:B107">
    <cfRule type="duplicateValues" dxfId="368" priority="96"/>
  </conditionalFormatting>
  <conditionalFormatting sqref="B105:B107">
    <cfRule type="duplicateValues" dxfId="367" priority="94"/>
    <cfRule type="duplicateValues" dxfId="366" priority="95"/>
  </conditionalFormatting>
  <conditionalFormatting sqref="E105:E107">
    <cfRule type="duplicateValues" dxfId="365" priority="93"/>
  </conditionalFormatting>
  <conditionalFormatting sqref="E105:E107">
    <cfRule type="duplicateValues" dxfId="364" priority="90"/>
    <cfRule type="duplicateValues" dxfId="363" priority="91"/>
    <cfRule type="duplicateValues" dxfId="362" priority="92"/>
  </conditionalFormatting>
  <conditionalFormatting sqref="B105:B107">
    <cfRule type="duplicateValues" dxfId="361" priority="89"/>
  </conditionalFormatting>
  <conditionalFormatting sqref="B105:B107">
    <cfRule type="duplicateValues" dxfId="360" priority="87"/>
    <cfRule type="duplicateValues" dxfId="359" priority="88"/>
  </conditionalFormatting>
  <conditionalFormatting sqref="B105:B107">
    <cfRule type="duplicateValues" dxfId="358" priority="84"/>
    <cfRule type="duplicateValues" dxfId="357" priority="85"/>
    <cfRule type="duplicateValues" dxfId="356" priority="86"/>
  </conditionalFormatting>
  <conditionalFormatting sqref="E105:E107">
    <cfRule type="duplicateValues" dxfId="355" priority="83"/>
  </conditionalFormatting>
  <conditionalFormatting sqref="B105:B107">
    <cfRule type="duplicateValues" dxfId="354" priority="82"/>
  </conditionalFormatting>
  <conditionalFormatting sqref="E105:E107">
    <cfRule type="duplicateValues" dxfId="353" priority="79"/>
    <cfRule type="duplicateValues" dxfId="352" priority="81"/>
  </conditionalFormatting>
  <conditionalFormatting sqref="B105:B107">
    <cfRule type="duplicateValues" dxfId="351" priority="80"/>
  </conditionalFormatting>
  <conditionalFormatting sqref="E108">
    <cfRule type="duplicateValues" dxfId="350" priority="78"/>
  </conditionalFormatting>
  <conditionalFormatting sqref="E108">
    <cfRule type="duplicateValues" dxfId="349" priority="76"/>
    <cfRule type="duplicateValues" dxfId="348" priority="77"/>
  </conditionalFormatting>
  <conditionalFormatting sqref="E108">
    <cfRule type="duplicateValues" dxfId="347" priority="74"/>
    <cfRule type="duplicateValues" dxfId="346" priority="75"/>
  </conditionalFormatting>
  <conditionalFormatting sqref="E108">
    <cfRule type="duplicateValues" dxfId="345" priority="73"/>
  </conditionalFormatting>
  <conditionalFormatting sqref="E108">
    <cfRule type="duplicateValues" dxfId="344" priority="72"/>
  </conditionalFormatting>
  <conditionalFormatting sqref="E108">
    <cfRule type="duplicateValues" dxfId="343" priority="71"/>
  </conditionalFormatting>
  <conditionalFormatting sqref="B108">
    <cfRule type="duplicateValues" dxfId="342" priority="70"/>
  </conditionalFormatting>
  <conditionalFormatting sqref="B108">
    <cfRule type="duplicateValues" dxfId="341" priority="69"/>
  </conditionalFormatting>
  <conditionalFormatting sqref="B108">
    <cfRule type="duplicateValues" dxfId="340" priority="67"/>
    <cfRule type="duplicateValues" dxfId="339" priority="68"/>
  </conditionalFormatting>
  <conditionalFormatting sqref="B108">
    <cfRule type="duplicateValues" dxfId="338" priority="66"/>
  </conditionalFormatting>
  <conditionalFormatting sqref="B108">
    <cfRule type="duplicateValues" dxfId="337" priority="65"/>
  </conditionalFormatting>
  <conditionalFormatting sqref="E108">
    <cfRule type="duplicateValues" dxfId="336" priority="64"/>
  </conditionalFormatting>
  <conditionalFormatting sqref="E108">
    <cfRule type="duplicateValues" dxfId="335" priority="63"/>
  </conditionalFormatting>
  <conditionalFormatting sqref="E108">
    <cfRule type="duplicateValues" dxfId="334" priority="62"/>
  </conditionalFormatting>
  <conditionalFormatting sqref="E108">
    <cfRule type="duplicateValues" dxfId="333" priority="61"/>
  </conditionalFormatting>
  <conditionalFormatting sqref="E108">
    <cfRule type="duplicateValues" dxfId="332" priority="59"/>
    <cfRule type="duplicateValues" dxfId="331" priority="60"/>
  </conditionalFormatting>
  <conditionalFormatting sqref="B108">
    <cfRule type="duplicateValues" dxfId="330" priority="58"/>
  </conditionalFormatting>
  <conditionalFormatting sqref="B108">
    <cfRule type="duplicateValues" dxfId="329" priority="56"/>
    <cfRule type="duplicateValues" dxfId="328" priority="57"/>
  </conditionalFormatting>
  <conditionalFormatting sqref="E108">
    <cfRule type="duplicateValues" dxfId="327" priority="55"/>
  </conditionalFormatting>
  <conditionalFormatting sqref="E108">
    <cfRule type="duplicateValues" dxfId="326" priority="52"/>
    <cfRule type="duplicateValues" dxfId="325" priority="53"/>
    <cfRule type="duplicateValues" dxfId="324" priority="54"/>
  </conditionalFormatting>
  <conditionalFormatting sqref="B108">
    <cfRule type="duplicateValues" dxfId="323" priority="51"/>
  </conditionalFormatting>
  <conditionalFormatting sqref="B108">
    <cfRule type="duplicateValues" dxfId="322" priority="49"/>
    <cfRule type="duplicateValues" dxfId="321" priority="50"/>
  </conditionalFormatting>
  <conditionalFormatting sqref="B108">
    <cfRule type="duplicateValues" dxfId="320" priority="46"/>
    <cfRule type="duplicateValues" dxfId="319" priority="47"/>
    <cfRule type="duplicateValues" dxfId="318" priority="48"/>
  </conditionalFormatting>
  <conditionalFormatting sqref="E108">
    <cfRule type="duplicateValues" dxfId="317" priority="45"/>
  </conditionalFormatting>
  <conditionalFormatting sqref="B108">
    <cfRule type="duplicateValues" dxfId="316" priority="44"/>
  </conditionalFormatting>
  <conditionalFormatting sqref="E108">
    <cfRule type="duplicateValues" dxfId="315" priority="41"/>
    <cfRule type="duplicateValues" dxfId="314" priority="43"/>
  </conditionalFormatting>
  <conditionalFormatting sqref="B108">
    <cfRule type="duplicateValues" dxfId="313" priority="42"/>
  </conditionalFormatting>
  <conditionalFormatting sqref="E109:E110">
    <cfRule type="duplicateValues" dxfId="312" priority="40"/>
  </conditionalFormatting>
  <conditionalFormatting sqref="E109:E110">
    <cfRule type="duplicateValues" dxfId="311" priority="38"/>
    <cfRule type="duplicateValues" dxfId="310" priority="39"/>
  </conditionalFormatting>
  <conditionalFormatting sqref="E109:E110">
    <cfRule type="duplicateValues" dxfId="309" priority="36"/>
    <cfRule type="duplicateValues" dxfId="308" priority="37"/>
  </conditionalFormatting>
  <conditionalFormatting sqref="E109:E110">
    <cfRule type="duplicateValues" dxfId="307" priority="35"/>
  </conditionalFormatting>
  <conditionalFormatting sqref="E109:E110">
    <cfRule type="duplicateValues" dxfId="306" priority="34"/>
  </conditionalFormatting>
  <conditionalFormatting sqref="E109:E110">
    <cfRule type="duplicateValues" dxfId="305" priority="33"/>
  </conditionalFormatting>
  <conditionalFormatting sqref="B109:B110">
    <cfRule type="duplicateValues" dxfId="304" priority="32"/>
  </conditionalFormatting>
  <conditionalFormatting sqref="B109:B110">
    <cfRule type="duplicateValues" dxfId="303" priority="31"/>
  </conditionalFormatting>
  <conditionalFormatting sqref="B109:B110">
    <cfRule type="duplicateValues" dxfId="302" priority="29"/>
    <cfRule type="duplicateValues" dxfId="301" priority="30"/>
  </conditionalFormatting>
  <conditionalFormatting sqref="B109:B110">
    <cfRule type="duplicateValues" dxfId="300" priority="28"/>
  </conditionalFormatting>
  <conditionalFormatting sqref="B109:B110">
    <cfRule type="duplicateValues" dxfId="299" priority="27"/>
  </conditionalFormatting>
  <conditionalFormatting sqref="E109:E110">
    <cfRule type="duplicateValues" dxfId="298" priority="26"/>
  </conditionalFormatting>
  <conditionalFormatting sqref="E109:E110">
    <cfRule type="duplicateValues" dxfId="297" priority="25"/>
  </conditionalFormatting>
  <conditionalFormatting sqref="E109:E110">
    <cfRule type="duplicateValues" dxfId="296" priority="24"/>
  </conditionalFormatting>
  <conditionalFormatting sqref="E109:E110">
    <cfRule type="duplicateValues" dxfId="295" priority="23"/>
  </conditionalFormatting>
  <conditionalFormatting sqref="E109:E110">
    <cfRule type="duplicateValues" dxfId="294" priority="21"/>
    <cfRule type="duplicateValues" dxfId="293" priority="22"/>
  </conditionalFormatting>
  <conditionalFormatting sqref="B109:B110">
    <cfRule type="duplicateValues" dxfId="292" priority="20"/>
  </conditionalFormatting>
  <conditionalFormatting sqref="B109:B110">
    <cfRule type="duplicateValues" dxfId="291" priority="18"/>
    <cfRule type="duplicateValues" dxfId="290" priority="19"/>
  </conditionalFormatting>
  <conditionalFormatting sqref="E109:E110">
    <cfRule type="duplicateValues" dxfId="289" priority="17"/>
  </conditionalFormatting>
  <conditionalFormatting sqref="E109:E110">
    <cfRule type="duplicateValues" dxfId="288" priority="14"/>
    <cfRule type="duplicateValues" dxfId="287" priority="15"/>
    <cfRule type="duplicateValues" dxfId="286" priority="16"/>
  </conditionalFormatting>
  <conditionalFormatting sqref="B109:B110">
    <cfRule type="duplicateValues" dxfId="285" priority="13"/>
  </conditionalFormatting>
  <conditionalFormatting sqref="B109:B110">
    <cfRule type="duplicateValues" dxfId="284" priority="11"/>
    <cfRule type="duplicateValues" dxfId="283" priority="12"/>
  </conditionalFormatting>
  <conditionalFormatting sqref="B109:B110">
    <cfRule type="duplicateValues" dxfId="282" priority="8"/>
    <cfRule type="duplicateValues" dxfId="281" priority="9"/>
    <cfRule type="duplicateValues" dxfId="280" priority="10"/>
  </conditionalFormatting>
  <conditionalFormatting sqref="E109:E110">
    <cfRule type="duplicateValues" dxfId="279" priority="7"/>
  </conditionalFormatting>
  <conditionalFormatting sqref="B109:B110">
    <cfRule type="duplicateValues" dxfId="278" priority="6"/>
  </conditionalFormatting>
  <conditionalFormatting sqref="E109:E110">
    <cfRule type="duplicateValues" dxfId="277" priority="3"/>
    <cfRule type="duplicateValues" dxfId="276" priority="5"/>
  </conditionalFormatting>
  <conditionalFormatting sqref="B109:B110">
    <cfRule type="duplicateValues" dxfId="275" priority="4"/>
  </conditionalFormatting>
  <conditionalFormatting sqref="B1:B1048576">
    <cfRule type="duplicateValues" dxfId="274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5" t="s">
        <v>0</v>
      </c>
      <c r="B1" s="17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7" t="s">
        <v>8</v>
      </c>
      <c r="B9" s="178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9" t="s">
        <v>9</v>
      </c>
      <c r="B14" s="18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64" zoomScale="85" zoomScaleNormal="85" workbookViewId="0">
      <selection activeCell="F58" sqref="F58"/>
    </sheetView>
  </sheetViews>
  <sheetFormatPr baseColWidth="10" defaultColWidth="52.7109375" defaultRowHeight="15" x14ac:dyDescent="0.25"/>
  <cols>
    <col min="1" max="1" width="25.7109375" style="95" bestFit="1" customWidth="1"/>
    <col min="2" max="2" width="18" style="100" bestFit="1" customWidth="1"/>
    <col min="3" max="3" width="57.42578125" style="95" bestFit="1" customWidth="1"/>
    <col min="4" max="4" width="39.28515625" style="95" bestFit="1" customWidth="1"/>
    <col min="5" max="5" width="24.28515625" style="95" customWidth="1"/>
    <col min="6" max="16384" width="52.7109375" style="95"/>
  </cols>
  <sheetData>
    <row r="1" spans="1:5" ht="22.5" x14ac:dyDescent="0.25">
      <c r="A1" s="165" t="s">
        <v>2158</v>
      </c>
      <c r="B1" s="166"/>
      <c r="C1" s="166"/>
      <c r="D1" s="166"/>
      <c r="E1" s="167"/>
    </row>
    <row r="2" spans="1:5" ht="25.5" x14ac:dyDescent="0.25">
      <c r="A2" s="168" t="s">
        <v>2471</v>
      </c>
      <c r="B2" s="169"/>
      <c r="C2" s="169"/>
      <c r="D2" s="169"/>
      <c r="E2" s="170"/>
    </row>
    <row r="3" spans="1:5" ht="18" x14ac:dyDescent="0.25">
      <c r="B3" s="96"/>
      <c r="C3" s="96"/>
      <c r="D3" s="96"/>
      <c r="E3" s="118"/>
    </row>
    <row r="4" spans="1:5" ht="18.75" thickBot="1" x14ac:dyDescent="0.3">
      <c r="A4" s="104" t="s">
        <v>2423</v>
      </c>
      <c r="B4" s="124">
        <v>44282.25</v>
      </c>
      <c r="C4" s="96"/>
      <c r="D4" s="96"/>
      <c r="E4" s="106"/>
    </row>
    <row r="5" spans="1:5" ht="18.75" thickBot="1" x14ac:dyDescent="0.3">
      <c r="A5" s="104" t="s">
        <v>2424</v>
      </c>
      <c r="B5" s="124">
        <v>44282.708333333336</v>
      </c>
      <c r="C5" s="105"/>
      <c r="D5" s="96"/>
      <c r="E5" s="106"/>
    </row>
    <row r="6" spans="1:5" ht="18" x14ac:dyDescent="0.25">
      <c r="B6" s="96"/>
      <c r="C6" s="96"/>
      <c r="D6" s="96"/>
      <c r="E6" s="119"/>
    </row>
    <row r="7" spans="1:5" ht="18" x14ac:dyDescent="0.25">
      <c r="A7" s="162" t="s">
        <v>2425</v>
      </c>
      <c r="B7" s="163"/>
      <c r="C7" s="163"/>
      <c r="D7" s="163"/>
      <c r="E7" s="164"/>
    </row>
    <row r="8" spans="1:5" ht="18" x14ac:dyDescent="0.25">
      <c r="A8" s="97" t="s">
        <v>15</v>
      </c>
      <c r="B8" s="97" t="s">
        <v>2426</v>
      </c>
      <c r="C8" s="97" t="s">
        <v>46</v>
      </c>
      <c r="D8" s="107" t="s">
        <v>2429</v>
      </c>
      <c r="E8" s="107" t="s">
        <v>2427</v>
      </c>
    </row>
    <row r="9" spans="1:5" ht="18" x14ac:dyDescent="0.25">
      <c r="A9" s="120" t="str">
        <f>VLOOKUP(B9,'[1]LISTADO ATM'!$A$2:$C$822,3,0)</f>
        <v>ESTE</v>
      </c>
      <c r="B9" s="123">
        <v>219</v>
      </c>
      <c r="C9" s="123" t="str">
        <f>VLOOKUP(B9,'[1]LISTADO ATM'!$A$2:$B$822,2,0)</f>
        <v xml:space="preserve">ATM Oficina La Altagracia (Higuey) </v>
      </c>
      <c r="D9" s="125" t="s">
        <v>2522</v>
      </c>
      <c r="E9" s="112">
        <v>335835774</v>
      </c>
    </row>
    <row r="10" spans="1:5" ht="18.75" thickBot="1" x14ac:dyDescent="0.3">
      <c r="A10" s="121" t="s">
        <v>2500</v>
      </c>
      <c r="B10" s="102">
        <f>COUNT(#REF!)</f>
        <v>0</v>
      </c>
      <c r="C10" s="159"/>
      <c r="D10" s="160"/>
      <c r="E10" s="161"/>
    </row>
    <row r="11" spans="1:5" x14ac:dyDescent="0.25">
      <c r="E11" s="100"/>
    </row>
    <row r="12" spans="1:5" ht="18" x14ac:dyDescent="0.25">
      <c r="A12" s="162" t="s">
        <v>2501</v>
      </c>
      <c r="B12" s="163"/>
      <c r="C12" s="163"/>
      <c r="D12" s="163"/>
      <c r="E12" s="164"/>
    </row>
    <row r="13" spans="1:5" ht="18" x14ac:dyDescent="0.25">
      <c r="A13" s="97" t="s">
        <v>15</v>
      </c>
      <c r="B13" s="97" t="s">
        <v>2426</v>
      </c>
      <c r="C13" s="97" t="s">
        <v>46</v>
      </c>
      <c r="D13" s="107" t="s">
        <v>2429</v>
      </c>
      <c r="E13" s="103" t="s">
        <v>2427</v>
      </c>
    </row>
    <row r="14" spans="1:5" ht="18" x14ac:dyDescent="0.25">
      <c r="A14" s="123" t="str">
        <f>VLOOKUP(B14,'[1]LISTADO ATM'!$A$2:$C$822,3,0)</f>
        <v>SUR</v>
      </c>
      <c r="B14" s="123">
        <v>101</v>
      </c>
      <c r="C14" s="123" t="str">
        <f>VLOOKUP(B14,'[1]LISTADO ATM'!$A$2:$B$822,2,0)</f>
        <v xml:space="preserve">ATM Oficina San Juan de la Maguana I </v>
      </c>
      <c r="D14" s="125" t="s">
        <v>2508</v>
      </c>
      <c r="E14" s="126">
        <v>335835810</v>
      </c>
    </row>
    <row r="15" spans="1:5" ht="18.75" thickBot="1" x14ac:dyDescent="0.3">
      <c r="A15" s="121" t="s">
        <v>2500</v>
      </c>
      <c r="B15" s="102">
        <f>COUNT(#REF!)</f>
        <v>0</v>
      </c>
      <c r="C15" s="151"/>
      <c r="D15" s="152"/>
      <c r="E15" s="153"/>
    </row>
    <row r="16" spans="1:5" ht="15.75" thickBot="1" x14ac:dyDescent="0.3">
      <c r="E16" s="100"/>
    </row>
    <row r="17" spans="1:5" ht="18.75" thickBot="1" x14ac:dyDescent="0.3">
      <c r="A17" s="144" t="s">
        <v>2502</v>
      </c>
      <c r="B17" s="145"/>
      <c r="C17" s="145"/>
      <c r="D17" s="145"/>
      <c r="E17" s="146"/>
    </row>
    <row r="18" spans="1:5" ht="18" x14ac:dyDescent="0.25">
      <c r="A18" s="97" t="s">
        <v>15</v>
      </c>
      <c r="B18" s="97" t="s">
        <v>2426</v>
      </c>
      <c r="C18" s="98" t="s">
        <v>46</v>
      </c>
      <c r="D18" s="98" t="s">
        <v>2429</v>
      </c>
      <c r="E18" s="107" t="s">
        <v>2427</v>
      </c>
    </row>
    <row r="19" spans="1:5" ht="18" x14ac:dyDescent="0.25">
      <c r="A19" s="120" t="str">
        <f>VLOOKUP(B19,'[1]LISTADO ATM'!$A$2:$C$822,3,0)</f>
        <v>DISTRITO NACIONAL</v>
      </c>
      <c r="B19" s="123">
        <v>980</v>
      </c>
      <c r="C19" s="123" t="str">
        <f>VLOOKUP(B19,'[1]LISTADO ATM'!$A$2:$B$822,2,0)</f>
        <v xml:space="preserve">ATM Oficina Bella Vista Mall II </v>
      </c>
      <c r="D19" s="127" t="s">
        <v>2451</v>
      </c>
      <c r="E19" s="112">
        <v>335835815</v>
      </c>
    </row>
    <row r="20" spans="1:5" ht="18" x14ac:dyDescent="0.25">
      <c r="A20" s="120" t="str">
        <f>VLOOKUP(B20,'[1]LISTADO ATM'!$A$2:$C$822,3,0)</f>
        <v>SUR</v>
      </c>
      <c r="B20" s="123">
        <v>45</v>
      </c>
      <c r="C20" s="123" t="str">
        <f>VLOOKUP(B20,'[1]LISTADO ATM'!$A$2:$B$822,2,0)</f>
        <v xml:space="preserve">ATM Oficina Tamayo </v>
      </c>
      <c r="D20" s="127" t="s">
        <v>2451</v>
      </c>
      <c r="E20" s="112">
        <v>335835820</v>
      </c>
    </row>
    <row r="21" spans="1:5" ht="18" x14ac:dyDescent="0.25">
      <c r="A21" s="120" t="str">
        <f>VLOOKUP(B21,'[1]LISTADO ATM'!$A$2:$C$822,3,0)</f>
        <v>SUR</v>
      </c>
      <c r="B21" s="123">
        <v>995</v>
      </c>
      <c r="C21" s="123" t="str">
        <f>VLOOKUP(B21,'[1]LISTADO ATM'!$A$2:$B$822,2,0)</f>
        <v xml:space="preserve">ATM Oficina San Cristobal III (Lobby) </v>
      </c>
      <c r="D21" s="127" t="s">
        <v>2451</v>
      </c>
      <c r="E21" s="112">
        <v>335835838</v>
      </c>
    </row>
    <row r="22" spans="1:5" ht="18" x14ac:dyDescent="0.25">
      <c r="A22" s="120" t="str">
        <f>VLOOKUP(B22,'[1]LISTADO ATM'!$A$2:$C$822,3,0)</f>
        <v>SUR</v>
      </c>
      <c r="B22" s="123">
        <v>783</v>
      </c>
      <c r="C22" s="123" t="str">
        <f>VLOOKUP(B22,'[1]LISTADO ATM'!$A$2:$B$822,2,0)</f>
        <v xml:space="preserve">ATM Autobanco Alfa y Omega (Barahona) </v>
      </c>
      <c r="D22" s="127" t="s">
        <v>2451</v>
      </c>
      <c r="E22" s="112">
        <v>335835834</v>
      </c>
    </row>
    <row r="23" spans="1:5" ht="18" x14ac:dyDescent="0.25">
      <c r="A23" s="120" t="str">
        <f>VLOOKUP(B23,'[1]LISTADO ATM'!$A$2:$C$822,3,0)</f>
        <v>SUR</v>
      </c>
      <c r="B23" s="123">
        <v>873</v>
      </c>
      <c r="C23" s="123" t="str">
        <f>VLOOKUP(B23,'[1]LISTADO ATM'!$A$2:$B$822,2,0)</f>
        <v xml:space="preserve">ATM Centro de Caja San Cristóbal II </v>
      </c>
      <c r="D23" s="127" t="s">
        <v>2451</v>
      </c>
      <c r="E23" s="112">
        <v>335835835</v>
      </c>
    </row>
    <row r="24" spans="1:5" ht="18" x14ac:dyDescent="0.25">
      <c r="A24" s="120" t="str">
        <f>VLOOKUP(B24,'[1]LISTADO ATM'!$A$2:$C$822,3,0)</f>
        <v>DISTRITO NACIONAL</v>
      </c>
      <c r="B24" s="123">
        <v>441</v>
      </c>
      <c r="C24" s="123" t="str">
        <f>VLOOKUP(B24,'[1]LISTADO ATM'!$A$2:$B$822,2,0)</f>
        <v>ATM Estacion de Servicio Romulo Betancour</v>
      </c>
      <c r="D24" s="127" t="s">
        <v>2451</v>
      </c>
      <c r="E24" s="112">
        <v>335835816</v>
      </c>
    </row>
    <row r="25" spans="1:5" ht="18" x14ac:dyDescent="0.25">
      <c r="A25" s="120" t="str">
        <f>VLOOKUP(B25,'[1]LISTADO ATM'!$A$2:$C$822,3,0)</f>
        <v>DISTRITO NACIONAL</v>
      </c>
      <c r="B25" s="123">
        <v>507</v>
      </c>
      <c r="C25" s="123" t="str">
        <f>VLOOKUP(B25,'[1]LISTADO ATM'!$A$2:$B$822,2,0)</f>
        <v>ATM Estación Sigma Boca Chica</v>
      </c>
      <c r="D25" s="127" t="s">
        <v>2451</v>
      </c>
      <c r="E25" s="112">
        <v>335835808</v>
      </c>
    </row>
    <row r="26" spans="1:5" ht="18" x14ac:dyDescent="0.25">
      <c r="A26" s="120" t="str">
        <f>VLOOKUP(B26,'[1]LISTADO ATM'!$A$2:$C$822,3,0)</f>
        <v>NORTE</v>
      </c>
      <c r="B26" s="123">
        <v>151</v>
      </c>
      <c r="C26" s="123" t="str">
        <f>VLOOKUP(B26,'[1]LISTADO ATM'!$A$2:$B$822,2,0)</f>
        <v xml:space="preserve">ATM Oficina Nagua </v>
      </c>
      <c r="D26" s="127" t="s">
        <v>2451</v>
      </c>
      <c r="E26" s="112">
        <v>335835849</v>
      </c>
    </row>
    <row r="27" spans="1:5" ht="18" x14ac:dyDescent="0.25">
      <c r="A27" s="120" t="str">
        <f>VLOOKUP(B27,'[1]LISTADO ATM'!$A$2:$C$822,3,0)</f>
        <v>SUR</v>
      </c>
      <c r="B27" s="123">
        <v>615</v>
      </c>
      <c r="C27" s="123" t="str">
        <f>VLOOKUP(B27,'[1]LISTADO ATM'!$A$2:$B$822,2,0)</f>
        <v xml:space="preserve">ATM Estación Sunix Cabral (Barahona) </v>
      </c>
      <c r="D27" s="127" t="s">
        <v>2451</v>
      </c>
      <c r="E27" s="112">
        <v>335835851</v>
      </c>
    </row>
    <row r="28" spans="1:5" ht="18" x14ac:dyDescent="0.25">
      <c r="A28" s="120" t="str">
        <f>VLOOKUP(B28,'[1]LISTADO ATM'!$A$2:$C$822,3,0)</f>
        <v>DISTRITO NACIONAL</v>
      </c>
      <c r="B28" s="123">
        <v>717</v>
      </c>
      <c r="C28" s="123" t="str">
        <f>VLOOKUP(B28,'[1]LISTADO ATM'!$A$2:$B$822,2,0)</f>
        <v xml:space="preserve">ATM Oficina Los Alcarrizos </v>
      </c>
      <c r="D28" s="127" t="s">
        <v>2451</v>
      </c>
      <c r="E28" s="112">
        <v>335835855</v>
      </c>
    </row>
    <row r="29" spans="1:5" ht="18" x14ac:dyDescent="0.25">
      <c r="A29" s="120" t="str">
        <f>VLOOKUP(B29,'[1]LISTADO ATM'!$A$2:$C$822,3,0)</f>
        <v>ESTE</v>
      </c>
      <c r="B29" s="123">
        <v>830</v>
      </c>
      <c r="C29" s="123" t="str">
        <f>VLOOKUP(B29,'[1]LISTADO ATM'!$A$2:$B$822,2,0)</f>
        <v xml:space="preserve">ATM UNP Sabana Grande de Boyá </v>
      </c>
      <c r="D29" s="127" t="s">
        <v>2451</v>
      </c>
      <c r="E29" s="112">
        <v>335835861</v>
      </c>
    </row>
    <row r="30" spans="1:5" ht="18" x14ac:dyDescent="0.25">
      <c r="A30" s="120" t="str">
        <f>VLOOKUP(B30,'[1]LISTADO ATM'!$A$2:$C$822,3,0)</f>
        <v>SUR</v>
      </c>
      <c r="B30" s="123">
        <v>750</v>
      </c>
      <c r="C30" s="123" t="str">
        <f>VLOOKUP(B30,'[1]LISTADO ATM'!$A$2:$B$822,2,0)</f>
        <v xml:space="preserve">ATM UNP Duvergé </v>
      </c>
      <c r="D30" s="127" t="s">
        <v>2451</v>
      </c>
      <c r="E30" s="112">
        <v>335835914</v>
      </c>
    </row>
    <row r="31" spans="1:5" ht="18" x14ac:dyDescent="0.25">
      <c r="A31" s="120" t="str">
        <f>VLOOKUP(B31,'[1]LISTADO ATM'!$A$2:$C$822,3,0)</f>
        <v>DISTRITO NACIONAL</v>
      </c>
      <c r="B31" s="123">
        <v>325</v>
      </c>
      <c r="C31" s="123" t="str">
        <f>VLOOKUP(B31,'[1]LISTADO ATM'!$A$2:$B$822,2,0)</f>
        <v>ATM Casa Edwin</v>
      </c>
      <c r="D31" s="127" t="s">
        <v>2451</v>
      </c>
      <c r="E31" s="112">
        <v>335835916</v>
      </c>
    </row>
    <row r="32" spans="1:5" ht="18" x14ac:dyDescent="0.25">
      <c r="A32" s="120" t="str">
        <f>VLOOKUP(B32,'[1]LISTADO ATM'!$A$2:$C$822,3,0)</f>
        <v>DISTRITO NACIONAL</v>
      </c>
      <c r="B32" s="123">
        <v>722</v>
      </c>
      <c r="C32" s="123" t="str">
        <f>VLOOKUP(B32,'[1]LISTADO ATM'!$A$2:$B$822,2,0)</f>
        <v xml:space="preserve">ATM Oficina Charles de Gaulle III </v>
      </c>
      <c r="D32" s="127" t="s">
        <v>2451</v>
      </c>
      <c r="E32" s="112">
        <v>335835928</v>
      </c>
    </row>
    <row r="33" spans="1:5" ht="18" x14ac:dyDescent="0.25">
      <c r="A33" s="120" t="str">
        <f>VLOOKUP(B33,'[1]LISTADO ATM'!$A$2:$C$822,3,0)</f>
        <v>NORTE</v>
      </c>
      <c r="B33" s="123">
        <v>796</v>
      </c>
      <c r="C33" s="123" t="str">
        <f>VLOOKUP(B33,'[1]LISTADO ATM'!$A$2:$B$822,2,0)</f>
        <v xml:space="preserve">ATM Oficina Plaza Ventura (Nagua) </v>
      </c>
      <c r="D33" s="127" t="s">
        <v>2451</v>
      </c>
      <c r="E33" s="112">
        <v>335835969</v>
      </c>
    </row>
    <row r="34" spans="1:5" ht="18" x14ac:dyDescent="0.25">
      <c r="A34" s="120" t="str">
        <f>VLOOKUP(B34,'[1]LISTADO ATM'!$A$2:$C$822,3,0)</f>
        <v>DISTRITO NACIONAL</v>
      </c>
      <c r="B34" s="123">
        <v>563</v>
      </c>
      <c r="C34" s="123" t="str">
        <f>VLOOKUP(B34,'[1]LISTADO ATM'!$A$2:$B$822,2,0)</f>
        <v xml:space="preserve">ATM Base Aérea San Isidro </v>
      </c>
      <c r="D34" s="127" t="s">
        <v>2451</v>
      </c>
      <c r="E34" s="112">
        <v>335835991</v>
      </c>
    </row>
    <row r="35" spans="1:5" ht="18" x14ac:dyDescent="0.25">
      <c r="A35" s="120" t="str">
        <f>VLOOKUP(B35,'[1]LISTADO ATM'!$A$2:$C$822,3,0)</f>
        <v>DISTRITO NACIONAL</v>
      </c>
      <c r="B35" s="123">
        <v>967</v>
      </c>
      <c r="C35" s="123" t="str">
        <f>VLOOKUP(B35,'[1]LISTADO ATM'!$A$2:$B$822,2,0)</f>
        <v xml:space="preserve">ATM UNP Hiper Olé Autopista Duarte </v>
      </c>
      <c r="D35" s="127" t="s">
        <v>2451</v>
      </c>
      <c r="E35" s="112">
        <v>335835990</v>
      </c>
    </row>
    <row r="36" spans="1:5" ht="18" x14ac:dyDescent="0.25">
      <c r="A36" s="120" t="str">
        <f>VLOOKUP(B36,'[1]LISTADO ATM'!$A$2:$C$822,3,0)</f>
        <v>DISTRITO NACIONAL</v>
      </c>
      <c r="B36" s="123">
        <v>672</v>
      </c>
      <c r="C36" s="123" t="str">
        <f>VLOOKUP(B36,'[1]LISTADO ATM'!$A$2:$B$822,2,0)</f>
        <v>ATM Destacamento Policía Nacional La Victoria</v>
      </c>
      <c r="D36" s="127" t="s">
        <v>2451</v>
      </c>
      <c r="E36" s="112">
        <v>335835989</v>
      </c>
    </row>
    <row r="37" spans="1:5" ht="18" x14ac:dyDescent="0.25">
      <c r="A37" s="120" t="str">
        <f>VLOOKUP(B37,'[1]LISTADO ATM'!$A$2:$C$822,3,0)</f>
        <v>DISTRITO NACIONAL</v>
      </c>
      <c r="B37" s="123">
        <v>678</v>
      </c>
      <c r="C37" s="123" t="str">
        <f>VLOOKUP(B37,'[1]LISTADO ATM'!$A$2:$B$822,2,0)</f>
        <v>ATM Eco Petroleo San Isidro</v>
      </c>
      <c r="D37" s="127" t="s">
        <v>2451</v>
      </c>
      <c r="E37" s="112">
        <v>335835983</v>
      </c>
    </row>
    <row r="38" spans="1:5" ht="18" x14ac:dyDescent="0.25">
      <c r="A38" s="120" t="str">
        <f>VLOOKUP(B38,'[1]LISTADO ATM'!$A$2:$C$822,3,0)</f>
        <v>NORTE</v>
      </c>
      <c r="B38" s="123">
        <v>350</v>
      </c>
      <c r="C38" s="123" t="str">
        <f>VLOOKUP(B38,'[1]LISTADO ATM'!$A$2:$B$822,2,0)</f>
        <v xml:space="preserve">ATM Oficina Villa Tapia </v>
      </c>
      <c r="D38" s="127" t="s">
        <v>2451</v>
      </c>
      <c r="E38" s="112">
        <v>335835999</v>
      </c>
    </row>
    <row r="39" spans="1:5" ht="18" x14ac:dyDescent="0.25">
      <c r="A39" s="120" t="e">
        <f>VLOOKUP(B39,'[1]LISTADO ATM'!$A$2:$C$822,3,0)</f>
        <v>#N/A</v>
      </c>
      <c r="B39" s="123"/>
      <c r="C39" s="123" t="e">
        <f>VLOOKUP(B39,'[1]LISTADO ATM'!$A$2:$B$822,2,0)</f>
        <v>#N/A</v>
      </c>
      <c r="D39" s="127" t="s">
        <v>2451</v>
      </c>
      <c r="E39" s="112"/>
    </row>
    <row r="40" spans="1:5" ht="18" x14ac:dyDescent="0.25">
      <c r="A40" s="120" t="e">
        <f>VLOOKUP(B40,'[1]LISTADO ATM'!$A$2:$C$822,3,0)</f>
        <v>#N/A</v>
      </c>
      <c r="B40" s="123"/>
      <c r="C40" s="123" t="e">
        <f>VLOOKUP(B40,'[1]LISTADO ATM'!$A$2:$B$822,2,0)</f>
        <v>#N/A</v>
      </c>
      <c r="D40" s="127" t="s">
        <v>2451</v>
      </c>
      <c r="E40" s="112"/>
    </row>
    <row r="41" spans="1:5" ht="18.75" thickBot="1" x14ac:dyDescent="0.3">
      <c r="A41" s="128" t="s">
        <v>2500</v>
      </c>
      <c r="B41" s="102">
        <f>COUNT(B9:B31)</f>
        <v>17</v>
      </c>
      <c r="C41" s="108"/>
      <c r="D41" s="108"/>
      <c r="E41" s="108"/>
    </row>
    <row r="42" spans="1:5" ht="15.75" thickBot="1" x14ac:dyDescent="0.3">
      <c r="E42" s="100"/>
    </row>
    <row r="43" spans="1:5" ht="18.75" thickBot="1" x14ac:dyDescent="0.3">
      <c r="A43" s="144" t="s">
        <v>2503</v>
      </c>
      <c r="B43" s="145"/>
      <c r="C43" s="145"/>
      <c r="D43" s="145"/>
      <c r="E43" s="146"/>
    </row>
    <row r="44" spans="1:5" ht="18" x14ac:dyDescent="0.25">
      <c r="A44" s="97" t="s">
        <v>15</v>
      </c>
      <c r="B44" s="97" t="s">
        <v>2426</v>
      </c>
      <c r="C44" s="98" t="s">
        <v>46</v>
      </c>
      <c r="D44" s="98" t="s">
        <v>2429</v>
      </c>
      <c r="E44" s="103" t="s">
        <v>2427</v>
      </c>
    </row>
    <row r="45" spans="1:5" ht="18" x14ac:dyDescent="0.25">
      <c r="A45" s="75" t="str">
        <f>VLOOKUP(B45,'[1]LISTADO ATM'!$A$2:$C$822,3,0)</f>
        <v>DISTRITO NACIONAL</v>
      </c>
      <c r="B45" s="123">
        <v>539</v>
      </c>
      <c r="C45" s="123" t="str">
        <f>VLOOKUP(B45,'[1]LISTADO ATM'!$A$2:$B$822,2,0)</f>
        <v>ATM S/M La Cadena Los Proceres</v>
      </c>
      <c r="D45" s="129" t="s">
        <v>2490</v>
      </c>
      <c r="E45" s="112">
        <v>335834656</v>
      </c>
    </row>
    <row r="46" spans="1:5" ht="18" x14ac:dyDescent="0.25">
      <c r="A46" s="75" t="str">
        <f>VLOOKUP(B46,'[1]LISTADO ATM'!$A$2:$C$822,3,0)</f>
        <v>DISTRITO NACIONAL</v>
      </c>
      <c r="B46" s="123">
        <v>938</v>
      </c>
      <c r="C46" s="123" t="str">
        <f>VLOOKUP(B46,'[1]LISTADO ATM'!$A$2:$B$822,2,0)</f>
        <v xml:space="preserve">ATM Autobanco Oficina Filadelfia Plaza </v>
      </c>
      <c r="D46" s="129" t="s">
        <v>2490</v>
      </c>
      <c r="E46" s="112">
        <v>335835837</v>
      </c>
    </row>
    <row r="47" spans="1:5" ht="18" x14ac:dyDescent="0.25">
      <c r="A47" s="75" t="str">
        <f>VLOOKUP(B47,'[1]LISTADO ATM'!$A$2:$C$822,3,0)</f>
        <v>DISTRITO NACIONAL</v>
      </c>
      <c r="B47" s="123">
        <v>18</v>
      </c>
      <c r="C47" s="123" t="str">
        <f>VLOOKUP(B47,'[1]LISTADO ATM'!$A$2:$B$822,2,0)</f>
        <v xml:space="preserve">ATM Oficina Haina Occidental I </v>
      </c>
      <c r="D47" s="129" t="s">
        <v>2490</v>
      </c>
      <c r="E47" s="112">
        <v>335835740</v>
      </c>
    </row>
    <row r="48" spans="1:5" ht="18" x14ac:dyDescent="0.25">
      <c r="A48" s="75" t="str">
        <f>VLOOKUP(B48,'[1]LISTADO ATM'!$A$2:$C$822,3,0)</f>
        <v>SUR</v>
      </c>
      <c r="B48" s="123">
        <v>764</v>
      </c>
      <c r="C48" s="123" t="str">
        <f>VLOOKUP(B48,'[1]LISTADO ATM'!$A$2:$B$822,2,0)</f>
        <v xml:space="preserve">ATM Oficina Elías Piña </v>
      </c>
      <c r="D48" s="129" t="s">
        <v>2490</v>
      </c>
      <c r="E48" s="112">
        <v>335835833</v>
      </c>
    </row>
    <row r="49" spans="1:7" ht="18" x14ac:dyDescent="0.25">
      <c r="A49" s="75" t="str">
        <f>VLOOKUP(B49,'[1]LISTADO ATM'!$A$2:$C$822,3,0)</f>
        <v>DISTRITO NACIONAL</v>
      </c>
      <c r="B49" s="123">
        <v>684</v>
      </c>
      <c r="C49" s="123" t="str">
        <f>VLOOKUP(B49,'[1]LISTADO ATM'!$A$2:$B$822,2,0)</f>
        <v>ATM Estación Texaco Prolongación 27 Febrero</v>
      </c>
      <c r="D49" s="129" t="s">
        <v>2490</v>
      </c>
      <c r="E49" s="112">
        <v>335835811</v>
      </c>
      <c r="G49" s="95" t="s">
        <v>2529</v>
      </c>
    </row>
    <row r="50" spans="1:7" ht="18" x14ac:dyDescent="0.25">
      <c r="A50" s="75" t="str">
        <f>VLOOKUP(B50,'[1]LISTADO ATM'!$A$2:$C$822,3,0)</f>
        <v>DISTRITO NACIONAL</v>
      </c>
      <c r="B50" s="123">
        <v>314</v>
      </c>
      <c r="C50" s="123" t="str">
        <f>VLOOKUP(B50,'[1]LISTADO ATM'!$A$2:$B$822,2,0)</f>
        <v xml:space="preserve">ATM UNP Cambita Garabito (San Cristóbal) </v>
      </c>
      <c r="D50" s="129" t="s">
        <v>2490</v>
      </c>
      <c r="E50" s="112">
        <v>335835832</v>
      </c>
    </row>
    <row r="51" spans="1:7" ht="18" x14ac:dyDescent="0.25">
      <c r="A51" s="75" t="str">
        <f>VLOOKUP(B51,'[1]LISTADO ATM'!$A$2:$C$822,3,0)</f>
        <v>SUR</v>
      </c>
      <c r="B51" s="123">
        <v>592</v>
      </c>
      <c r="C51" s="123" t="str">
        <f>VLOOKUP(B51,'[1]LISTADO ATM'!$A$2:$B$822,2,0)</f>
        <v xml:space="preserve">ATM Centro de Caja San Cristóbal I </v>
      </c>
      <c r="D51" s="129" t="s">
        <v>2490</v>
      </c>
      <c r="E51" s="112">
        <v>335835818</v>
      </c>
    </row>
    <row r="52" spans="1:7" ht="18" x14ac:dyDescent="0.25">
      <c r="A52" s="75" t="str">
        <f>VLOOKUP(B52,'[1]LISTADO ATM'!$A$2:$C$822,3,0)</f>
        <v>DISTRITO NACIONAL</v>
      </c>
      <c r="B52" s="123">
        <v>974</v>
      </c>
      <c r="C52" s="123" t="str">
        <f>VLOOKUP(B52,'[1]LISTADO ATM'!$A$2:$B$822,2,0)</f>
        <v xml:space="preserve">ATM S/M Nacional Ave. Lope de Vega </v>
      </c>
      <c r="D52" s="129" t="s">
        <v>2490</v>
      </c>
      <c r="E52" s="112">
        <v>335835773</v>
      </c>
    </row>
    <row r="53" spans="1:7" ht="18" x14ac:dyDescent="0.25">
      <c r="A53" s="75" t="str">
        <f>VLOOKUP(B53,'[1]LISTADO ATM'!$A$2:$C$822,3,0)</f>
        <v>DISTRITO NACIONAL</v>
      </c>
      <c r="B53" s="123">
        <v>438</v>
      </c>
      <c r="C53" s="123" t="str">
        <f>VLOOKUP(B53,'[1]LISTADO ATM'!$A$2:$B$822,2,0)</f>
        <v xml:space="preserve">ATM Autobanco Torre IV </v>
      </c>
      <c r="D53" s="129" t="s">
        <v>2490</v>
      </c>
      <c r="E53" s="112">
        <v>335835841</v>
      </c>
    </row>
    <row r="54" spans="1:7" ht="18" x14ac:dyDescent="0.25">
      <c r="A54" s="75" t="str">
        <f>VLOOKUP(B54,'[1]LISTADO ATM'!$A$2:$C$822,3,0)</f>
        <v>ESTE</v>
      </c>
      <c r="B54" s="123">
        <v>1</v>
      </c>
      <c r="C54" s="123" t="str">
        <f>VLOOKUP(B54,'[1]LISTADO ATM'!$A$2:$B$822,2,0)</f>
        <v>ATM S/M San Rafael del Yuma</v>
      </c>
      <c r="D54" s="129" t="s">
        <v>2490</v>
      </c>
      <c r="E54" s="112">
        <v>335835897</v>
      </c>
    </row>
    <row r="55" spans="1:7" ht="18" x14ac:dyDescent="0.25">
      <c r="A55" s="75" t="str">
        <f>VLOOKUP(B55,'[1]LISTADO ATM'!$A$2:$C$822,3,0)</f>
        <v>DISTRITO NACIONAL</v>
      </c>
      <c r="B55" s="123">
        <v>565</v>
      </c>
      <c r="C55" s="123" t="str">
        <f>VLOOKUP(B55,'[1]LISTADO ATM'!$A$2:$B$822,2,0)</f>
        <v xml:space="preserve">ATM S/M La Cadena Núñez de Cáceres </v>
      </c>
      <c r="D55" s="129" t="s">
        <v>2490</v>
      </c>
      <c r="E55" s="112">
        <v>335835909</v>
      </c>
    </row>
    <row r="56" spans="1:7" ht="18" x14ac:dyDescent="0.25">
      <c r="A56" s="75" t="str">
        <f>VLOOKUP(B56,'[1]LISTADO ATM'!$A$2:$C$822,3,0)</f>
        <v>ESTE</v>
      </c>
      <c r="B56" s="123">
        <v>117</v>
      </c>
      <c r="C56" s="123" t="str">
        <f>VLOOKUP(B56,'[1]LISTADO ATM'!$A$2:$B$822,2,0)</f>
        <v xml:space="preserve">ATM Oficina El Seybo </v>
      </c>
      <c r="D56" s="129" t="s">
        <v>2490</v>
      </c>
      <c r="E56" s="112">
        <v>335835923</v>
      </c>
    </row>
    <row r="57" spans="1:7" ht="18" x14ac:dyDescent="0.25">
      <c r="A57" s="75" t="str">
        <f>VLOOKUP(B57,'[1]LISTADO ATM'!$A$2:$C$822,3,0)</f>
        <v>ESTE</v>
      </c>
      <c r="B57" s="123">
        <v>933</v>
      </c>
      <c r="C57" s="123" t="str">
        <f>VLOOKUP(B57,'[1]LISTADO ATM'!$A$2:$B$822,2,0)</f>
        <v>ATM Hotel Dreams Punta Cana II</v>
      </c>
      <c r="D57" s="129" t="s">
        <v>2490</v>
      </c>
      <c r="E57" s="112">
        <v>335835932</v>
      </c>
    </row>
    <row r="58" spans="1:7" ht="18" x14ac:dyDescent="0.25">
      <c r="A58" s="75" t="str">
        <f>VLOOKUP(B58,'[1]LISTADO ATM'!$A$2:$C$822,3,0)</f>
        <v>SUR</v>
      </c>
      <c r="B58" s="123">
        <v>356</v>
      </c>
      <c r="C58" s="123" t="str">
        <f>VLOOKUP(B58,'[1]LISTADO ATM'!$A$2:$B$822,2,0)</f>
        <v xml:space="preserve">ATM Estación Sigma (San Cristóbal) </v>
      </c>
      <c r="D58" s="129" t="s">
        <v>2490</v>
      </c>
      <c r="E58" s="112">
        <v>335835996</v>
      </c>
    </row>
    <row r="59" spans="1:7" ht="18" x14ac:dyDescent="0.25">
      <c r="A59" s="75" t="e">
        <f>VLOOKUP(B59,'[1]LISTADO ATM'!$A$2:$C$822,3,0)</f>
        <v>#N/A</v>
      </c>
      <c r="B59" s="123"/>
      <c r="C59" s="123" t="e">
        <f>VLOOKUP(B59,'[1]LISTADO ATM'!$A$2:$B$822,2,0)</f>
        <v>#N/A</v>
      </c>
      <c r="D59" s="129" t="s">
        <v>2490</v>
      </c>
      <c r="E59" s="112"/>
    </row>
    <row r="60" spans="1:7" ht="18.75" thickBot="1" x14ac:dyDescent="0.3">
      <c r="A60" s="121" t="s">
        <v>2500</v>
      </c>
      <c r="B60" s="102">
        <f>COUNT(B45:B58)</f>
        <v>14</v>
      </c>
      <c r="C60" s="108"/>
      <c r="D60" s="135"/>
      <c r="E60" s="136"/>
    </row>
    <row r="61" spans="1:7" ht="15.75" thickBot="1" x14ac:dyDescent="0.3">
      <c r="E61" s="100"/>
    </row>
    <row r="62" spans="1:7" ht="18" x14ac:dyDescent="0.25">
      <c r="A62" s="154" t="s">
        <v>2504</v>
      </c>
      <c r="B62" s="155"/>
      <c r="C62" s="155"/>
      <c r="D62" s="155"/>
      <c r="E62" s="156"/>
    </row>
    <row r="63" spans="1:7" ht="18" x14ac:dyDescent="0.25">
      <c r="A63" s="103" t="s">
        <v>15</v>
      </c>
      <c r="B63" s="103" t="s">
        <v>2426</v>
      </c>
      <c r="C63" s="99" t="s">
        <v>46</v>
      </c>
      <c r="D63" s="130" t="s">
        <v>2429</v>
      </c>
      <c r="E63" s="103" t="s">
        <v>2427</v>
      </c>
    </row>
    <row r="64" spans="1:7" ht="18" x14ac:dyDescent="0.25">
      <c r="A64" s="123" t="str">
        <f>VLOOKUP(B64,'[1]LISTADO ATM'!$A$2:$C$822,3,0)</f>
        <v>SUR</v>
      </c>
      <c r="B64" s="123">
        <v>677</v>
      </c>
      <c r="C64" s="123" t="str">
        <f>VLOOKUP(B64,'[1]LISTADO ATM'!$A$2:$B$822,2,0)</f>
        <v>ATM PBG Villa Jaragua</v>
      </c>
      <c r="D64" s="129" t="s">
        <v>2523</v>
      </c>
      <c r="E64" s="126">
        <v>335835690</v>
      </c>
    </row>
    <row r="65" spans="1:5" ht="18" x14ac:dyDescent="0.25">
      <c r="A65" s="123" t="str">
        <f>VLOOKUP(B65,'[1]LISTADO ATM'!$A$2:$C$822,3,0)</f>
        <v>DISTRITO NACIONAL</v>
      </c>
      <c r="B65" s="123">
        <v>54</v>
      </c>
      <c r="C65" s="123" t="str">
        <f>VLOOKUP(B65,'[1]LISTADO ATM'!$A$2:$B$822,2,0)</f>
        <v xml:space="preserve">ATM Autoservicio Galería 360 </v>
      </c>
      <c r="D65" s="129" t="s">
        <v>2523</v>
      </c>
      <c r="E65" s="126">
        <v>335835674</v>
      </c>
    </row>
    <row r="66" spans="1:5" ht="18" x14ac:dyDescent="0.25">
      <c r="A66" s="123" t="str">
        <f>VLOOKUP(B66,'[1]LISTADO ATM'!$A$2:$C$822,3,0)</f>
        <v>ESTE</v>
      </c>
      <c r="B66" s="123">
        <v>386</v>
      </c>
      <c r="C66" s="123" t="str">
        <f>VLOOKUP(B66,'[1]LISTADO ATM'!$A$2:$B$822,2,0)</f>
        <v xml:space="preserve">ATM Plaza Verón II </v>
      </c>
      <c r="D66" s="129" t="s">
        <v>2523</v>
      </c>
      <c r="E66" s="126">
        <v>335835698</v>
      </c>
    </row>
    <row r="67" spans="1:5" ht="18" x14ac:dyDescent="0.25">
      <c r="A67" s="123" t="str">
        <f>VLOOKUP(B67,'[1]LISTADO ATM'!$A$2:$C$822,3,0)</f>
        <v>DISTRITO NACIONAL</v>
      </c>
      <c r="B67" s="123">
        <v>493</v>
      </c>
      <c r="C67" s="123" t="str">
        <f>VLOOKUP(B67,'[1]LISTADO ATM'!$A$2:$B$822,2,0)</f>
        <v xml:space="preserve">ATM Oficina Haina Occidental II </v>
      </c>
      <c r="D67" s="129" t="s">
        <v>2523</v>
      </c>
      <c r="E67" s="126">
        <v>335835839</v>
      </c>
    </row>
    <row r="68" spans="1:5" ht="18" x14ac:dyDescent="0.25">
      <c r="A68" s="123" t="str">
        <f>VLOOKUP(B68,'[1]LISTADO ATM'!$A$2:$C$822,3,0)</f>
        <v>ESTE</v>
      </c>
      <c r="B68" s="123">
        <v>385</v>
      </c>
      <c r="C68" s="123" t="str">
        <f>VLOOKUP(B68,'[1]LISTADO ATM'!$A$2:$B$822,2,0)</f>
        <v xml:space="preserve">ATM Plaza Verón I </v>
      </c>
      <c r="D68" s="129" t="s">
        <v>2523</v>
      </c>
      <c r="E68" s="126">
        <v>335835829</v>
      </c>
    </row>
    <row r="69" spans="1:5" ht="18" x14ac:dyDescent="0.25">
      <c r="A69" s="123" t="str">
        <f>VLOOKUP(B69,'[1]LISTADO ATM'!$A$2:$C$822,3,0)</f>
        <v>DISTRITO NACIONAL</v>
      </c>
      <c r="B69" s="123">
        <v>410</v>
      </c>
      <c r="C69" s="123" t="str">
        <f>VLOOKUP(B69,'[1]LISTADO ATM'!$A$2:$B$822,2,0)</f>
        <v xml:space="preserve">ATM Oficina Las Palmas de Herrera II </v>
      </c>
      <c r="D69" s="129" t="s">
        <v>2523</v>
      </c>
      <c r="E69" s="126">
        <v>335835813</v>
      </c>
    </row>
    <row r="70" spans="1:5" ht="18" x14ac:dyDescent="0.25">
      <c r="A70" s="123" t="str">
        <f>VLOOKUP(B70,'[1]LISTADO ATM'!$A$2:$C$822,3,0)</f>
        <v>NORTE</v>
      </c>
      <c r="B70" s="123">
        <v>8</v>
      </c>
      <c r="C70" s="123" t="str">
        <f>VLOOKUP(B70,'[1]LISTADO ATM'!$A$2:$B$822,2,0)</f>
        <v>ATM Autoservicio Yaque</v>
      </c>
      <c r="D70" s="129" t="s">
        <v>2523</v>
      </c>
      <c r="E70" s="126">
        <v>335835852</v>
      </c>
    </row>
    <row r="71" spans="1:5" ht="18" x14ac:dyDescent="0.25">
      <c r="A71" s="123" t="str">
        <f>VLOOKUP(B71,'[1]LISTADO ATM'!$A$2:$C$822,3,0)</f>
        <v>DISTRITO NACIONAL</v>
      </c>
      <c r="B71" s="123">
        <v>241</v>
      </c>
      <c r="C71" s="123" t="str">
        <f>VLOOKUP(B71,'[1]LISTADO ATM'!$A$2:$B$822,2,0)</f>
        <v xml:space="preserve">ATM Palacio Nacional (Presidencia) </v>
      </c>
      <c r="D71" s="129" t="s">
        <v>2523</v>
      </c>
      <c r="E71" s="126">
        <v>335835853</v>
      </c>
    </row>
    <row r="72" spans="1:5" ht="18" x14ac:dyDescent="0.25">
      <c r="A72" s="123" t="str">
        <f>VLOOKUP(B72,'[1]LISTADO ATM'!$A$2:$C$822,3,0)</f>
        <v>NORTE</v>
      </c>
      <c r="B72" s="123">
        <v>936</v>
      </c>
      <c r="C72" s="123" t="str">
        <f>VLOOKUP(B72,'[1]LISTADO ATM'!$A$2:$B$822,2,0)</f>
        <v xml:space="preserve">ATM Autobanco Oficina La Vega I </v>
      </c>
      <c r="D72" s="129" t="s">
        <v>2523</v>
      </c>
      <c r="E72" s="126">
        <v>335835884</v>
      </c>
    </row>
    <row r="73" spans="1:5" ht="18" x14ac:dyDescent="0.25">
      <c r="A73" s="132"/>
      <c r="B73" s="181"/>
      <c r="C73" s="133"/>
      <c r="D73" s="129"/>
      <c r="E73" s="126"/>
    </row>
    <row r="74" spans="1:5" ht="18.75" thickBot="1" x14ac:dyDescent="0.3">
      <c r="A74" s="121" t="s">
        <v>2500</v>
      </c>
      <c r="B74" s="102">
        <f>COUNT(B64:B72)</f>
        <v>9</v>
      </c>
      <c r="C74" s="134"/>
      <c r="D74" s="131"/>
      <c r="E74" s="131"/>
    </row>
    <row r="75" spans="1:5" ht="15.75" thickBot="1" x14ac:dyDescent="0.3">
      <c r="E75" s="100"/>
    </row>
    <row r="76" spans="1:5" ht="18.75" thickBot="1" x14ac:dyDescent="0.3">
      <c r="A76" s="157" t="s">
        <v>2505</v>
      </c>
      <c r="B76" s="158"/>
      <c r="D76" s="100"/>
      <c r="E76" s="100"/>
    </row>
    <row r="77" spans="1:5" ht="18.75" thickBot="1" x14ac:dyDescent="0.3">
      <c r="A77" s="142">
        <f>+B41+B60+B74</f>
        <v>40</v>
      </c>
      <c r="B77" s="143"/>
    </row>
    <row r="78" spans="1:5" ht="15.75" thickBot="1" x14ac:dyDescent="0.3">
      <c r="E78" s="100"/>
    </row>
    <row r="79" spans="1:5" ht="18.75" thickBot="1" x14ac:dyDescent="0.3">
      <c r="A79" s="144" t="s">
        <v>2506</v>
      </c>
      <c r="B79" s="145"/>
      <c r="C79" s="145"/>
      <c r="D79" s="145"/>
      <c r="E79" s="146"/>
    </row>
    <row r="80" spans="1:5" ht="18" x14ac:dyDescent="0.25">
      <c r="A80" s="103" t="s">
        <v>15</v>
      </c>
      <c r="B80" s="103" t="s">
        <v>2426</v>
      </c>
      <c r="C80" s="99" t="s">
        <v>46</v>
      </c>
      <c r="D80" s="147" t="s">
        <v>2429</v>
      </c>
      <c r="E80" s="148"/>
    </row>
    <row r="81" spans="1:5" ht="18" x14ac:dyDescent="0.25">
      <c r="A81" s="123" t="str">
        <f>VLOOKUP(B81,'[1]LISTADO ATM'!$A$2:$C$822,3,0)</f>
        <v>DISTRITO NACIONAL</v>
      </c>
      <c r="B81" s="123">
        <v>833</v>
      </c>
      <c r="C81" s="123" t="str">
        <f>VLOOKUP(B81,'[1]LISTADO ATM'!$A$2:$B$822,2,0)</f>
        <v xml:space="preserve">ATM Cafetería CTB I </v>
      </c>
      <c r="D81" s="149" t="s">
        <v>2524</v>
      </c>
      <c r="E81" s="150"/>
    </row>
    <row r="82" spans="1:5" ht="18" x14ac:dyDescent="0.25">
      <c r="A82" s="123" t="str">
        <f>VLOOKUP(B82,'[1]LISTADO ATM'!$A$2:$C$822,3,0)</f>
        <v>DISTRITO NACIONAL</v>
      </c>
      <c r="B82" s="123">
        <v>993</v>
      </c>
      <c r="C82" s="123" t="str">
        <f>VLOOKUP(B82,'[1]LISTADO ATM'!$A$2:$B$822,2,0)</f>
        <v xml:space="preserve">ATM Centro Medico Integral II </v>
      </c>
      <c r="D82" s="149" t="s">
        <v>2524</v>
      </c>
      <c r="E82" s="150"/>
    </row>
    <row r="83" spans="1:5" ht="18" x14ac:dyDescent="0.25">
      <c r="A83" s="123" t="str">
        <f>VLOOKUP(B83,'[1]LISTADO ATM'!$A$2:$C$822,3,0)</f>
        <v>NORTE</v>
      </c>
      <c r="B83" s="123">
        <v>9</v>
      </c>
      <c r="C83" s="123" t="str">
        <f>VLOOKUP(B83,'[1]LISTADO ATM'!$A$2:$B$822,2,0)</f>
        <v>ATM Hispañiola Fresh Fruit</v>
      </c>
      <c r="D83" s="149" t="s">
        <v>2524</v>
      </c>
      <c r="E83" s="150"/>
    </row>
    <row r="84" spans="1:5" ht="18" x14ac:dyDescent="0.25">
      <c r="A84" s="123" t="str">
        <f>VLOOKUP(B84,'[1]LISTADO ATM'!$A$2:$C$822,3,0)</f>
        <v>NORTE</v>
      </c>
      <c r="B84" s="123">
        <v>432</v>
      </c>
      <c r="C84" s="123" t="str">
        <f>VLOOKUP(B84,'[1]LISTADO ATM'!$A$2:$B$822,2,0)</f>
        <v xml:space="preserve">ATM Oficina Puerto Plata II </v>
      </c>
      <c r="D84" s="149" t="s">
        <v>2524</v>
      </c>
      <c r="E84" s="150"/>
    </row>
    <row r="85" spans="1:5" ht="18" x14ac:dyDescent="0.25">
      <c r="A85" s="123" t="str">
        <f>VLOOKUP(B85,'[1]LISTADO ATM'!$A$2:$C$822,3,0)</f>
        <v>DISTRITO NACIONAL</v>
      </c>
      <c r="B85" s="123">
        <v>911</v>
      </c>
      <c r="C85" s="123" t="str">
        <f>VLOOKUP(B85,'[1]LISTADO ATM'!$A$2:$B$822,2,0)</f>
        <v xml:space="preserve">ATM Oficina Venezuela II </v>
      </c>
      <c r="D85" s="149" t="s">
        <v>2525</v>
      </c>
      <c r="E85" s="150"/>
    </row>
    <row r="86" spans="1:5" ht="18" x14ac:dyDescent="0.25">
      <c r="A86" s="123" t="str">
        <f>VLOOKUP(B86,'[1]LISTADO ATM'!$A$2:$C$822,3,0)</f>
        <v>NORTE</v>
      </c>
      <c r="B86" s="123">
        <v>728</v>
      </c>
      <c r="C86" s="123" t="str">
        <f>VLOOKUP(B86,'[1]LISTADO ATM'!$A$2:$B$822,2,0)</f>
        <v xml:space="preserve">ATM UNP La Vega Oficina Regional Norcentral </v>
      </c>
      <c r="D86" s="149" t="s">
        <v>2524</v>
      </c>
      <c r="E86" s="150"/>
    </row>
    <row r="87" spans="1:5" ht="18" x14ac:dyDescent="0.25">
      <c r="A87" s="123" t="str">
        <f>VLOOKUP(B87,'[1]LISTADO ATM'!$A$2:$C$822,3,0)</f>
        <v>DISTRITO NACIONAL</v>
      </c>
      <c r="B87" s="123">
        <v>578</v>
      </c>
      <c r="C87" s="123" t="str">
        <f>VLOOKUP(B87,'[1]LISTADO ATM'!$A$2:$B$822,2,0)</f>
        <v xml:space="preserve">ATM Procuraduría General de la República </v>
      </c>
      <c r="D87" s="149" t="s">
        <v>2524</v>
      </c>
      <c r="E87" s="150"/>
    </row>
    <row r="88" spans="1:5" ht="17.25" customHeight="1" x14ac:dyDescent="0.25">
      <c r="A88" s="123" t="str">
        <f>VLOOKUP(B88,'[1]LISTADO ATM'!$A$2:$C$822,3,0)</f>
        <v>DISTRITO NACIONAL</v>
      </c>
      <c r="B88" s="123">
        <v>522</v>
      </c>
      <c r="C88" s="123" t="str">
        <f>VLOOKUP(B88,'[1]LISTADO ATM'!$A$2:$B$822,2,0)</f>
        <v xml:space="preserve">ATM Oficina Galería 360 </v>
      </c>
      <c r="D88" s="149" t="s">
        <v>2524</v>
      </c>
      <c r="E88" s="150"/>
    </row>
    <row r="89" spans="1:5" ht="18" x14ac:dyDescent="0.25">
      <c r="A89" s="123" t="str">
        <f>VLOOKUP(B89,'[1]LISTADO ATM'!$A$2:$C$822,3,0)</f>
        <v>DISTRITO NACIONAL</v>
      </c>
      <c r="B89" s="123">
        <v>153</v>
      </c>
      <c r="C89" s="123" t="str">
        <f>VLOOKUP(B89,'[1]LISTADO ATM'!$A$2:$B$822,2,0)</f>
        <v xml:space="preserve">ATM Rehabilitación </v>
      </c>
      <c r="D89" s="149" t="s">
        <v>2524</v>
      </c>
      <c r="E89" s="150"/>
    </row>
    <row r="90" spans="1:5" ht="18" x14ac:dyDescent="0.25">
      <c r="A90" s="123" t="str">
        <f>VLOOKUP(B90,'[1]LISTADO ATM'!$A$2:$C$822,3,0)</f>
        <v>DISTRITO NACIONAL</v>
      </c>
      <c r="B90" s="123">
        <v>515</v>
      </c>
      <c r="C90" s="123" t="str">
        <f>VLOOKUP(B90,'[1]LISTADO ATM'!$A$2:$B$822,2,0)</f>
        <v xml:space="preserve">ATM Oficina Agora Mall I </v>
      </c>
      <c r="D90" s="149" t="s">
        <v>2524</v>
      </c>
      <c r="E90" s="150"/>
    </row>
    <row r="91" spans="1:5" ht="18" x14ac:dyDescent="0.25">
      <c r="A91" s="123" t="str">
        <f>VLOOKUP(B91,'[1]LISTADO ATM'!$A$2:$C$822,3,0)</f>
        <v>DISTRITO NACIONAL</v>
      </c>
      <c r="B91" s="123">
        <v>724</v>
      </c>
      <c r="C91" s="123" t="str">
        <f>VLOOKUP(B91,'[1]LISTADO ATM'!$A$2:$B$822,2,0)</f>
        <v xml:space="preserve">ATM El Huacal I </v>
      </c>
      <c r="D91" s="149" t="s">
        <v>2524</v>
      </c>
      <c r="E91" s="150"/>
    </row>
    <row r="92" spans="1:5" ht="18" x14ac:dyDescent="0.25">
      <c r="A92" s="123" t="str">
        <f>VLOOKUP(B92,'[1]LISTADO ATM'!$A$2:$C$822,3,0)</f>
        <v>DISTRITO NACIONAL</v>
      </c>
      <c r="B92" s="123">
        <v>725</v>
      </c>
      <c r="C92" s="123" t="str">
        <f>VLOOKUP(B92,'[1]LISTADO ATM'!$A$2:$B$822,2,0)</f>
        <v xml:space="preserve">ATM El Huacal II  </v>
      </c>
      <c r="D92" s="149" t="s">
        <v>2524</v>
      </c>
      <c r="E92" s="150"/>
    </row>
    <row r="93" spans="1:5" ht="18" x14ac:dyDescent="0.25">
      <c r="A93" s="132"/>
      <c r="B93" s="181"/>
      <c r="C93" s="133"/>
      <c r="D93" s="137"/>
      <c r="E93" s="138"/>
    </row>
    <row r="94" spans="1:5" ht="18.75" thickBot="1" x14ac:dyDescent="0.3">
      <c r="A94" s="121" t="s">
        <v>2500</v>
      </c>
      <c r="B94" s="102">
        <f>COUNT(B81:B92)</f>
        <v>12</v>
      </c>
      <c r="C94" s="134"/>
      <c r="D94" s="131"/>
      <c r="E94" s="131"/>
    </row>
  </sheetData>
  <mergeCells count="25">
    <mergeCell ref="D91:E91"/>
    <mergeCell ref="D92:E92"/>
    <mergeCell ref="D88:E88"/>
    <mergeCell ref="D89:E89"/>
    <mergeCell ref="D90:E90"/>
    <mergeCell ref="D83:E83"/>
    <mergeCell ref="D84:E84"/>
    <mergeCell ref="D85:E85"/>
    <mergeCell ref="D86:E86"/>
    <mergeCell ref="D87:E87"/>
    <mergeCell ref="D81:E81"/>
    <mergeCell ref="D82:E82"/>
    <mergeCell ref="C10:E10"/>
    <mergeCell ref="A12:E12"/>
    <mergeCell ref="C15:E15"/>
    <mergeCell ref="A17:E17"/>
    <mergeCell ref="A43:E43"/>
    <mergeCell ref="A62:E62"/>
    <mergeCell ref="A76:B76"/>
    <mergeCell ref="A77:B77"/>
    <mergeCell ref="A79:E79"/>
    <mergeCell ref="D80:E80"/>
    <mergeCell ref="A1:E1"/>
    <mergeCell ref="A2:E2"/>
    <mergeCell ref="A7:E7"/>
  </mergeCells>
  <phoneticPr fontId="46" type="noConversion"/>
  <conditionalFormatting sqref="B1:B1048576">
    <cfRule type="duplicateValues" dxfId="975" priority="1"/>
    <cfRule type="duplicateValues" dxfId="974" priority="4"/>
  </conditionalFormatting>
  <conditionalFormatting sqref="E1:E1048576">
    <cfRule type="duplicateValues" dxfId="973" priority="2"/>
    <cfRule type="duplicateValues" dxfId="97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2467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2476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2493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2491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2492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2484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2468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2470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2463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2481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2477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2485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2488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2486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1" t="s">
        <v>2433</v>
      </c>
      <c r="B1" s="172"/>
      <c r="C1" s="172"/>
      <c r="D1" s="172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10" t="s">
        <v>2509</v>
      </c>
      <c r="B3" s="109">
        <v>816</v>
      </c>
      <c r="C3" s="67" t="s">
        <v>2437</v>
      </c>
      <c r="D3" s="67" t="s">
        <v>2511</v>
      </c>
      <c r="E3" s="69"/>
    </row>
    <row r="4" spans="1:5" ht="18" x14ac:dyDescent="0.25">
      <c r="A4" s="110" t="s">
        <v>2512</v>
      </c>
      <c r="B4" s="109">
        <v>710</v>
      </c>
      <c r="C4" s="67" t="s">
        <v>2431</v>
      </c>
      <c r="D4" s="67" t="s">
        <v>2479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71" t="s">
        <v>2443</v>
      </c>
      <c r="B25" s="172"/>
      <c r="C25" s="172"/>
      <c r="D25" s="172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10">
        <v>335834979</v>
      </c>
      <c r="B27" s="109">
        <v>480</v>
      </c>
      <c r="C27" s="67" t="s">
        <v>2478</v>
      </c>
      <c r="D27" s="67" t="s">
        <v>2479</v>
      </c>
    </row>
    <row r="28" spans="1:4" ht="18" x14ac:dyDescent="0.25">
      <c r="A28" s="110">
        <v>335835023</v>
      </c>
      <c r="B28" s="109">
        <v>182</v>
      </c>
      <c r="C28" s="67" t="s">
        <v>2478</v>
      </c>
      <c r="D28" s="67" t="s">
        <v>2479</v>
      </c>
    </row>
    <row r="29" spans="1:4" ht="18" x14ac:dyDescent="0.25">
      <c r="A29" s="110">
        <v>335835026</v>
      </c>
      <c r="B29" s="109">
        <v>105</v>
      </c>
      <c r="C29" s="67" t="s">
        <v>2478</v>
      </c>
      <c r="D29" s="67" t="s">
        <v>2479</v>
      </c>
    </row>
    <row r="30" spans="1:4" ht="18" x14ac:dyDescent="0.25">
      <c r="A30" s="110">
        <v>335835059</v>
      </c>
      <c r="B30" s="109">
        <v>586</v>
      </c>
      <c r="C30" s="67" t="s">
        <v>2478</v>
      </c>
      <c r="D30" s="67" t="s">
        <v>2479</v>
      </c>
    </row>
    <row r="31" spans="1:4" s="95" customFormat="1" ht="18" x14ac:dyDescent="0.25">
      <c r="A31" s="110" t="s">
        <v>2513</v>
      </c>
      <c r="B31" s="109">
        <v>410</v>
      </c>
      <c r="C31" s="67" t="s">
        <v>2478</v>
      </c>
      <c r="D31" s="67" t="s">
        <v>2479</v>
      </c>
    </row>
    <row r="32" spans="1:4" s="95" customFormat="1" ht="18" x14ac:dyDescent="0.25">
      <c r="A32" s="110" t="s">
        <v>2514</v>
      </c>
      <c r="B32" s="109">
        <v>755</v>
      </c>
      <c r="C32" s="67" t="s">
        <v>2478</v>
      </c>
      <c r="D32" s="67" t="s">
        <v>2479</v>
      </c>
    </row>
    <row r="33" spans="1:4" s="95" customFormat="1" ht="18" x14ac:dyDescent="0.25">
      <c r="A33" s="110" t="s">
        <v>2515</v>
      </c>
      <c r="B33" s="109">
        <v>699</v>
      </c>
      <c r="C33" s="67" t="s">
        <v>2478</v>
      </c>
      <c r="D33" s="67" t="s">
        <v>2479</v>
      </c>
    </row>
    <row r="34" spans="1:4" s="95" customFormat="1" ht="18" x14ac:dyDescent="0.25">
      <c r="A34" s="110" t="s">
        <v>2516</v>
      </c>
      <c r="B34" s="109">
        <v>963</v>
      </c>
      <c r="C34" s="67" t="s">
        <v>2478</v>
      </c>
      <c r="D34" s="67" t="s">
        <v>2479</v>
      </c>
    </row>
    <row r="35" spans="1:4" ht="18" x14ac:dyDescent="0.25">
      <c r="A35" s="110" t="s">
        <v>2517</v>
      </c>
      <c r="B35" s="109">
        <v>549</v>
      </c>
      <c r="C35" s="67" t="s">
        <v>2478</v>
      </c>
      <c r="D35" s="67" t="s">
        <v>2479</v>
      </c>
    </row>
    <row r="36" spans="1:4" s="68" customFormat="1" ht="18" x14ac:dyDescent="0.25">
      <c r="A36" s="110" t="s">
        <v>2518</v>
      </c>
      <c r="B36" s="109">
        <v>829</v>
      </c>
      <c r="C36" s="67" t="s">
        <v>2478</v>
      </c>
      <c r="D36" s="67" t="s">
        <v>2479</v>
      </c>
    </row>
    <row r="37" spans="1:4" s="68" customFormat="1" ht="18" x14ac:dyDescent="0.25">
      <c r="A37" s="110" t="s">
        <v>2519</v>
      </c>
      <c r="B37" s="109">
        <v>182</v>
      </c>
      <c r="C37" s="67" t="s">
        <v>2478</v>
      </c>
      <c r="D37" s="67" t="s">
        <v>2479</v>
      </c>
    </row>
    <row r="38" spans="1:4" s="68" customFormat="1" ht="18" x14ac:dyDescent="0.25">
      <c r="A38" s="110" t="s">
        <v>2520</v>
      </c>
      <c r="B38" s="109">
        <v>351</v>
      </c>
      <c r="C38" s="67" t="s">
        <v>2478</v>
      </c>
      <c r="D38" s="67" t="s">
        <v>2479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971" priority="119253"/>
  </conditionalFormatting>
  <conditionalFormatting sqref="A7:A11">
    <cfRule type="duplicateValues" dxfId="970" priority="119257"/>
    <cfRule type="duplicateValues" dxfId="969" priority="119258"/>
  </conditionalFormatting>
  <conditionalFormatting sqref="A7:A11">
    <cfRule type="duplicateValues" dxfId="968" priority="119261"/>
    <cfRule type="duplicateValues" dxfId="967" priority="119262"/>
  </conditionalFormatting>
  <conditionalFormatting sqref="A5:A6">
    <cfRule type="duplicateValues" dxfId="966" priority="289"/>
  </conditionalFormatting>
  <conditionalFormatting sqref="A5:A6">
    <cfRule type="duplicateValues" dxfId="965" priority="287"/>
    <cfRule type="duplicateValues" dxfId="964" priority="288"/>
  </conditionalFormatting>
  <conditionalFormatting sqref="A5:A6">
    <cfRule type="duplicateValues" dxfId="963" priority="285"/>
    <cfRule type="duplicateValues" dxfId="962" priority="286"/>
  </conditionalFormatting>
  <conditionalFormatting sqref="A5:A6">
    <cfRule type="duplicateValues" dxfId="961" priority="266"/>
  </conditionalFormatting>
  <conditionalFormatting sqref="A5:A6">
    <cfRule type="duplicateValues" dxfId="960" priority="264"/>
    <cfRule type="duplicateValues" dxfId="959" priority="265"/>
  </conditionalFormatting>
  <conditionalFormatting sqref="A5:A6">
    <cfRule type="duplicateValues" dxfId="958" priority="262"/>
    <cfRule type="duplicateValues" dxfId="957" priority="263"/>
  </conditionalFormatting>
  <conditionalFormatting sqref="B5:B6">
    <cfRule type="duplicateValues" dxfId="956" priority="259"/>
    <cfRule type="duplicateValues" dxfId="955" priority="260"/>
  </conditionalFormatting>
  <conditionalFormatting sqref="B5:B6">
    <cfRule type="duplicateValues" dxfId="954" priority="258"/>
  </conditionalFormatting>
  <conditionalFormatting sqref="B5:B6">
    <cfRule type="duplicateValues" dxfId="953" priority="257"/>
  </conditionalFormatting>
  <conditionalFormatting sqref="B5:B6">
    <cfRule type="duplicateValues" dxfId="952" priority="255"/>
    <cfRule type="duplicateValues" dxfId="951" priority="256"/>
  </conditionalFormatting>
  <conditionalFormatting sqref="B27:B30">
    <cfRule type="duplicateValues" dxfId="950" priority="101"/>
  </conditionalFormatting>
  <conditionalFormatting sqref="B27:B30">
    <cfRule type="duplicateValues" dxfId="949" priority="99"/>
    <cfRule type="duplicateValues" dxfId="948" priority="100"/>
  </conditionalFormatting>
  <conditionalFormatting sqref="B27:B30">
    <cfRule type="duplicateValues" dxfId="947" priority="97"/>
    <cfRule type="duplicateValues" dxfId="946" priority="98"/>
  </conditionalFormatting>
  <conditionalFormatting sqref="B27:B30">
    <cfRule type="duplicateValues" dxfId="945" priority="96"/>
  </conditionalFormatting>
  <conditionalFormatting sqref="B27:B30">
    <cfRule type="duplicateValues" dxfId="944" priority="95"/>
  </conditionalFormatting>
  <conditionalFormatting sqref="B27:B30">
    <cfRule type="duplicateValues" dxfId="943" priority="94"/>
  </conditionalFormatting>
  <conditionalFormatting sqref="B27:B30">
    <cfRule type="duplicateValues" dxfId="942" priority="93"/>
  </conditionalFormatting>
  <conditionalFormatting sqref="B27:B30">
    <cfRule type="duplicateValues" dxfId="941" priority="91"/>
    <cfRule type="duplicateValues" dxfId="940" priority="92"/>
  </conditionalFormatting>
  <conditionalFormatting sqref="B27:B30">
    <cfRule type="duplicateValues" dxfId="939" priority="90"/>
  </conditionalFormatting>
  <conditionalFormatting sqref="B27:B30">
    <cfRule type="duplicateValues" dxfId="938" priority="88"/>
    <cfRule type="duplicateValues" dxfId="937" priority="89"/>
  </conditionalFormatting>
  <conditionalFormatting sqref="A27:A30">
    <cfRule type="duplicateValues" dxfId="936" priority="87"/>
  </conditionalFormatting>
  <conditionalFormatting sqref="A27:A30">
    <cfRule type="duplicateValues" dxfId="935" priority="86"/>
  </conditionalFormatting>
  <conditionalFormatting sqref="A27:A30">
    <cfRule type="duplicateValues" dxfId="934" priority="84"/>
    <cfRule type="duplicateValues" dxfId="933" priority="85"/>
  </conditionalFormatting>
  <conditionalFormatting sqref="A27:A30">
    <cfRule type="duplicateValues" dxfId="932" priority="83"/>
  </conditionalFormatting>
  <conditionalFormatting sqref="A27:A30">
    <cfRule type="duplicateValues" dxfId="931" priority="82"/>
  </conditionalFormatting>
  <conditionalFormatting sqref="A27:A30">
    <cfRule type="duplicateValues" dxfId="930" priority="81"/>
  </conditionalFormatting>
  <conditionalFormatting sqref="A27:A30">
    <cfRule type="duplicateValues" dxfId="929" priority="79"/>
    <cfRule type="duplicateValues" dxfId="928" priority="80"/>
  </conditionalFormatting>
  <conditionalFormatting sqref="B3">
    <cfRule type="duplicateValues" dxfId="927" priority="78"/>
  </conditionalFormatting>
  <conditionalFormatting sqref="B3">
    <cfRule type="duplicateValues" dxfId="926" priority="76"/>
    <cfRule type="duplicateValues" dxfId="925" priority="77"/>
  </conditionalFormatting>
  <conditionalFormatting sqref="B3">
    <cfRule type="duplicateValues" dxfId="924" priority="74"/>
    <cfRule type="duplicateValues" dxfId="923" priority="75"/>
  </conditionalFormatting>
  <conditionalFormatting sqref="B3">
    <cfRule type="duplicateValues" dxfId="922" priority="73"/>
  </conditionalFormatting>
  <conditionalFormatting sqref="B3">
    <cfRule type="duplicateValues" dxfId="921" priority="72"/>
  </conditionalFormatting>
  <conditionalFormatting sqref="B3">
    <cfRule type="duplicateValues" dxfId="920" priority="71"/>
  </conditionalFormatting>
  <conditionalFormatting sqref="B3">
    <cfRule type="duplicateValues" dxfId="919" priority="70"/>
  </conditionalFormatting>
  <conditionalFormatting sqref="B3">
    <cfRule type="duplicateValues" dxfId="918" priority="68"/>
    <cfRule type="duplicateValues" dxfId="917" priority="69"/>
  </conditionalFormatting>
  <conditionalFormatting sqref="B3">
    <cfRule type="duplicateValues" dxfId="916" priority="67"/>
  </conditionalFormatting>
  <conditionalFormatting sqref="B3">
    <cfRule type="duplicateValues" dxfId="915" priority="65"/>
    <cfRule type="duplicateValues" dxfId="914" priority="66"/>
  </conditionalFormatting>
  <conditionalFormatting sqref="A3">
    <cfRule type="duplicateValues" dxfId="913" priority="64"/>
  </conditionalFormatting>
  <conditionalFormatting sqref="A3">
    <cfRule type="duplicateValues" dxfId="912" priority="63"/>
  </conditionalFormatting>
  <conditionalFormatting sqref="A3">
    <cfRule type="duplicateValues" dxfId="911" priority="61"/>
    <cfRule type="duplicateValues" dxfId="910" priority="62"/>
  </conditionalFormatting>
  <conditionalFormatting sqref="A3">
    <cfRule type="duplicateValues" dxfId="909" priority="60"/>
  </conditionalFormatting>
  <conditionalFormatting sqref="A3">
    <cfRule type="duplicateValues" dxfId="908" priority="59"/>
  </conditionalFormatting>
  <conditionalFormatting sqref="A3">
    <cfRule type="duplicateValues" dxfId="907" priority="58"/>
  </conditionalFormatting>
  <conditionalFormatting sqref="A3">
    <cfRule type="duplicateValues" dxfId="906" priority="56"/>
    <cfRule type="duplicateValues" dxfId="905" priority="57"/>
  </conditionalFormatting>
  <conditionalFormatting sqref="B4">
    <cfRule type="duplicateValues" dxfId="904" priority="55"/>
  </conditionalFormatting>
  <conditionalFormatting sqref="B4">
    <cfRule type="duplicateValues" dxfId="903" priority="53"/>
    <cfRule type="duplicateValues" dxfId="902" priority="54"/>
  </conditionalFormatting>
  <conditionalFormatting sqref="B4">
    <cfRule type="duplicateValues" dxfId="901" priority="51"/>
    <cfRule type="duplicateValues" dxfId="900" priority="52"/>
  </conditionalFormatting>
  <conditionalFormatting sqref="B4">
    <cfRule type="duplicateValues" dxfId="899" priority="50"/>
  </conditionalFormatting>
  <conditionalFormatting sqref="B4">
    <cfRule type="duplicateValues" dxfId="898" priority="49"/>
  </conditionalFormatting>
  <conditionalFormatting sqref="B4">
    <cfRule type="duplicateValues" dxfId="897" priority="48"/>
  </conditionalFormatting>
  <conditionalFormatting sqref="B4">
    <cfRule type="duplicateValues" dxfId="896" priority="47"/>
  </conditionalFormatting>
  <conditionalFormatting sqref="B4">
    <cfRule type="duplicateValues" dxfId="895" priority="45"/>
    <cfRule type="duplicateValues" dxfId="894" priority="46"/>
  </conditionalFormatting>
  <conditionalFormatting sqref="B4">
    <cfRule type="duplicateValues" dxfId="893" priority="44"/>
  </conditionalFormatting>
  <conditionalFormatting sqref="B4">
    <cfRule type="duplicateValues" dxfId="892" priority="42"/>
    <cfRule type="duplicateValues" dxfId="891" priority="43"/>
  </conditionalFormatting>
  <conditionalFormatting sqref="A4">
    <cfRule type="duplicateValues" dxfId="890" priority="32"/>
  </conditionalFormatting>
  <conditionalFormatting sqref="A4">
    <cfRule type="duplicateValues" dxfId="889" priority="31"/>
  </conditionalFormatting>
  <conditionalFormatting sqref="A4">
    <cfRule type="duplicateValues" dxfId="888" priority="29"/>
    <cfRule type="duplicateValues" dxfId="887" priority="30"/>
  </conditionalFormatting>
  <conditionalFormatting sqref="A4">
    <cfRule type="duplicateValues" dxfId="886" priority="28"/>
  </conditionalFormatting>
  <conditionalFormatting sqref="A4">
    <cfRule type="duplicateValues" dxfId="885" priority="27"/>
  </conditionalFormatting>
  <conditionalFormatting sqref="A4">
    <cfRule type="duplicateValues" dxfId="884" priority="26"/>
  </conditionalFormatting>
  <conditionalFormatting sqref="A4">
    <cfRule type="duplicateValues" dxfId="883" priority="24"/>
    <cfRule type="duplicateValues" dxfId="882" priority="25"/>
  </conditionalFormatting>
  <conditionalFormatting sqref="B31:B38">
    <cfRule type="duplicateValues" dxfId="881" priority="23"/>
  </conditionalFormatting>
  <conditionalFormatting sqref="B31:B38">
    <cfRule type="duplicateValues" dxfId="880" priority="21"/>
    <cfRule type="duplicateValues" dxfId="879" priority="22"/>
  </conditionalFormatting>
  <conditionalFormatting sqref="B31:B38">
    <cfRule type="duplicateValues" dxfId="878" priority="19"/>
    <cfRule type="duplicateValues" dxfId="877" priority="20"/>
  </conditionalFormatting>
  <conditionalFormatting sqref="B31:B38">
    <cfRule type="duplicateValues" dxfId="876" priority="18"/>
  </conditionalFormatting>
  <conditionalFormatting sqref="B31:B38">
    <cfRule type="duplicateValues" dxfId="875" priority="17"/>
  </conditionalFormatting>
  <conditionalFormatting sqref="B31:B38">
    <cfRule type="duplicateValues" dxfId="874" priority="16"/>
  </conditionalFormatting>
  <conditionalFormatting sqref="B31:B38">
    <cfRule type="duplicateValues" dxfId="873" priority="15"/>
  </conditionalFormatting>
  <conditionalFormatting sqref="B31:B38">
    <cfRule type="duplicateValues" dxfId="872" priority="13"/>
    <cfRule type="duplicateValues" dxfId="871" priority="14"/>
  </conditionalFormatting>
  <conditionalFormatting sqref="B31:B38">
    <cfRule type="duplicateValues" dxfId="870" priority="12"/>
  </conditionalFormatting>
  <conditionalFormatting sqref="B31:B38">
    <cfRule type="duplicateValues" dxfId="869" priority="10"/>
    <cfRule type="duplicateValues" dxfId="868" priority="11"/>
  </conditionalFormatting>
  <conditionalFormatting sqref="A31:A38">
    <cfRule type="duplicateValues" dxfId="867" priority="9"/>
  </conditionalFormatting>
  <conditionalFormatting sqref="A31:A38">
    <cfRule type="duplicateValues" dxfId="866" priority="8"/>
  </conditionalFormatting>
  <conditionalFormatting sqref="A31:A38">
    <cfRule type="duplicateValues" dxfId="865" priority="6"/>
    <cfRule type="duplicateValues" dxfId="864" priority="7"/>
  </conditionalFormatting>
  <conditionalFormatting sqref="A31:A38">
    <cfRule type="duplicateValues" dxfId="863" priority="5"/>
  </conditionalFormatting>
  <conditionalFormatting sqref="A31:A38">
    <cfRule type="duplicateValues" dxfId="862" priority="4"/>
  </conditionalFormatting>
  <conditionalFormatting sqref="A31:A38">
    <cfRule type="duplicateValues" dxfId="861" priority="3"/>
  </conditionalFormatting>
  <conditionalFormatting sqref="A31:A38">
    <cfRule type="duplicateValues" dxfId="860" priority="1"/>
    <cfRule type="duplicateValues" dxfId="859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73" t="s">
        <v>58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189 días</v>
      </c>
      <c r="B3" s="42">
        <v>335649824</v>
      </c>
      <c r="C3" s="50">
        <v>44093</v>
      </c>
      <c r="D3" s="42" t="s">
        <v>2190</v>
      </c>
      <c r="E3" s="94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170 días</v>
      </c>
      <c r="B4" s="42">
        <v>335668632</v>
      </c>
      <c r="C4" s="50">
        <v>44112</v>
      </c>
      <c r="D4" s="42" t="s">
        <v>2189</v>
      </c>
      <c r="E4" s="94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169 días</v>
      </c>
      <c r="B5" s="42" t="s">
        <v>2432</v>
      </c>
      <c r="C5" s="50">
        <v>44113</v>
      </c>
      <c r="D5" s="42" t="s">
        <v>2189</v>
      </c>
      <c r="E5" s="94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169 días</v>
      </c>
      <c r="B6" s="42" t="s">
        <v>2450</v>
      </c>
      <c r="C6" s="50">
        <v>44113</v>
      </c>
      <c r="D6" s="42" t="s">
        <v>2189</v>
      </c>
      <c r="E6" s="94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168 días</v>
      </c>
      <c r="B7" s="42" t="s">
        <v>2452</v>
      </c>
      <c r="C7" s="50">
        <v>44114</v>
      </c>
      <c r="D7" s="42" t="s">
        <v>2189</v>
      </c>
      <c r="E7" s="94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167 días</v>
      </c>
      <c r="B8" s="42">
        <v>335671618</v>
      </c>
      <c r="C8" s="50">
        <v>44115</v>
      </c>
      <c r="D8" s="42" t="s">
        <v>2189</v>
      </c>
      <c r="E8" s="94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128.5 días</v>
      </c>
      <c r="B9" s="42" t="s">
        <v>2458</v>
      </c>
      <c r="C9" s="50">
        <v>44153.5</v>
      </c>
      <c r="D9" s="42" t="s">
        <v>2189</v>
      </c>
      <c r="E9" s="94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127 días</v>
      </c>
      <c r="B10" s="42" t="s">
        <v>2461</v>
      </c>
      <c r="C10" s="50">
        <v>44155</v>
      </c>
      <c r="D10" s="42" t="s">
        <v>2189</v>
      </c>
      <c r="E10" s="94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127 días</v>
      </c>
      <c r="B11" s="42" t="s">
        <v>2460</v>
      </c>
      <c r="C11" s="50">
        <v>44155</v>
      </c>
      <c r="D11" s="42" t="s">
        <v>2189</v>
      </c>
      <c r="E11" s="94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133 días</v>
      </c>
      <c r="B12" s="75" t="s">
        <v>2455</v>
      </c>
      <c r="C12" s="71">
        <v>44149</v>
      </c>
      <c r="D12" s="42" t="s">
        <v>2189</v>
      </c>
      <c r="E12" s="94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86.15079861111 días</v>
      </c>
      <c r="B13" s="42">
        <v>335753026</v>
      </c>
      <c r="C13" s="50">
        <v>44195.84920138889</v>
      </c>
      <c r="D13" s="42" t="s">
        <v>2189</v>
      </c>
      <c r="E13" s="94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2480</v>
      </c>
    </row>
    <row r="14" spans="1:11" ht="18" x14ac:dyDescent="0.25">
      <c r="A14" s="72" t="str">
        <f t="shared" ca="1" si="0"/>
        <v>25.6746064814797 días</v>
      </c>
      <c r="B14" s="101">
        <v>335806150</v>
      </c>
      <c r="C14" s="93">
        <v>44256.32539351852</v>
      </c>
      <c r="D14" s="42" t="s">
        <v>2189</v>
      </c>
      <c r="E14" s="94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858" priority="69"/>
  </conditionalFormatting>
  <conditionalFormatting sqref="E9:E1048576 E1:E2">
    <cfRule type="duplicateValues" dxfId="857" priority="99250"/>
  </conditionalFormatting>
  <conditionalFormatting sqref="E4">
    <cfRule type="duplicateValues" dxfId="856" priority="62"/>
  </conditionalFormatting>
  <conditionalFormatting sqref="E5:E8">
    <cfRule type="duplicateValues" dxfId="855" priority="60"/>
  </conditionalFormatting>
  <conditionalFormatting sqref="B12">
    <cfRule type="duplicateValues" dxfId="854" priority="34"/>
    <cfRule type="duplicateValues" dxfId="853" priority="35"/>
    <cfRule type="duplicateValues" dxfId="852" priority="36"/>
  </conditionalFormatting>
  <conditionalFormatting sqref="B12">
    <cfRule type="duplicateValues" dxfId="851" priority="33"/>
  </conditionalFormatting>
  <conditionalFormatting sqref="B12">
    <cfRule type="duplicateValues" dxfId="850" priority="31"/>
    <cfRule type="duplicateValues" dxfId="849" priority="32"/>
  </conditionalFormatting>
  <conditionalFormatting sqref="B12">
    <cfRule type="duplicateValues" dxfId="848" priority="28"/>
    <cfRule type="duplicateValues" dxfId="847" priority="29"/>
    <cfRule type="duplicateValues" dxfId="846" priority="30"/>
  </conditionalFormatting>
  <conditionalFormatting sqref="B12">
    <cfRule type="duplicateValues" dxfId="845" priority="27"/>
  </conditionalFormatting>
  <conditionalFormatting sqref="B12">
    <cfRule type="duplicateValues" dxfId="844" priority="25"/>
    <cfRule type="duplicateValues" dxfId="843" priority="26"/>
  </conditionalFormatting>
  <conditionalFormatting sqref="B12">
    <cfRule type="duplicateValues" dxfId="842" priority="24"/>
  </conditionalFormatting>
  <conditionalFormatting sqref="B12">
    <cfRule type="duplicateValues" dxfId="841" priority="21"/>
    <cfRule type="duplicateValues" dxfId="840" priority="22"/>
    <cfRule type="duplicateValues" dxfId="839" priority="23"/>
  </conditionalFormatting>
  <conditionalFormatting sqref="B12">
    <cfRule type="duplicateValues" dxfId="838" priority="20"/>
  </conditionalFormatting>
  <conditionalFormatting sqref="B12">
    <cfRule type="duplicateValues" dxfId="837" priority="19"/>
  </conditionalFormatting>
  <conditionalFormatting sqref="B14">
    <cfRule type="duplicateValues" dxfId="836" priority="18"/>
  </conditionalFormatting>
  <conditionalFormatting sqref="B14">
    <cfRule type="duplicateValues" dxfId="835" priority="15"/>
    <cfRule type="duplicateValues" dxfId="834" priority="16"/>
    <cfRule type="duplicateValues" dxfId="833" priority="17"/>
  </conditionalFormatting>
  <conditionalFormatting sqref="B14">
    <cfRule type="duplicateValues" dxfId="832" priority="13"/>
    <cfRule type="duplicateValues" dxfId="831" priority="14"/>
  </conditionalFormatting>
  <conditionalFormatting sqref="B14">
    <cfRule type="duplicateValues" dxfId="830" priority="10"/>
    <cfRule type="duplicateValues" dxfId="829" priority="11"/>
    <cfRule type="duplicateValues" dxfId="828" priority="12"/>
  </conditionalFormatting>
  <conditionalFormatting sqref="B14">
    <cfRule type="duplicateValues" dxfId="827" priority="9"/>
  </conditionalFormatting>
  <conditionalFormatting sqref="B14">
    <cfRule type="duplicateValues" dxfId="826" priority="8"/>
  </conditionalFormatting>
  <conditionalFormatting sqref="B14">
    <cfRule type="duplicateValues" dxfId="825" priority="7"/>
  </conditionalFormatting>
  <conditionalFormatting sqref="B14">
    <cfRule type="duplicateValues" dxfId="824" priority="4"/>
    <cfRule type="duplicateValues" dxfId="823" priority="5"/>
    <cfRule type="duplicateValues" dxfId="822" priority="6"/>
  </conditionalFormatting>
  <conditionalFormatting sqref="B14">
    <cfRule type="duplicateValues" dxfId="821" priority="2"/>
    <cfRule type="duplicateValues" dxfId="820" priority="3"/>
  </conditionalFormatting>
  <conditionalFormatting sqref="C14">
    <cfRule type="duplicateValues" dxfId="819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2464</v>
      </c>
      <c r="C338" s="32" t="s">
        <v>2465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2482</v>
      </c>
      <c r="C407" s="85" t="s">
        <v>2483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2">
        <v>600</v>
      </c>
      <c r="B792" s="32" t="s">
        <v>2487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2021-03-17T11:57:16Z</cp:lastPrinted>
  <dcterms:created xsi:type="dcterms:W3CDTF">2014-10-01T23:18:29Z</dcterms:created>
  <dcterms:modified xsi:type="dcterms:W3CDTF">2021-03-27T14:56:08Z</dcterms:modified>
</cp:coreProperties>
</file>