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28" i="16" l="1"/>
  <c r="C29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9" i="16" l="1"/>
  <c r="A82" i="1" l="1"/>
  <c r="A81" i="1"/>
  <c r="A80" i="1"/>
  <c r="A79" i="1"/>
  <c r="A78" i="1"/>
  <c r="A77" i="1"/>
  <c r="A76" i="1"/>
  <c r="A75" i="1"/>
  <c r="A74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3" i="1"/>
  <c r="A72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0" i="1"/>
  <c r="G20" i="1"/>
  <c r="H20" i="1"/>
  <c r="I20" i="1"/>
  <c r="J20" i="1"/>
  <c r="K20" i="1"/>
  <c r="F19" i="1"/>
  <c r="G19" i="1"/>
  <c r="H19" i="1"/>
  <c r="I19" i="1"/>
  <c r="J19" i="1"/>
  <c r="K19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0" i="1"/>
  <c r="A19" i="1"/>
  <c r="A21" i="1" l="1"/>
  <c r="A16" i="1"/>
  <c r="A17" i="1"/>
  <c r="A18" i="1"/>
  <c r="F21" i="1"/>
  <c r="G21" i="1"/>
  <c r="H21" i="1"/>
  <c r="I21" i="1"/>
  <c r="J21" i="1"/>
  <c r="K21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2" i="1" l="1"/>
  <c r="A13" i="1"/>
  <c r="A14" i="1"/>
  <c r="A15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0" i="1"/>
  <c r="A11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7" i="1" l="1"/>
  <c r="A8" i="1"/>
  <c r="A6" i="1" l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<sst xmlns="http://schemas.openxmlformats.org/spreadsheetml/2006/main" count="13254" uniqueCount="2528">
  <si>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</si>
  <si>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</si>
  <si>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</si>
  <si>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</si>
  <si>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</si>
  <si>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</si>
  <si>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</si>
  <si>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</si>
  <si>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</si>
  <si>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</si>
  <si>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</si>
  <si>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</si>
  <si>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</si>
  <si>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</si>
  <si>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</si>
  <si>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</si>
  <si>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</si>
  <si>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</si>
  <si>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</si>
  <si>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</si>
  <si>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</si>
  <si>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</si>
  <si>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</si>
  <si>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</si>
  <si>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</si>
  <si>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</si>
  <si>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</si>
  <si>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</si>
  <si>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</si>
  <si>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</si>
  <si>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</si>
  <si>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</si>
  <si>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</si>
  <si>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</si>
  <si>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</si>
  <si>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</si>
  <si>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</si>
  <si>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</si>
  <si>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</si>
  <si>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</si>
  <si>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</si>
  <si>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</si>
  <si>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</si>
  <si>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</si>
  <si>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</si>
  <si>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</si>
  <si>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</si>
  <si>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</si>
  <si>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</si>
  <si>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</si>
  <si>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</si>
  <si>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</si>
  <si>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</si>
  <si>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</si>
  <si>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</si>
  <si>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</si>
  <si>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</si>
  <si>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</si>
  <si>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</si>
  <si>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</si>
  <si>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</si>
  <si>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</si>
  <si>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</si>
  <si>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</si>
  <si>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</si>
  <si>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</si>
  <si>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</si>
  <si>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</si>
  <si>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</si>
  <si>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</si>
  <si>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</si>
  <si>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</si>
  <si>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</si>
  <si>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</si>
  <si>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</si>
  <si>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</si>
  <si>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</si>
  <si>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</si>
  <si>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</si>
  <si>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</si>
  <si>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</si>
  <si>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</si>
  <si>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</si>
  <si>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</si>
  <si>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</si>
  <si>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</si>
  <si>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</si>
  <si>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</si>
  <si>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</si>
  <si>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</si>
  <si>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</si>
  <si>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</si>
  <si>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</si>
  <si>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</si>
  <si>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</si>
  <si>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</si>
  <si>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</si>
  <si>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</si>
  <si>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</si>
  <si>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</si>
  <si>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</si>
  <si>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</si>
  <si>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</si>
  <si>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</si>
  <si>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</si>
  <si>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</si>
  <si>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</si>
  <si>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</si>
  <si>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</si>
  <si>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</si>
  <si>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</si>
  <si>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</si>
  <si>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</si>
  <si>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</si>
  <si>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</si>
  <si>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</si>
  <si>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</si>
  <si>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</si>
  <si>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</si>
  <si>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</si>
  <si>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</si>
  <si>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</si>
  <si>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</si>
  <si>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</si>
  <si>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</si>
  <si>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</si>
  <si>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</si>
  <si>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</si>
  <si>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</si>
  <si>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</si>
  <si>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</si>
  <si>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</si>
  <si>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</si>
  <si>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</si>
  <si>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</si>
  <si>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</si>
  <si>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</si>
  <si>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</si>
  <si>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</si>
  <si>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</si>
  <si>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</si>
  <si>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</si>
  <si>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</si>
  <si>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</si>
  <si>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</si>
  <si>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</si>
  <si>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</si>
  <si>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</si>
  <si>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</si>
  <si>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</si>
  <si>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</si>
  <si>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</si>
  <si>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</si>
  <si>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</si>
  <si>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</si>
  <si>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</si>
  <si>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</si>
  <si>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</si>
  <si>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</si>
  <si>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</si>
  <si>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</si>
  <si>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</si>
  <si>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</si>
  <si>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</si>
  <si>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</si>
  <si>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</si>
  <si>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</si>
  <si>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</si>
  <si>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</si>
  <si>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</si>
  <si>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</si>
  <si>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</si>
  <si>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</si>
  <si>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</si>
  <si>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</si>
  <si>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</si>
  <si>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</si>
  <si>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</si>
  <si>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</si>
  <si>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</si>
  <si>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</si>
  <si>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</si>
  <si>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</si>
  <si>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</si>
  <si>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</si>
  <si>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</si>
  <si>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</si>
  <si>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</si>
  <si>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</si>
  <si>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</si>
  <si>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</si>
  <si>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</si>
  <si>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</si>
  <si>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</si>
  <si>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</si>
  <si>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</si>
  <si>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</si>
  <si>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</si>
  <si>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</si>
  <si>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</si>
  <si>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</si>
  <si>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</si>
  <si>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</si>
  <si>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</si>
  <si>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</si>
  <si>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</si>
  <si>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</si>
  <si>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</si>
  <si>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</si>
  <si>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</si>
  <si>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</si>
  <si>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</si>
  <si>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</si>
  <si>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</si>
  <si>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</si>
  <si>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</si>
  <si>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</si>
  <si>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</si>
  <si>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</si>
  <si>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</si>
  <si>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</si>
  <si>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</si>
  <si>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</si>
  <si>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</si>
  <si>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</si>
  <si>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</si>
  <si>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</si>
  <si>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</si>
  <si>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</si>
  <si>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</si>
  <si>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</si>
  <si>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</si>
  <si>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</si>
  <si>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</si>
  <si>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</si>
  <si>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</si>
  <si>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</si>
  <si>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</si>
  <si>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</si>
  <si>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</si>
  <si>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</si>
  <si>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</si>
  <si>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</si>
  <si>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</si>
  <si>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</si>
  <si>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</si>
  <si>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</si>
  <si>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</si>
  <si>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</si>
  <si>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</si>
  <si>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</si>
  <si>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</si>
  <si>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</si>
  <si>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</si>
  <si>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</si>
  <si>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</si>
  <si>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</si>
  <si>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</si>
  <si>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</si>
  <si>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</si>
  <si>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</si>
  <si>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</si>
  <si>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</si>
  <si>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</si>
  <si>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</si>
  <si>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</si>
  <si>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</si>
  <si>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</si>
  <si>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</si>
  <si>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</si>
  <si>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</si>
  <si>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</si>
  <si>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</si>
  <si>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</si>
  <si>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</si>
  <si>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</si>
  <si>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</si>
  <si>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</si>
  <si>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</si>
  <si>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</si>
  <si>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</si>
  <si>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</si>
  <si>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</si>
  <si>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</si>
  <si>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</si>
  <si>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</si>
  <si>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</si>
  <si>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</si>
  <si>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</si>
  <si>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</si>
  <si>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</si>
  <si>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</si>
  <si>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</si>
  <si>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</si>
  <si>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</si>
  <si>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</si>
  <si>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</si>
  <si>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</si>
  <si>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</si>
  <si>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</si>
  <si>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</si>
  <si>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</si>
  <si>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</si>
  <si>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</si>
  <si>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</si>
  <si>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</si>
  <si>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</si>
  <si>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</si>
  <si>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</si>
  <si>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</si>
  <si>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</si>
  <si>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</si>
  <si>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</si>
  <si>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</si>
  <si>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</si>
  <si>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</si>
  <si>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</si>
  <si>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</si>
  <si>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</si>
  <si>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</si>
  <si>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</si>
  <si>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</si>
  <si>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</si>
  <si>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</si>
  <si>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</si>
  <si>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</si>
  <si>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</si>
  <si>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</si>
  <si>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</si>
  <si>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</si>
  <si>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</si>
  <si>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</si>
  <si>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</si>
  <si>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</si>
  <si>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</si>
  <si>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</si>
  <si>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</si>
  <si>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</si>
  <si>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</si>
  <si>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</si>
  <si>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</si>
  <si>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</si>
  <si>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</si>
  <si>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</si>
  <si>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</si>
  <si>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</si>
  <si>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</si>
  <si>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</si>
  <si>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</si>
  <si>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</si>
  <si>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</si>
  <si>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</si>
  <si>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</si>
  <si>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</si>
  <si>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</si>
  <si>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</si>
  <si>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</si>
  <si>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</si>
  <si>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</si>
  <si>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</si>
  <si>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</si>
  <si>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</si>
  <si>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</si>
  <si>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</si>
  <si>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</si>
  <si>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</si>
  <si>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</si>
  <si>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</si>
  <si>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</si>
  <si>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</si>
  <si>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</si>
  <si>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</si>
  <si>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</si>
  <si>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</si>
  <si>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</si>
  <si>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</si>
  <si>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</si>
  <si>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</si>
  <si>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</si>
  <si>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</si>
  <si>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</si>
  <si>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</si>
  <si>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</si>
  <si>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</si>
  <si>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</si>
  <si>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</si>
  <si>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</si>
  <si>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</si>
  <si>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</si>
  <si>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</si>
  <si>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</si>
  <si>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</si>
  <si>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</si>
  <si>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</si>
  <si>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</si>
  <si>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</si>
  <si>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</si>
  <si>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</si>
  <si>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</si>
  <si>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</si>
  <si>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</si>
  <si>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</si>
  <si>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</si>
  <si>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</si>
  <si>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</si>
  <si>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</si>
  <si>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</si>
  <si>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</si>
  <si>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</si>
  <si>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</si>
  <si>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</si>
  <si>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</si>
  <si>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</si>
  <si>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</si>
  <si>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</si>
  <si>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</si>
  <si>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</si>
  <si>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</si>
  <si>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</si>
  <si>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</si>
  <si>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</si>
  <si>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</si>
  <si>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</si>
  <si>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</si>
  <si>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</si>
  <si>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</si>
  <si>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</si>
  <si>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</si>
  <si>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</si>
  <si>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</si>
  <si>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</si>
  <si>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</si>
  <si>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</si>
  <si>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</si>
  <si>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</si>
  <si>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</si>
  <si>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</si>
  <si>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</si>
  <si>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</si>
  <si>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</si>
  <si>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</si>
  <si>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</si>
  <si>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</si>
  <si>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</si>
  <si>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</si>
  <si>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</si>
  <si>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</si>
  <si>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</si>
  <si>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</si>
  <si>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</si>
  <si>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</si>
  <si>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</si>
  <si>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</si>
  <si>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</si>
  <si>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</si>
  <si>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</si>
  <si>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</si>
  <si>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</si>
  <si>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</si>
  <si>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</si>
  <si>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</si>
  <si>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</si>
  <si>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</si>
  <si>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</si>
  <si>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</si>
  <si>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</si>
  <si>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</si>
  <si>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</si>
  <si>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</si>
  <si>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</si>
  <si>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</si>
  <si>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</si>
  <si>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</si>
  <si>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</si>
  <si>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</si>
  <si>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</si>
  <si>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</si>
  <si>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</si>
  <si>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</si>
  <si>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</si>
  <si>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</si>
  <si>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</si>
  <si>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</si>
  <si>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</si>
  <si>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</si>
  <si>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</si>
  <si>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</si>
  <si>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</si>
  <si>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</si>
  <si>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</si>
  <si>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</si>
  <si>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</si>
  <si>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</si>
  <si>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</si>
  <si>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</si>
  <si>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</si>
  <si>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</si>
  <si>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</si>
  <si>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</si>
  <si>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</si>
  <si>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</si>
  <si>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</si>
  <si>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</si>
  <si>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</si>
  <si>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</si>
  <si>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</si>
  <si>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</si>
  <si>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</si>
  <si>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</si>
  <si>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</si>
  <si>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</si>
  <si>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</si>
  <si>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</si>
  <si>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</si>
  <si>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</si>
  <si>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</si>
  <si>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</si>
  <si>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</si>
  <si>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</si>
  <si>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</si>
  <si>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</si>
  <si>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</si>
  <si>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</si>
  <si>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</si>
  <si>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</si>
  <si>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</si>
  <si>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</si>
  <si>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</si>
  <si>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</si>
  <si>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</si>
  <si>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</si>
  <si>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</si>
  <si>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</si>
  <si>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</si>
  <si>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</si>
  <si>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</si>
  <si>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</si>
  <si>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</si>
  <si>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</si>
  <si>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</si>
  <si>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</si>
  <si>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</si>
  <si>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</si>
  <si>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</si>
  <si>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</si>
  <si>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</si>
  <si>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</si>
  <si>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</si>
  <si>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</si>
  <si>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</si>
  <si>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</si>
  <si>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</si>
  <si>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</si>
  <si>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</si>
  <si>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</si>
  <si>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</si>
  <si>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</si>
  <si>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</si>
  <si>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</si>
  <si>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</si>
  <si>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</si>
  <si>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</si>
  <si>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</si>
  <si>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</si>
  <si>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</si>
  <si>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</si>
  <si>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</si>
  <si>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</si>
  <si>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</si>
  <si>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</si>
  <si>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</si>
  <si>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</si>
  <si>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</si>
  <si>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</si>
  <si>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</si>
  <si>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</si>
  <si>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</si>
  <si>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</si>
  <si>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</si>
  <si>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</si>
  <si>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</si>
  <si>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</si>
  <si>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</si>
  <si>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</si>
  <si>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</si>
  <si>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</si>
  <si>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</si>
  <si>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</si>
  <si>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</si>
  <si>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</si>
  <si>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</si>
  <si>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</si>
  <si>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</si>
  <si>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</si>
  <si>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</si>
  <si>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</si>
  <si>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</si>
  <si>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</si>
  <si>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</si>
  <si>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</si>
  <si>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</si>
  <si>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</si>
  <si>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</si>
  <si>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</si>
  <si>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</si>
  <si>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</si>
  <si>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</si>
  <si>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</si>
  <si>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</si>
  <si>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</si>
  <si>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</si>
  <si>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</si>
  <si>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</si>
  <si>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</si>
  <si>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</si>
  <si>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</si>
  <si>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</si>
  <si>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</si>
  <si>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</si>
  <si>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</si>
  <si>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</si>
  <si>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</si>
  <si>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</si>
  <si>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</si>
  <si>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</si>
  <si>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</si>
  <si>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</si>
  <si>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</si>
  <si>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</si>
  <si>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</si>
  <si>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</si>
  <si>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</si>
  <si>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</si>
  <si>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</si>
  <si>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</si>
  <si>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</si>
  <si>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</si>
  <si>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</si>
  <si>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</si>
  <si>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</si>
  <si>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</si>
  <si>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</si>
  <si>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</si>
  <si>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</si>
  <si>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</si>
  <si>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</si>
  <si>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</si>
  <si>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</si>
  <si>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</si>
  <si>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</si>
  <si>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</si>
  <si>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</si>
  <si>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</si>
  <si>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</si>
  <si>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</si>
  <si>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</si>
  <si>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</si>
  <si>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</si>
  <si>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</si>
  <si>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</si>
  <si>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</si>
  <si>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</si>
  <si>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</si>
  <si>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</si>
  <si>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</si>
  <si>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</si>
  <si>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</si>
  <si>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</si>
  <si>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</si>
  <si>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</si>
  <si>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</si>
  <si>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</si>
  <si>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</si>
  <si>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</si>
  <si>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</si>
  <si>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</si>
  <si>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</si>
  <si>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</si>
  <si>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</si>
  <si>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</si>
  <si>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</si>
  <si>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</si>
  <si>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</si>
  <si>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</si>
  <si>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</si>
  <si>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</si>
  <si>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</si>
  <si>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</si>
  <si>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</si>
  <si>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</si>
  <si>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</si>
  <si>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</si>
  <si>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</si>
  <si>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</si>
  <si>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</si>
  <si>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</si>
  <si>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</si>
  <si>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</si>
  <si>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</si>
  <si>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</si>
  <si>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</si>
  <si>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</si>
  <si>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</si>
  <si>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</si>
  <si>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</si>
  <si>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</si>
  <si>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</si>
  <si>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</si>
  <si>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</si>
  <si>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</si>
  <si>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</si>
  <si>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</si>
  <si>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</si>
  <si>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</si>
  <si>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</si>
  <si>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</si>
  <si>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</si>
  <si>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</si>
  <si>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</si>
  <si>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</si>
  <si>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</si>
  <si>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</si>
  <si>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</si>
  <si>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</si>
  <si>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</si>
  <si>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</si>
  <si>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</si>
  <si>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</si>
  <si>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</si>
  <si>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</si>
  <si>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</si>
  <si>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</si>
  <si>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</si>
  <si>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</si>
  <si>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</si>
  <si>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</si>
  <si>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</si>
  <si>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</si>
  <si>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</si>
  <si>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</si>
  <si>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</si>
  <si>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</si>
  <si>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</si>
  <si>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</si>
  <si>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</si>
  <si>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</si>
  <si>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</si>
  <si>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</si>
  <si>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</si>
  <si>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</si>
  <si>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</si>
  <si>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</si>
  <si>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</si>
  <si>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</si>
  <si>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</si>
  <si>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</si>
  <si>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</si>
  <si>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</si>
  <si>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</si>
  <si>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</si>
  <si>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</si>
  <si>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</si>
  <si>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</si>
  <si>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</si>
  <si>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</si>
  <si>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</si>
  <si>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</si>
  <si>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</si>
  <si>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</si>
  <si>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</si>
  <si>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</si>
  <si>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</si>
  <si>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</si>
  <si>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</si>
  <si>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</si>
  <si>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</si>
  <si>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</si>
  <si>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</si>
  <si>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</si>
  <si>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</si>
  <si>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</si>
  <si>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</si>
  <si>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</si>
  <si>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</si>
  <si>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</si>
  <si>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</si>
  <si>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</si>
  <si>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</si>
  <si>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</si>
  <si>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</si>
  <si>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</si>
  <si>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</si>
  <si>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</si>
  <si>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</si>
  <si>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</si>
  <si>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</si>
  <si>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</si>
  <si>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</si>
  <si>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</si>
  <si>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</si>
  <si>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</si>
  <si>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</si>
  <si>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</si>
  <si>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</si>
  <si>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</si>
  <si>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</si>
  <si>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</si>
  <si>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</si>
  <si>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</si>
  <si>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</si>
  <si>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</si>
  <si>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</si>
  <si>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</si>
  <si>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</si>
  <si>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</si>
  <si>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</si>
  <si>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</si>
  <si>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</si>
  <si>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</si>
  <si>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</si>
  <si>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</si>
  <si>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</si>
  <si>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</si>
  <si>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</si>
  <si>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</si>
  <si>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</si>
  <si>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</si>
  <si>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</si>
  <si>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</si>
  <si>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</si>
  <si>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</si>
  <si>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</si>
  <si>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</si>
  <si>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</si>
  <si>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</si>
  <si>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</si>
  <si>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</si>
  <si>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</si>
  <si>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</si>
  <si>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</si>
  <si>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</si>
  <si>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</si>
  <si>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</si>
  <si>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</si>
  <si>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</si>
  <si>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</si>
  <si>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</si>
  <si>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</si>
  <si>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</si>
  <si>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</si>
  <si>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</si>
  <si>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</si>
  <si>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</si>
  <si>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</si>
  <si>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</si>
  <si>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</si>
  <si>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</si>
  <si>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</si>
  <si>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</si>
  <si>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</si>
  <si>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</si>
  <si>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</si>
  <si>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</si>
  <si>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</si>
  <si>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</si>
  <si>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</si>
  <si>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</si>
  <si>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</si>
  <si>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</si>
  <si>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</si>
  <si>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</si>
  <si>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</si>
  <si>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</si>
  <si>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</si>
  <si>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</si>
  <si>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</si>
  <si>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</si>
  <si>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</si>
  <si>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</si>
  <si>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</si>
  <si>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</si>
  <si>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</si>
  <si>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</si>
  <si>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</si>
  <si>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</si>
  <si>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</si>
  <si>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</si>
  <si>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</si>
  <si>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</si>
  <si>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</si>
  <si>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</si>
  <si>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</si>
  <si>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</si>
  <si>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</si>
  <si>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</si>
  <si>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</si>
  <si>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</si>
  <si>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</si>
  <si>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</si>
  <si>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</si>
  <si>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</si>
  <si>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</si>
  <si>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</si>
  <si>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</si>
  <si>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</si>
  <si>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</si>
  <si>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</si>
  <si>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</si>
  <si>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</si>
  <si>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</si>
  <si>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</si>
  <si>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</si>
  <si>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</si>
  <si>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</si>
  <si>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</si>
  <si>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</si>
  <si>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</si>
  <si>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</si>
  <si>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</si>
  <si>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</si>
  <si>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</si>
  <si>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</si>
  <si>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</si>
  <si>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</si>
  <si>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</si>
  <si>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</si>
  <si>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</si>
  <si>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</si>
  <si>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</si>
  <si>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</si>
  <si>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</si>
  <si>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</si>
  <si>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</si>
  <si>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</si>
  <si>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</si>
  <si>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</si>
  <si>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</si>
  <si>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</si>
  <si>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</si>
  <si>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</si>
  <si>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</si>
  <si>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</si>
  <si>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</si>
  <si>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</si>
  <si>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</si>
  <si>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</si>
  <si>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</si>
  <si>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</si>
  <si>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</si>
  <si>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</si>
  <si>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</si>
  <si>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</si>
  <si>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</si>
  <si>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</si>
  <si>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</si>
  <si>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</si>
  <si>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</si>
  <si>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</si>
  <si>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</si>
  <si>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</si>
  <si>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</si>
  <si>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</si>
  <si>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</si>
  <si>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</si>
  <si>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</si>
  <si>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</si>
  <si>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</si>
  <si>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</si>
  <si>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</si>
  <si>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</si>
  <si>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</si>
  <si>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</si>
  <si>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</si>
  <si>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</si>
  <si>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</si>
  <si>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</si>
  <si>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</si>
  <si>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</si>
  <si>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</si>
  <si>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</si>
  <si>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</si>
  <si>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</si>
  <si>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</si>
  <si>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</si>
  <si>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</si>
  <si>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</si>
  <si>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</si>
  <si>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</si>
  <si>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</si>
  <si>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</si>
  <si>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</si>
  <si>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</si>
  <si>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</si>
  <si>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</si>
  <si>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</si>
  <si>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</si>
  <si>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</si>
  <si>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</si>
  <si>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</si>
  <si>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</si>
  <si>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</si>
  <si>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</si>
  <si>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</si>
  <si>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</si>
  <si>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</si>
  <si>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</si>
  <si>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</si>
  <si>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</si>
  <si>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</si>
  <si>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</si>
  <si>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</si>
  <si>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</si>
  <si>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</si>
  <si>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</si>
  <si>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</si>
  <si>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</si>
  <si>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</si>
  <si>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</si>
  <si>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</si>
  <si>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</si>
  <si>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</si>
  <si>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</si>
  <si>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</si>
  <si>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</si>
  <si>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</si>
  <si>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</si>
  <si>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</si>
  <si>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</si>
  <si>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</si>
  <si>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</si>
  <si>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</si>
  <si>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</si>
  <si>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</si>
  <si>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</si>
  <si>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</si>
  <si>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</si>
  <si>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</si>
  <si>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</si>
  <si>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</si>
  <si>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</si>
  <si>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</si>
  <si>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</si>
  <si>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</si>
  <si>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</si>
  <si>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</si>
  <si>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</si>
  <si>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</si>
  <si>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</si>
  <si>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</si>
  <si>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</si>
  <si>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</si>
  <si>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</si>
  <si>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</si>
  <si>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</si>
  <si>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</si>
  <si>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</si>
  <si>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</si>
  <si>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</si>
  <si>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</si>
  <si>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</si>
  <si>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</si>
  <si>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</si>
  <si>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</si>
  <si>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</si>
  <si>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</si>
  <si>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</si>
  <si>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</si>
  <si>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</si>
  <si>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</si>
  <si>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</si>
  <si>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</si>
  <si>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</si>
  <si>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</si>
  <si>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</si>
  <si>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</si>
  <si>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</si>
  <si>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</si>
  <si>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</si>
  <si>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</si>
  <si>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</si>
  <si>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</si>
  <si>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</si>
  <si>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</si>
  <si>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</si>
  <si>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</si>
  <si>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</si>
  <si>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</si>
  <si>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</si>
  <si>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</si>
  <si>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</si>
  <si>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</si>
  <si>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</si>
  <si>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</si>
  <si>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</si>
  <si>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</si>
  <si>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</si>
  <si>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</si>
  <si>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</si>
  <si>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</si>
  <si>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</si>
  <si>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</si>
  <si>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</si>
  <si>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</si>
  <si>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</si>
  <si>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</si>
  <si>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</si>
  <si>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</si>
  <si>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</si>
  <si>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</si>
  <si>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</si>
  <si>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</si>
  <si>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</si>
  <si>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</si>
  <si>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</si>
  <si>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</si>
  <si>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</si>
  <si>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</si>
  <si>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</si>
  <si>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</si>
  <si>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</si>
  <si>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</si>
  <si>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</si>
  <si>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</si>
  <si>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</si>
  <si>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</si>
  <si>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</si>
  <si>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</si>
  <si>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</si>
  <si>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</si>
  <si>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</si>
  <si>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</si>
  <si>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</si>
  <si>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</si>
  <si>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</si>
  <si>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</si>
  <si>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</si>
  <si>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</si>
  <si>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</si>
  <si>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</si>
  <si>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</si>
  <si>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</si>
  <si>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</si>
  <si>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</si>
  <si>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</si>
  <si>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</si>
  <si>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</si>
  <si>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</si>
  <si>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</si>
  <si>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</si>
  <si>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</si>
  <si>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</si>
  <si>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</si>
  <si>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</si>
  <si>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</si>
  <si>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</si>
  <si>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</si>
  <si>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</si>
  <si>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</si>
  <si>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</si>
  <si>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</si>
  <si>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</si>
  <si>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</si>
  <si>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</si>
  <si>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</si>
  <si>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</si>
  <si>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</si>
  <si>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</si>
  <si>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</si>
  <si>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</si>
  <si>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</si>
  <si>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</si>
  <si>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</si>
  <si>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</si>
  <si>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</si>
  <si>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</si>
  <si>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</si>
  <si>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</si>
  <si>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</si>
  <si>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</si>
  <si>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</si>
  <si>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</si>
  <si>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</si>
  <si>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</si>
  <si>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</si>
  <si>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</si>
  <si>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</si>
  <si>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</si>
  <si>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</si>
  <si>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</si>
  <si>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</si>
  <si>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</si>
  <si>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</si>
  <si>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</si>
  <si>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</si>
  <si>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</si>
  <si>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</si>
  <si>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</si>
  <si>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</si>
  <si>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</si>
  <si>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</si>
  <si>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</si>
  <si>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</si>
  <si>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</si>
  <si>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</si>
  <si>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</si>
  <si>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</si>
  <si>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</si>
  <si>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</si>
  <si>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</si>
  <si>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</si>
  <si>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</si>
  <si>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</si>
  <si>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</si>
  <si>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</si>
  <si>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</si>
  <si>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</si>
  <si>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</si>
  <si>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</si>
  <si>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</si>
  <si>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</si>
  <si>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</si>
  <si>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</si>
  <si>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</si>
  <si>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</si>
  <si>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</si>
  <si>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</si>
  <si>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</si>
  <si>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</si>
  <si>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</si>
  <si>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</si>
  <si>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</si>
  <si>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</si>
  <si>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</si>
  <si>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</si>
  <si>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</si>
  <si>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</si>
  <si>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</si>
  <si>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</si>
  <si>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</si>
  <si>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</si>
  <si>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</si>
  <si>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</si>
  <si>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</si>
  <si>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</si>
  <si>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</si>
  <si>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</si>
  <si>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</si>
  <si>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</si>
  <si>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</si>
  <si>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</si>
  <si>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</si>
  <si>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</si>
  <si>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</si>
  <si>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</si>
  <si>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</si>
  <si>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</si>
  <si>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</si>
  <si>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</si>
  <si>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</si>
  <si>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</si>
  <si>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</si>
  <si>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</si>
  <si>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</si>
  <si>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</si>
  <si>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</si>
  <si>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</si>
  <si>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</si>
  <si>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</si>
  <si>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</si>
  <si>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</si>
  <si>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</si>
  <si>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</si>
  <si>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</si>
  <si>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</si>
  <si>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</si>
  <si>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</si>
  <si>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</si>
  <si>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</si>
  <si>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</si>
  <si>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</si>
  <si>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</si>
  <si>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</si>
  <si>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</si>
  <si>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</si>
  <si>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</si>
  <si>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</si>
  <si>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</si>
  <si>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</si>
  <si>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</si>
  <si>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</si>
  <si>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</si>
  <si>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</si>
  <si>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</si>
  <si>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</si>
  <si>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</si>
  <si>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</si>
  <si>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</si>
  <si>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</si>
  <si>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</si>
  <si>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</si>
  <si>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</si>
  <si>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</si>
  <si>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</si>
  <si>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</si>
  <si>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</si>
  <si>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</si>
  <si>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</si>
  <si>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</si>
  <si>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</si>
  <si>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</si>
  <si>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</si>
  <si>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</si>
  <si>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</si>
  <si>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</si>
  <si>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</si>
  <si>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</si>
  <si>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</si>
  <si>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</si>
  <si>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</si>
  <si>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</si>
  <si>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</si>
  <si>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</si>
  <si>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</si>
  <si>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</si>
  <si>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</si>
  <si>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</si>
  <si>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</si>
  <si>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</si>
  <si>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</si>
  <si>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</si>
  <si>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</si>
  <si>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</si>
  <si>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</si>
  <si>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</si>
  <si>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</si>
  <si>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</si>
  <si>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</si>
  <si>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</si>
  <si>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</si>
  <si>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</si>
  <si>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</si>
  <si>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</si>
  <si>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</si>
  <si>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</si>
  <si>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</si>
  <si>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</si>
  <si>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</si>
  <si>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</si>
  <si>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</si>
  <si>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</si>
  <si>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</si>
  <si>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</si>
  <si>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</si>
  <si>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</si>
  <si>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</si>
  <si>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</si>
  <si>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</si>
  <si>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</si>
  <si>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</si>
  <si>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</si>
  <si>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</si>
  <si>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</si>
  <si>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</si>
  <si>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</si>
  <si>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</si>
  <si>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</si>
  <si>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</si>
  <si>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</si>
  <si>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</si>
  <si>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</si>
  <si>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</si>
  <si>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</si>
  <si>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</si>
  <si>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</si>
  <si>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</si>
  <si>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</si>
  <si>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</si>
  <si>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</si>
  <si>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</si>
  <si>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</si>
  <si>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</si>
  <si>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</si>
  <si>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</si>
  <si>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</si>
  <si>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</si>
  <si>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</si>
  <si>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</si>
  <si>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</si>
  <si>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</si>
  <si>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</si>
  <si>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</si>
  <si>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</si>
  <si>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</si>
  <si>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</si>
  <si>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</si>
  <si>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</si>
  <si>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</si>
  <si>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</si>
  <si>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</si>
  <si>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</si>
  <si>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</si>
  <si>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</si>
  <si>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</si>
  <si>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</si>
  <si>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</si>
  <si>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</si>
  <si>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</si>
  <si>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</si>
  <si>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</si>
  <si>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</si>
  <si>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</si>
  <si>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</si>
  <si>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</si>
  <si>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</si>
  <si>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</si>
  <si>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</si>
  <si>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</si>
  <si>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</si>
  <si>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</si>
  <si>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</si>
  <si>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</si>
  <si>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</si>
  <si>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</si>
  <si>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</si>
  <si>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</si>
  <si>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</si>
  <si>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</si>
  <si>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</si>
  <si>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</si>
  <si>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</si>
  <si>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</si>
  <si>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</si>
  <si>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</si>
  <si>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</si>
  <si>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</si>
  <si>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</si>
  <si>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</si>
  <si>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</si>
  <si>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</si>
  <si>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</si>
  <si>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</si>
  <si>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</si>
  <si>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</si>
  <si>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</si>
  <si>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</si>
  <si>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</si>
  <si>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</si>
  <si>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</si>
  <si>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</si>
  <si>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</si>
  <si>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</si>
  <si>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</si>
  <si>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</si>
  <si>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</si>
  <si>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</si>
  <si>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</si>
  <si>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</si>
  <si>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</si>
  <si>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</si>
  <si>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</si>
  <si>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</si>
  <si>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</si>
  <si>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</si>
  <si>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</si>
  <si>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</si>
  <si>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</si>
  <si>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</si>
  <si>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</si>
  <si>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</si>
  <si>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</si>
  <si>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</si>
  <si>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</si>
  <si>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</si>
  <si>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</si>
  <si>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</si>
  <si>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</si>
  <si>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</si>
  <si>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</si>
  <si>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</si>
  <si>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</si>
  <si>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</si>
  <si>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</si>
  <si>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</si>
  <si>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</si>
  <si>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</si>
  <si>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</si>
  <si>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</si>
  <si>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</si>
  <si>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</si>
  <si>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</si>
  <si>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</si>
  <si>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</si>
  <si>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</si>
  <si>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</si>
  <si>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</si>
  <si>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</si>
  <si>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</si>
  <si>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</si>
  <si>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</si>
  <si>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</si>
  <si>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</si>
  <si>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</si>
  <si>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</si>
  <si>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</si>
  <si>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</si>
  <si>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</si>
  <si>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</si>
  <si>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</si>
  <si>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</si>
  <si>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</si>
  <si>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</si>
  <si>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</si>
  <si>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</si>
  <si>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</si>
  <si>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</si>
  <si>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</si>
  <si>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</si>
  <si>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</si>
  <si>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</si>
  <si>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</si>
  <si>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</si>
  <si>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</si>
  <si>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</si>
  <si>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</si>
  <si>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</si>
  <si>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</si>
  <si>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</si>
  <si>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</si>
  <si>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</si>
  <si>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</si>
  <si>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</si>
  <si>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</si>
  <si>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</si>
  <si>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</si>
  <si>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</si>
  <si>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</si>
  <si>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</si>
  <si>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</si>
  <si>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</si>
  <si>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</si>
  <si>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</si>
  <si>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</si>
  <si>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</si>
  <si>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</si>
  <si>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</si>
  <si>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</si>
  <si>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</si>
  <si>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</si>
  <si>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</si>
  <si>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</si>
  <si>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</si>
  <si>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</si>
  <si>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</si>
  <si>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</si>
  <si>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</si>
  <si>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</si>
  <si>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</si>
  <si>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</si>
  <si>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</si>
  <si>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</si>
  <si>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</si>
  <si>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</si>
  <si>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</si>
  <si>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</si>
  <si>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</si>
  <si>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</si>
  <si>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</si>
  <si>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</si>
  <si>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</si>
  <si>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</si>
  <si>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</si>
  <si>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</si>
  <si>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</si>
  <si>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</si>
  <si>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</si>
  <si>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</si>
  <si>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</si>
  <si>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</si>
  <si>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</si>
  <si>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</si>
  <si>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</si>
  <si>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</si>
  <si>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</si>
  <si>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</si>
  <si>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</si>
  <si>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</si>
  <si>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</si>
  <si>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</si>
  <si>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</si>
  <si>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</si>
  <si>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</si>
  <si>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</si>
  <si>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</si>
  <si>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</si>
  <si>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</si>
  <si>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</si>
  <si>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</si>
  <si>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</si>
  <si>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</si>
  <si>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</si>
  <si>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</si>
  <si>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</si>
  <si>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</si>
  <si>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</si>
  <si>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</si>
  <si>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</si>
  <si>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</si>
  <si>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</si>
  <si>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</si>
  <si>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</si>
  <si>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</si>
  <si>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</si>
  <si>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</si>
  <si>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</si>
  <si>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</si>
  <si>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</si>
  <si>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</si>
  <si>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</si>
  <si>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</si>
  <si>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</si>
  <si>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</si>
  <si>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</si>
  <si>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</si>
  <si>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</si>
  <si>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</si>
  <si>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</si>
  <si>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</si>
  <si>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</si>
  <si>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</si>
  <si>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</si>
  <si>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</si>
  <si>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</si>
  <si>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</si>
  <si>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</si>
  <si>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</si>
  <si>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</si>
  <si>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</si>
  <si>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</si>
  <si>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</si>
  <si>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</si>
  <si>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</si>
  <si>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</si>
  <si>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</si>
  <si>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</si>
  <si>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</si>
  <si>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</si>
  <si>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</si>
  <si>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</si>
  <si>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</si>
  <si>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</si>
  <si>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</si>
  <si>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</si>
  <si>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</si>
  <si>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</si>
  <si>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</si>
  <si>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</si>
  <si>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</si>
  <si>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</si>
  <si>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</si>
  <si>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</si>
  <si>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</si>
  <si>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</si>
  <si>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</si>
  <si>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</si>
  <si>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</si>
  <si>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</si>
  <si>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</si>
  <si>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</si>
  <si>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</si>
  <si>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</si>
  <si>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</si>
  <si>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</si>
  <si>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</si>
  <si>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</si>
  <si>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</si>
  <si>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</si>
  <si>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</si>
  <si>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</si>
  <si>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</si>
  <si>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</si>
  <si>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</si>
  <si>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</si>
  <si>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</si>
  <si>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</si>
  <si>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</si>
  <si>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</si>
  <si>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</si>
  <si>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</si>
  <si>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</si>
  <si>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</si>
  <si>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</si>
  <si>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</si>
  <si>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</si>
  <si>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</si>
  <si>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</si>
  <si>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</si>
  <si>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</si>
  <si>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</si>
  <si>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</si>
  <si>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</si>
  <si>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</si>
  <si>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</si>
  <si>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</si>
  <si>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</si>
  <si>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</si>
  <si>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</si>
  <si>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</si>
  <si>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</si>
  <si>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</si>
  <si>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</si>
  <si>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</si>
  <si>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</si>
  <si>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</si>
  <si>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</si>
  <si>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</si>
  <si>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</si>
  <si>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</si>
  <si>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</si>
  <si>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</si>
  <si>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</si>
  <si>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</si>
  <si>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</si>
  <si>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</si>
  <si>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</si>
  <si>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</si>
  <si>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</si>
  <si>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</si>
  <si>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</si>
  <si>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</si>
  <si>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</si>
  <si>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</si>
  <si>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</si>
  <si>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</si>
  <si>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</si>
  <si>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</si>
  <si>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</si>
  <si>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</si>
  <si>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</si>
  <si>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</si>
  <si>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</si>
  <si>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</si>
  <si>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</si>
  <si>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</si>
  <si>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</si>
  <si>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</si>
  <si>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</si>
  <si>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</si>
  <si>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</si>
  <si>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</si>
  <si>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</si>
  <si>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</si>
  <si>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</si>
  <si>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</si>
  <si>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</si>
  <si>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</si>
  <si>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</si>
  <si>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</si>
  <si>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</si>
  <si>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</si>
  <si>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</si>
  <si>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</si>
  <si>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</si>
  <si>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</si>
  <si>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</si>
  <si>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</si>
  <si>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</si>
  <si>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</si>
  <si>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</si>
  <si>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</si>
  <si>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</si>
  <si>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</si>
  <si>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</si>
  <si>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</si>
  <si>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</si>
  <si>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</si>
  <si>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</si>
  <si>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</si>
  <si>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</si>
  <si>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</si>
  <si>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</si>
  <si>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</si>
  <si>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</si>
  <si>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</si>
  <si>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</si>
  <si>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</si>
  <si>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</si>
  <si>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</si>
  <si>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</si>
  <si>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</si>
  <si>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</si>
  <si>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</si>
  <si>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</si>
  <si>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</si>
  <si>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</si>
  <si>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</si>
  <si>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</si>
  <si>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</si>
  <si>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</si>
  <si>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</si>
  <si>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</si>
  <si>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</si>
  <si>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</si>
  <si>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</si>
  <si>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</si>
  <si>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</si>
  <si>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</si>
  <si>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</si>
  <si>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</si>
  <si>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</si>
  <si>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</si>
  <si>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</si>
  <si>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</si>
  <si>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</si>
  <si>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</si>
  <si>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</si>
  <si>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</si>
  <si>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</si>
  <si>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</si>
  <si>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</si>
  <si>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</si>
  <si>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</si>
  <si>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</si>
  <si>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</si>
  <si>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</si>
  <si>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</si>
  <si>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</si>
  <si>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</si>
  <si>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</si>
  <si>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</si>
  <si>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</si>
  <si>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</si>
  <si>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</si>
  <si>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</si>
  <si>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</si>
  <si>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</si>
  <si>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</si>
  <si>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</si>
  <si>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</si>
  <si>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</si>
  <si>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</si>
  <si>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</si>
  <si>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</si>
  <si>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</si>
  <si>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</si>
  <si>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</si>
  <si>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</si>
  <si>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</si>
  <si>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</si>
  <si>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</si>
  <si>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</si>
  <si>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</si>
  <si>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</si>
  <si>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</si>
  <si>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</si>
  <si>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</si>
  <si>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</si>
  <si>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</si>
  <si>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</si>
  <si>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</si>
  <si>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</si>
  <si>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</si>
  <si>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</si>
  <si>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</si>
  <si>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</si>
  <si>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</si>
  <si>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</si>
  <si>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</si>
  <si>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</si>
  <si>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</si>
  <si>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</si>
  <si>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</si>
  <si>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</si>
  <si>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</si>
  <si>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</si>
  <si>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</si>
  <si>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</si>
  <si>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</si>
  <si>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</si>
  <si>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</si>
  <si>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</si>
  <si>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</si>
  <si>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</si>
  <si>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</si>
  <si>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</si>
  <si>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</si>
  <si>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</si>
  <si>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</si>
  <si>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</si>
  <si>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</si>
  <si>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</si>
  <si>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</si>
  <si>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</si>
  <si>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</si>
  <si>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</si>
  <si>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</si>
  <si>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</si>
  <si>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</si>
  <si>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</si>
  <si>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</si>
  <si>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</si>
  <si>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</si>
  <si>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</si>
  <si>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</si>
  <si>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</si>
  <si>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</si>
  <si>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</si>
  <si>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</si>
  <si>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</si>
  <si>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</si>
  <si>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</si>
  <si>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</si>
  <si>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</si>
  <si>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</si>
  <si>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</si>
  <si>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</si>
  <si>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</si>
  <si>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</si>
  <si>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</si>
  <si>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</si>
  <si>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</si>
  <si>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</si>
  <si>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</si>
  <si>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</si>
  <si>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</si>
  <si>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</si>
  <si>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</si>
  <si>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</si>
  <si>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</si>
  <si>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</si>
  <si>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</si>
  <si>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</si>
  <si>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</si>
  <si>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</si>
  <si>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</si>
  <si>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</si>
  <si>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</si>
  <si>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</si>
  <si>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</si>
  <si>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</si>
  <si>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</si>
  <si>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</si>
  <si>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</si>
  <si>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</si>
  <si>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</si>
  <si>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</si>
  <si>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</si>
  <si>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</si>
  <si>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</si>
  <si>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</si>
  <si>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</si>
  <si>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</si>
  <si>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</si>
  <si>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</si>
  <si>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</si>
  <si>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</si>
  <si>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</si>
  <si>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</si>
  <si>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</si>
  <si>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</si>
  <si>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</si>
  <si>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</si>
  <si>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</si>
  <si>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</si>
  <si>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</si>
  <si>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</si>
  <si>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</si>
  <si>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</si>
  <si>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</si>
  <si>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</si>
  <si>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</si>
  <si>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</si>
  <si>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</si>
  <si>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</si>
  <si>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</si>
  <si>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</si>
  <si>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</si>
  <si>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</si>
  <si>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</si>
  <si>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</si>
  <si>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</si>
  <si>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</si>
  <si>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</si>
  <si>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</si>
  <si>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</si>
  <si>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</si>
  <si>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</si>
  <si>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</si>
  <si>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</si>
  <si>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</si>
  <si>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</si>
  <si>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</si>
  <si>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</si>
  <si>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</si>
  <si>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</si>
  <si>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</si>
  <si>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</si>
  <si>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</si>
  <si>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</si>
  <si>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</si>
  <si>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</si>
  <si>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</si>
  <si>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</si>
  <si>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</si>
  <si>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</si>
  <si>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</si>
  <si>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</si>
  <si>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</si>
  <si>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</si>
  <si>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</si>
  <si>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</si>
  <si>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</si>
  <si>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</si>
  <si>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</si>
  <si>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</si>
  <si>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</si>
  <si>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</si>
  <si>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</si>
  <si>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</si>
  <si>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</si>
  <si>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</si>
  <si>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</si>
  <si>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</si>
  <si>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</si>
  <si>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</si>
  <si>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</si>
  <si>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</si>
  <si>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</si>
  <si>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</si>
  <si>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</si>
  <si>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</si>
  <si>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</si>
  <si>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</si>
  <si>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</si>
  <si>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</si>
  <si>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</si>
  <si>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</si>
  <si>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</si>
  <si>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</si>
  <si>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</si>
  <si>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</si>
  <si>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</si>
  <si>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</si>
  <si>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</si>
  <si>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</si>
  <si>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</si>
  <si>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</si>
  <si>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</si>
  <si>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</si>
  <si>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</si>
  <si>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</si>
  <si>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</si>
  <si>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</si>
  <si>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</si>
  <si>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</si>
  <si>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</si>
  <si>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</si>
  <si>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</si>
  <si>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</si>
  <si>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</si>
  <si>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</si>
  <si>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</si>
  <si>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</si>
  <si>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</si>
  <si>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</si>
  <si>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</si>
  <si>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</si>
  <si>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</si>
  <si>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</si>
  <si>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</si>
  <si>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</si>
  <si>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</si>
  <si>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</si>
  <si>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</si>
  <si>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</si>
  <si>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</si>
  <si>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</si>
  <si>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</si>
  <si>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</si>
  <si>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</si>
  <si>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</si>
  <si>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</si>
  <si>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</si>
  <si>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</si>
  <si>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</si>
  <si>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</si>
  <si>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</si>
  <si>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</si>
  <si>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</si>
  <si>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</si>
  <si>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</si>
  <si>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</si>
  <si>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</si>
  <si>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</si>
  <si>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</si>
  <si>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</si>
  <si>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</si>
  <si>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</si>
  <si>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</si>
  <si>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</si>
  <si>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</si>
  <si>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</si>
  <si>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</si>
  <si>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</si>
  <si>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</si>
  <si>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</si>
  <si>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</si>
  <si>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</si>
  <si>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</si>
  <si>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</si>
  <si>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</si>
  <si>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</si>
  <si>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</si>
  <si>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</si>
  <si>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</si>
  <si>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</si>
  <si>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</si>
  <si>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</si>
  <si>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</si>
  <si>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</si>
  <si>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</si>
  <si>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</si>
  <si>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</si>
  <si>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</si>
  <si>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</si>
  <si>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</si>
  <si>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</si>
  <si>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</si>
  <si>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</si>
  <si>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</si>
  <si>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</si>
  <si>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</si>
  <si>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</si>
  <si>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</si>
  <si>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</si>
  <si>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</si>
  <si>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</si>
  <si>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</si>
  <si>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</si>
  <si>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</si>
  <si>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</si>
  <si>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</si>
  <si>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</si>
  <si>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</si>
  <si>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</si>
  <si>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</si>
  <si>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</si>
  <si>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</si>
  <si>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</si>
  <si>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</si>
  <si>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</si>
  <si>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</si>
  <si>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</si>
  <si>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</si>
  <si>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</si>
  <si>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</si>
  <si>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</si>
  <si>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</si>
  <si>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</si>
  <si>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</si>
  <si>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</si>
  <si>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</si>
  <si>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</si>
  <si>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</si>
  <si>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</si>
  <si>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</si>
  <si>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</si>
  <si>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</si>
  <si>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</si>
  <si>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</si>
  <si>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</si>
  <si>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</si>
  <si>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</si>
  <si>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</si>
  <si>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</si>
  <si>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</si>
  <si>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</si>
  <si>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</si>
  <si>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</si>
  <si>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</si>
  <si>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</si>
  <si>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</si>
  <si>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</si>
  <si>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</si>
  <si>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</si>
  <si>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</si>
  <si>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</si>
  <si>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</si>
  <si>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</si>
  <si>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</si>
  <si>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</si>
  <si>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</si>
  <si>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</si>
  <si>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</si>
  <si>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</si>
  <si>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</si>
  <si>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</si>
  <si>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</si>
  <si>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</si>
  <si>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</si>
  <si>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</si>
  <si>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</si>
  <si>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</si>
  <si>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</si>
  <si>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</si>
  <si>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</si>
  <si>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</si>
  <si>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</si>
  <si>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</si>
  <si>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</si>
  <si>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</si>
  <si>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</si>
  <si>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</si>
  <si>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</si>
  <si>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</si>
  <si>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</si>
  <si>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</si>
  <si>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</si>
  <si>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</si>
  <si>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</si>
  <si>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</si>
  <si>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</si>
  <si>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</si>
  <si>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</si>
  <si>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</si>
  <si>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</si>
  <si>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</si>
  <si>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</si>
  <si>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</si>
  <si>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</si>
  <si>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</si>
  <si>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</si>
  <si>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</si>
  <si>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</si>
  <si>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</si>
  <si>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</si>
  <si>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</si>
  <si>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</si>
  <si>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</si>
  <si>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</si>
  <si>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</si>
  <si>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</si>
  <si>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</si>
  <si>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</si>
  <si>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</si>
  <si>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</si>
  <si>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</si>
  <si>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</si>
  <si>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</si>
  <si>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</si>
  <si>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</si>
  <si>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</si>
  <si>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</si>
  <si>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</si>
  <si>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</si>
  <si>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</si>
  <si>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</si>
  <si>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</si>
  <si>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</si>
  <si>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</si>
  <si>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</si>
  <si>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</si>
  <si>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</si>
  <si>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</si>
  <si>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</si>
  <si>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</si>
  <si>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</si>
  <si>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</si>
  <si>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</si>
  <si>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</si>
  <si>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</si>
  <si>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</si>
  <si>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</si>
  <si>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</si>
  <si>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</si>
  <si>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</si>
  <si>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</si>
  <si>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</si>
  <si>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</si>
  <si>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</si>
  <si>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</si>
  <si>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</si>
  <si>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</si>
  <si>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</si>
  <si>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</si>
  <si>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</si>
  <si>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</si>
  <si>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</si>
  <si>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</si>
  <si>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</si>
  <si>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</si>
  <si>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</si>
  <si>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</si>
  <si>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</si>
  <si>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</si>
  <si>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</si>
  <si>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</si>
  <si>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</si>
  <si>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</si>
  <si>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</si>
  <si>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</si>
  <si>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</si>
  <si>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</si>
  <si>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</si>
  <si>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</si>
  <si>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</si>
  <si>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</si>
  <si>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</si>
  <si>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</si>
  <si>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</si>
  <si>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</si>
  <si>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</si>
  <si>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</si>
  <si>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</si>
  <si>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</si>
  <si>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</si>
  <si>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</si>
  <si>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</si>
  <si>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</si>
  <si>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</si>
  <si>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</si>
  <si>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</si>
  <si>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</si>
  <si>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</si>
  <si>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</si>
  <si>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</si>
  <si>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</si>
  <si>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</si>
  <si>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</si>
  <si>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</si>
  <si>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</si>
  <si>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</si>
  <si>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</si>
  <si>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</si>
  <si>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</si>
  <si>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</si>
  <si>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</si>
  <si>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</si>
  <si>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</si>
  <si>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</si>
  <si>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</si>
  <si>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</si>
  <si>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</si>
  <si>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</si>
  <si>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</si>
  <si>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</si>
  <si>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</si>
  <si>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</si>
  <si>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</si>
  <si>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</si>
  <si>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</si>
  <si>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</si>
  <si>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</si>
  <si>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</si>
  <si>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</si>
  <si>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</si>
  <si>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</si>
  <si>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</si>
  <si>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</si>
  <si>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</si>
  <si>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</si>
  <si>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</si>
  <si>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</si>
  <si>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</si>
  <si>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</si>
  <si>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</si>
  <si>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</si>
  <si>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</si>
  <si>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</si>
  <si>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</si>
  <si>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</si>
  <si>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</si>
  <si>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</si>
  <si>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</si>
  <si>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</si>
  <si>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</si>
  <si>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</si>
  <si>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</si>
  <si>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</si>
  <si>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</si>
  <si>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</si>
  <si>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</si>
  <si>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</si>
  <si>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</si>
  <si>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</si>
  <si>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</si>
  <si>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</si>
  <si>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</si>
  <si>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</si>
  <si>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</si>
  <si>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</si>
  <si>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</si>
  <si>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</si>
  <si>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</si>
  <si>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</si>
  <si>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</si>
  <si>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</si>
  <si>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</si>
  <si>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</si>
  <si>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</si>
  <si>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</si>
  <si>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</si>
  <si>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</si>
  <si>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</si>
  <si>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</si>
  <si>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</si>
  <si>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</si>
  <si>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</si>
  <si>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</si>
  <si>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</si>
  <si>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</si>
  <si>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</si>
  <si>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</si>
  <si>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</si>
  <si>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</si>
  <si>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</si>
  <si>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</si>
  <si>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</si>
  <si>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</si>
  <si>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</si>
  <si>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</si>
  <si>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</si>
  <si>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</si>
  <si>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</si>
  <si>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</si>
  <si>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</si>
  <si>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</si>
  <si>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</si>
  <si>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</si>
  <si>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</si>
  <si>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</si>
  <si>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</si>
  <si>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</si>
  <si>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</si>
  <si>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</si>
  <si>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</si>
  <si>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</si>
  <si>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</si>
  <si>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</si>
  <si>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</si>
  <si>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</si>
  <si>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</si>
  <si>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</si>
  <si>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</si>
  <si>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</si>
  <si>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</si>
  <si>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</si>
  <si>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</si>
  <si>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</si>
  <si>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</si>
  <si>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</si>
  <si>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</si>
  <si>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</si>
  <si>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</si>
  <si>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</si>
  <si>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</si>
  <si>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</si>
  <si>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</si>
  <si>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</si>
  <si>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</si>
  <si>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</si>
  <si>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</si>
  <si>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</si>
  <si>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</si>
  <si>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</si>
  <si>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</si>
  <si>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</si>
  <si>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</si>
  <si>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</si>
  <si>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</si>
  <si>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</si>
  <si>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</si>
  <si>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</si>
  <si>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</si>
  <si>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</si>
  <si>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</si>
  <si>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</si>
  <si>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</si>
  <si>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</si>
  <si>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</si>
  <si>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</si>
  <si>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</si>
  <si>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</si>
  <si>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</si>
  <si>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</si>
  <si>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</si>
  <si>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</si>
  <si>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</si>
  <si>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</si>
  <si>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</si>
  <si>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</si>
  <si>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</si>
  <si>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</si>
  <si>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</si>
  <si>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</si>
  <si>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</si>
  <si>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</si>
  <si>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</si>
  <si>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</si>
  <si>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</si>
  <si>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</si>
  <si>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</si>
  <si>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</si>
  <si>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</si>
  <si>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</si>
  <si>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</si>
  <si>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</si>
  <si>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</si>
  <si>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</si>
  <si>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</si>
  <si>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</si>
  <si>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</si>
  <si>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</si>
  <si>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</si>
  <si>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</si>
  <si>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</si>
  <si>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</si>
  <si>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</si>
  <si>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</si>
  <si>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</si>
  <si>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</si>
  <si>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</si>
  <si>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</si>
  <si>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</si>
  <si>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</si>
  <si>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</si>
  <si>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</si>
  <si>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>27 Marzo de 2021</t>
  </si>
  <si>
    <t xml:space="preserve">Brioso Luciano, Cristino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</si>
</sst>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7"/>
      <tableStyleElement type="headerRow" dxfId="216"/>
      <tableStyleElement type="totalRow" dxfId="215"/>
      <tableStyleElement type="firstColumn" dxfId="214"/>
      <tableStyleElement type="lastColumn" dxfId="213"/>
      <tableStyleElement type="firstRowStripe" dxfId="212"/>
      <tableStyleElement type="firstColumnStripe" dxfId="2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2"/>
  <sheetViews>
    <sheetView tabSelected="1" zoomScale="80" zoomScaleNormal="80" workbookViewId="0">
      <pane ySplit="4" topLeftCell="A5" activePane="bottomLeft" state="frozen"/>
      <selection pane="bottomLeft" activeCell="M5" sqref="M5:M82"/>
    </sheetView>
  </sheetViews>
  <sheetFormatPr baseColWidth="10" defaultColWidth="20.570312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bestFit="1" customWidth="1"/>
    <col min="6" max="6" width="12.42578125" style="48" customWidth="1"/>
    <col min="7" max="7" width="64.140625" style="48" customWidth="1"/>
    <col min="8" max="11" width="7" style="48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28515625" style="111" bestFit="1" customWidth="1"/>
    <col min="17" max="17" width="49.85546875" style="80" bestFit="1" customWidth="1"/>
    <col min="18" max="16384" width="20.570312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2526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x14ac:dyDescent="0.25">
      <c r="A5" s="115" t="str">
        <f>VLOOKUP(E5,'LISTADO ATM'!$A$2:$C$901,3,0)</f>
        <v>NORTE</v>
      </c>
      <c r="B5" s="110">
        <v>335835751</v>
      </c>
      <c r="C5" s="122">
        <v>44280.004965277774</v>
      </c>
      <c r="D5" s="115" t="s">
        <v>2190</v>
      </c>
      <c r="E5" s="109">
        <v>253</v>
      </c>
      <c r="F5" s="115" t="str">
        <f>VLOOKUP(E5,VIP!$A$2:$O12187,2,0)</f>
        <v>DRBR253</v>
      </c>
      <c r="G5" s="115" t="str">
        <f>VLOOKUP(E5,'LISTADO ATM'!$A$2:$B$900,2,0)</f>
        <v xml:space="preserve">ATM Centro Cuesta Nacional (Santiago) </v>
      </c>
      <c r="H5" s="115" t="str">
        <f>VLOOKUP(E5,VIP!$A$2:$O17108,7,FALSE)</f>
        <v>Si</v>
      </c>
      <c r="I5" s="115" t="str">
        <f>VLOOKUP(E5,VIP!$A$2:$O9073,8,FALSE)</f>
        <v>Si</v>
      </c>
      <c r="J5" s="115" t="str">
        <f>VLOOKUP(E5,VIP!$A$2:$O9023,8,FALSE)</f>
        <v>Si</v>
      </c>
      <c r="K5" s="115" t="str">
        <f>VLOOKUP(E5,VIP!$A$2:$O12597,6,0)</f>
        <v>NO</v>
      </c>
      <c r="L5" s="116" t="s">
        <v>2228</v>
      </c>
      <c r="M5" s="114" t="s">
        <v>2466</v>
      </c>
      <c r="N5" s="114" t="s">
        <v>2494</v>
      </c>
      <c r="O5" s="115" t="s">
        <v>2507</v>
      </c>
      <c r="P5" s="113"/>
      <c r="Q5" s="117" t="s">
        <v>2228</v>
      </c>
    </row>
    <row r="6" spans="1:18" ht="18" x14ac:dyDescent="0.25">
      <c r="A6" s="115" t="str">
        <f>VLOOKUP(E6,'LISTADO ATM'!$A$2:$C$901,3,0)</f>
        <v>SUR</v>
      </c>
      <c r="B6" s="110">
        <v>335833673</v>
      </c>
      <c r="C6" s="122">
        <v>44280.028379629628</v>
      </c>
      <c r="D6" s="115" t="s">
        <v>2189</v>
      </c>
      <c r="E6" s="109">
        <v>5</v>
      </c>
      <c r="F6" s="115" t="str">
        <f>VLOOKUP(E6,VIP!$A$2:$O12200,2,0)</f>
        <v>DRBR005</v>
      </c>
      <c r="G6" s="115" t="str">
        <f>VLOOKUP(E6,'LISTADO ATM'!$A$2:$B$900,2,0)</f>
        <v>ATM Oficina Autoservicio Villa Ofelia (San Juan)</v>
      </c>
      <c r="H6" s="115" t="str">
        <f>VLOOKUP(E6,VIP!$A$2:$O17121,7,FALSE)</f>
        <v>Si</v>
      </c>
      <c r="I6" s="115" t="str">
        <f>VLOOKUP(E6,VIP!$A$2:$O9086,8,FALSE)</f>
        <v>Si</v>
      </c>
      <c r="J6" s="115" t="str">
        <f>VLOOKUP(E6,VIP!$A$2:$O9036,8,FALSE)</f>
        <v>Si</v>
      </c>
      <c r="K6" s="115" t="str">
        <f>VLOOKUP(E6,VIP!$A$2:$O12610,6,0)</f>
        <v>NO</v>
      </c>
      <c r="L6" s="116" t="s">
        <v>2228</v>
      </c>
      <c r="M6" s="114" t="s">
        <v>2466</v>
      </c>
      <c r="N6" s="114" t="s">
        <v>2494</v>
      </c>
      <c r="O6" s="115" t="s">
        <v>2475</v>
      </c>
      <c r="P6" s="113"/>
      <c r="Q6" s="117" t="s">
        <v>2228</v>
      </c>
    </row>
    <row r="7" spans="1:18" ht="18" x14ac:dyDescent="0.25">
      <c r="A7" s="115" t="str">
        <f>VLOOKUP(E7,'LISTADO ATM'!$A$2:$C$901,3,0)</f>
        <v>DISTRITO NACIONAL</v>
      </c>
      <c r="B7" s="110">
        <v>335833944</v>
      </c>
      <c r="C7" s="122">
        <v>44280.514849537038</v>
      </c>
      <c r="D7" s="115" t="s">
        <v>2189</v>
      </c>
      <c r="E7" s="109">
        <v>147</v>
      </c>
      <c r="F7" s="115" t="str">
        <f>VLOOKUP(E7,VIP!$A$2:$O12245,2,0)</f>
        <v>DRBR147</v>
      </c>
      <c r="G7" s="115" t="str">
        <f>VLOOKUP(E7,'LISTADO ATM'!$A$2:$B$900,2,0)</f>
        <v xml:space="preserve">ATM Kiosco Megacentro I </v>
      </c>
      <c r="H7" s="115" t="str">
        <f>VLOOKUP(E7,VIP!$A$2:$O17166,7,FALSE)</f>
        <v>Si</v>
      </c>
      <c r="I7" s="115" t="str">
        <f>VLOOKUP(E7,VIP!$A$2:$O9131,8,FALSE)</f>
        <v>Si</v>
      </c>
      <c r="J7" s="115" t="str">
        <f>VLOOKUP(E7,VIP!$A$2:$O9081,8,FALSE)</f>
        <v>Si</v>
      </c>
      <c r="K7" s="115" t="str">
        <f>VLOOKUP(E7,VIP!$A$2:$O12655,6,0)</f>
        <v>NO</v>
      </c>
      <c r="L7" s="116" t="s">
        <v>2228</v>
      </c>
      <c r="M7" s="114" t="s">
        <v>2466</v>
      </c>
      <c r="N7" s="114" t="s">
        <v>2494</v>
      </c>
      <c r="O7" s="115" t="s">
        <v>2475</v>
      </c>
      <c r="P7" s="113"/>
      <c r="Q7" s="117" t="s">
        <v>2228</v>
      </c>
    </row>
    <row r="8" spans="1:18" ht="18" x14ac:dyDescent="0.25">
      <c r="A8" s="115" t="str">
        <f>VLOOKUP(E8,'LISTADO ATM'!$A$2:$C$901,3,0)</f>
        <v>DISTRITO NACIONAL</v>
      </c>
      <c r="B8" s="110">
        <v>335833946</v>
      </c>
      <c r="C8" s="122">
        <v>44280.515601851854</v>
      </c>
      <c r="D8" s="115" t="s">
        <v>2189</v>
      </c>
      <c r="E8" s="109">
        <v>927</v>
      </c>
      <c r="F8" s="115" t="str">
        <f>VLOOKUP(E8,VIP!$A$2:$O12246,2,0)</f>
        <v>DRBR927</v>
      </c>
      <c r="G8" s="115" t="str">
        <f>VLOOKUP(E8,'LISTADO ATM'!$A$2:$B$900,2,0)</f>
        <v>ATM S/M Bravo La Esperilla</v>
      </c>
      <c r="H8" s="115" t="str">
        <f>VLOOKUP(E8,VIP!$A$2:$O17167,7,FALSE)</f>
        <v>Si</v>
      </c>
      <c r="I8" s="115" t="str">
        <f>VLOOKUP(E8,VIP!$A$2:$O9132,8,FALSE)</f>
        <v>Si</v>
      </c>
      <c r="J8" s="115" t="str">
        <f>VLOOKUP(E8,VIP!$A$2:$O9082,8,FALSE)</f>
        <v>Si</v>
      </c>
      <c r="K8" s="115" t="str">
        <f>VLOOKUP(E8,VIP!$A$2:$O12656,6,0)</f>
        <v>NO</v>
      </c>
      <c r="L8" s="116" t="s">
        <v>2228</v>
      </c>
      <c r="M8" s="114" t="s">
        <v>2466</v>
      </c>
      <c r="N8" s="114" t="s">
        <v>2494</v>
      </c>
      <c r="O8" s="115" t="s">
        <v>2475</v>
      </c>
      <c r="P8" s="113"/>
      <c r="Q8" s="117" t="s">
        <v>2228</v>
      </c>
    </row>
    <row r="9" spans="1:18" ht="18" x14ac:dyDescent="0.25">
      <c r="A9" s="115" t="str">
        <f>VLOOKUP(E9,'LISTADO ATM'!$A$2:$C$901,3,0)</f>
        <v>DISTRITO NACIONAL</v>
      </c>
      <c r="B9" s="110">
        <v>335834656</v>
      </c>
      <c r="C9" s="122">
        <v>44281.045057870368</v>
      </c>
      <c r="D9" s="115" t="s">
        <v>2469</v>
      </c>
      <c r="E9" s="109">
        <v>539</v>
      </c>
      <c r="F9" s="115" t="str">
        <f>VLOOKUP(E9,VIP!$A$2:$O12211,2,0)</f>
        <v>DRBR539</v>
      </c>
      <c r="G9" s="115" t="str">
        <f>VLOOKUP(E9,'LISTADO ATM'!$A$2:$B$900,2,0)</f>
        <v>ATM S/M La Cadena Los Proceres</v>
      </c>
      <c r="H9" s="115" t="str">
        <f>VLOOKUP(E9,VIP!$A$2:$O17132,7,FALSE)</f>
        <v>Si</v>
      </c>
      <c r="I9" s="115" t="str">
        <f>VLOOKUP(E9,VIP!$A$2:$O9097,8,FALSE)</f>
        <v>Si</v>
      </c>
      <c r="J9" s="115" t="str">
        <f>VLOOKUP(E9,VIP!$A$2:$O9047,8,FALSE)</f>
        <v>Si</v>
      </c>
      <c r="K9" s="115" t="str">
        <f>VLOOKUP(E9,VIP!$A$2:$O12621,6,0)</f>
        <v>NO</v>
      </c>
      <c r="L9" s="116" t="s">
        <v>2459</v>
      </c>
      <c r="M9" s="114" t="s">
        <v>2466</v>
      </c>
      <c r="N9" s="114" t="s">
        <v>2473</v>
      </c>
      <c r="O9" s="115" t="s">
        <v>2474</v>
      </c>
      <c r="P9" s="113"/>
      <c r="Q9" s="117" t="s">
        <v>2459</v>
      </c>
    </row>
    <row r="10" spans="1:18" ht="18" x14ac:dyDescent="0.25">
      <c r="A10" s="115" t="str">
        <f>VLOOKUP(E10,'LISTADO ATM'!$A$2:$C$901,3,0)</f>
        <v>SUR</v>
      </c>
      <c r="B10" s="110">
        <v>335834739</v>
      </c>
      <c r="C10" s="122">
        <v>44281.353946759256</v>
      </c>
      <c r="D10" s="115" t="s">
        <v>2189</v>
      </c>
      <c r="E10" s="109">
        <v>50</v>
      </c>
      <c r="F10" s="115" t="str">
        <f>VLOOKUP(E10,VIP!$A$2:$O12211,2,0)</f>
        <v>DRBR050</v>
      </c>
      <c r="G10" s="115" t="str">
        <f>VLOOKUP(E10,'LISTADO ATM'!$A$2:$B$900,2,0)</f>
        <v xml:space="preserve">ATM Oficina Padre Las Casas (Azua) </v>
      </c>
      <c r="H10" s="115" t="str">
        <f>VLOOKUP(E10,VIP!$A$2:$O17132,7,FALSE)</f>
        <v>Si</v>
      </c>
      <c r="I10" s="115" t="str">
        <f>VLOOKUP(E10,VIP!$A$2:$O9097,8,FALSE)</f>
        <v>Si</v>
      </c>
      <c r="J10" s="115" t="str">
        <f>VLOOKUP(E10,VIP!$A$2:$O9047,8,FALSE)</f>
        <v>Si</v>
      </c>
      <c r="K10" s="115" t="str">
        <f>VLOOKUP(E10,VIP!$A$2:$O12621,6,0)</f>
        <v>NO</v>
      </c>
      <c r="L10" s="116" t="s">
        <v>2254</v>
      </c>
      <c r="M10" s="114" t="s">
        <v>2466</v>
      </c>
      <c r="N10" s="114" t="s">
        <v>2473</v>
      </c>
      <c r="O10" s="115" t="s">
        <v>2475</v>
      </c>
      <c r="P10" s="113"/>
      <c r="Q10" s="117" t="s">
        <v>2254</v>
      </c>
    </row>
    <row r="11" spans="1:18" ht="18" x14ac:dyDescent="0.25">
      <c r="A11" s="115" t="str">
        <f>VLOOKUP(E11,'LISTADO ATM'!$A$2:$C$901,3,0)</f>
        <v>DISTRITO NACIONAL</v>
      </c>
      <c r="B11" s="110">
        <v>335835608</v>
      </c>
      <c r="C11" s="122">
        <v>44281.356898148151</v>
      </c>
      <c r="D11" s="115" t="s">
        <v>2189</v>
      </c>
      <c r="E11" s="109">
        <v>34</v>
      </c>
      <c r="F11" s="115" t="str">
        <f>VLOOKUP(E11,VIP!$A$2:$O12212,2,0)</f>
        <v>DRBR034</v>
      </c>
      <c r="G11" s="115" t="str">
        <f>VLOOKUP(E11,'LISTADO ATM'!$A$2:$B$900,2,0)</f>
        <v xml:space="preserve">ATM Plaza de la Salud </v>
      </c>
      <c r="H11" s="115" t="str">
        <f>VLOOKUP(E11,VIP!$A$2:$O17133,7,FALSE)</f>
        <v>Si</v>
      </c>
      <c r="I11" s="115" t="str">
        <f>VLOOKUP(E11,VIP!$A$2:$O9098,8,FALSE)</f>
        <v>Si</v>
      </c>
      <c r="J11" s="115" t="str">
        <f>VLOOKUP(E11,VIP!$A$2:$O9048,8,FALSE)</f>
        <v>Si</v>
      </c>
      <c r="K11" s="115" t="str">
        <f>VLOOKUP(E11,VIP!$A$2:$O12622,6,0)</f>
        <v>NO</v>
      </c>
      <c r="L11" s="116" t="s">
        <v>2254</v>
      </c>
      <c r="M11" s="114" t="s">
        <v>2466</v>
      </c>
      <c r="N11" s="114" t="s">
        <v>2494</v>
      </c>
      <c r="O11" s="115" t="s">
        <v>2475</v>
      </c>
      <c r="P11" s="113"/>
      <c r="Q11" s="117" t="s">
        <v>2254</v>
      </c>
    </row>
    <row r="12" spans="1:18" ht="18" x14ac:dyDescent="0.25">
      <c r="A12" s="115" t="str">
        <f>VLOOKUP(E12,'LISTADO ATM'!$A$2:$C$901,3,0)</f>
        <v>DISTRITO NACIONAL</v>
      </c>
      <c r="B12" s="110">
        <v>335835679</v>
      </c>
      <c r="C12" s="122">
        <v>44281.414814814816</v>
      </c>
      <c r="D12" s="115" t="s">
        <v>2189</v>
      </c>
      <c r="E12" s="109">
        <v>517</v>
      </c>
      <c r="F12" s="115" t="str">
        <f>VLOOKUP(E12,VIP!$A$2:$O12224,2,0)</f>
        <v>DRBR517</v>
      </c>
      <c r="G12" s="115" t="str">
        <f>VLOOKUP(E12,'LISTADO ATM'!$A$2:$B$900,2,0)</f>
        <v xml:space="preserve">ATM Autobanco Oficina Sans Soucí </v>
      </c>
      <c r="H12" s="115" t="str">
        <f>VLOOKUP(E12,VIP!$A$2:$O17145,7,FALSE)</f>
        <v>Si</v>
      </c>
      <c r="I12" s="115" t="str">
        <f>VLOOKUP(E12,VIP!$A$2:$O9110,8,FALSE)</f>
        <v>Si</v>
      </c>
      <c r="J12" s="115" t="str">
        <f>VLOOKUP(E12,VIP!$A$2:$O9060,8,FALSE)</f>
        <v>Si</v>
      </c>
      <c r="K12" s="115" t="str">
        <f>VLOOKUP(E12,VIP!$A$2:$O12634,6,0)</f>
        <v>SI</v>
      </c>
      <c r="L12" s="116" t="s">
        <v>2228</v>
      </c>
      <c r="M12" s="114" t="s">
        <v>2466</v>
      </c>
      <c r="N12" s="114" t="s">
        <v>2494</v>
      </c>
      <c r="O12" s="115" t="s">
        <v>2475</v>
      </c>
      <c r="P12" s="113"/>
      <c r="Q12" s="117" t="s">
        <v>2228</v>
      </c>
    </row>
    <row r="13" spans="1:18" ht="18" x14ac:dyDescent="0.25">
      <c r="A13" s="115" t="str">
        <f>VLOOKUP(E13,'LISTADO ATM'!$A$2:$C$901,3,0)</f>
        <v>DISTRITO NACIONAL</v>
      </c>
      <c r="B13" s="110">
        <v>335835676</v>
      </c>
      <c r="C13" s="122">
        <v>44281.415868055556</v>
      </c>
      <c r="D13" s="115" t="s">
        <v>2189</v>
      </c>
      <c r="E13" s="109">
        <v>20</v>
      </c>
      <c r="F13" s="115" t="str">
        <f>VLOOKUP(E13,VIP!$A$2:$O12225,2,0)</f>
        <v>DRBR049</v>
      </c>
      <c r="G13" s="115" t="str">
        <f>VLOOKUP(E13,'LISTADO ATM'!$A$2:$B$900,2,0)</f>
        <v>ATM S/M Aprezio Las Palmas</v>
      </c>
      <c r="H13" s="115" t="str">
        <f>VLOOKUP(E13,VIP!$A$2:$O17146,7,FALSE)</f>
        <v>Si</v>
      </c>
      <c r="I13" s="115" t="str">
        <f>VLOOKUP(E13,VIP!$A$2:$O9111,8,FALSE)</f>
        <v>Si</v>
      </c>
      <c r="J13" s="115" t="str">
        <f>VLOOKUP(E13,VIP!$A$2:$O9061,8,FALSE)</f>
        <v>Si</v>
      </c>
      <c r="K13" s="115" t="str">
        <f>VLOOKUP(E13,VIP!$A$2:$O12635,6,0)</f>
        <v>NO</v>
      </c>
      <c r="L13" s="116" t="s">
        <v>2228</v>
      </c>
      <c r="M13" s="114" t="s">
        <v>2466</v>
      </c>
      <c r="N13" s="114" t="s">
        <v>2494</v>
      </c>
      <c r="O13" s="115" t="s">
        <v>2475</v>
      </c>
      <c r="P13" s="113"/>
      <c r="Q13" s="117" t="s">
        <v>2228</v>
      </c>
    </row>
    <row r="14" spans="1:18" ht="18" x14ac:dyDescent="0.25">
      <c r="A14" s="115" t="str">
        <f>VLOOKUP(E14,'LISTADO ATM'!$A$2:$C$901,3,0)</f>
        <v>DISTRITO NACIONAL</v>
      </c>
      <c r="B14" s="110">
        <v>335835677</v>
      </c>
      <c r="C14" s="122">
        <v>44281.417407407411</v>
      </c>
      <c r="D14" s="115" t="s">
        <v>2189</v>
      </c>
      <c r="E14" s="109">
        <v>415</v>
      </c>
      <c r="F14" s="115" t="str">
        <f>VLOOKUP(E14,VIP!$A$2:$O12226,2,0)</f>
        <v>DRBR415</v>
      </c>
      <c r="G14" s="115" t="str">
        <f>VLOOKUP(E14,'LISTADO ATM'!$A$2:$B$900,2,0)</f>
        <v xml:space="preserve">ATM Autobanco San Martín I </v>
      </c>
      <c r="H14" s="115" t="str">
        <f>VLOOKUP(E14,VIP!$A$2:$O17147,7,FALSE)</f>
        <v>Si</v>
      </c>
      <c r="I14" s="115" t="str">
        <f>VLOOKUP(E14,VIP!$A$2:$O9112,8,FALSE)</f>
        <v>Si</v>
      </c>
      <c r="J14" s="115" t="str">
        <f>VLOOKUP(E14,VIP!$A$2:$O9062,8,FALSE)</f>
        <v>Si</v>
      </c>
      <c r="K14" s="115" t="str">
        <f>VLOOKUP(E14,VIP!$A$2:$O12636,6,0)</f>
        <v>NO</v>
      </c>
      <c r="L14" s="116" t="s">
        <v>2228</v>
      </c>
      <c r="M14" s="114" t="s">
        <v>2466</v>
      </c>
      <c r="N14" s="114" t="s">
        <v>2494</v>
      </c>
      <c r="O14" s="115" t="s">
        <v>2475</v>
      </c>
      <c r="P14" s="113"/>
      <c r="Q14" s="117" t="s">
        <v>2228</v>
      </c>
    </row>
    <row r="15" spans="1:18" ht="18" x14ac:dyDescent="0.25">
      <c r="A15" s="115" t="str">
        <f>VLOOKUP(E15,'LISTADO ATM'!$A$2:$C$901,3,0)</f>
        <v>DISTRITO NACIONAL</v>
      </c>
      <c r="B15" s="110">
        <v>335835716</v>
      </c>
      <c r="C15" s="122">
        <v>44281.427812499998</v>
      </c>
      <c r="D15" s="115" t="s">
        <v>2189</v>
      </c>
      <c r="E15" s="109">
        <v>932</v>
      </c>
      <c r="F15" s="115" t="str">
        <f>VLOOKUP(E15,VIP!$A$2:$O12230,2,0)</f>
        <v>DRBR01E</v>
      </c>
      <c r="G15" s="115" t="str">
        <f>VLOOKUP(E15,'LISTADO ATM'!$A$2:$B$900,2,0)</f>
        <v xml:space="preserve">ATM Banco Agrícola </v>
      </c>
      <c r="H15" s="115" t="str">
        <f>VLOOKUP(E15,VIP!$A$2:$O17151,7,FALSE)</f>
        <v>Si</v>
      </c>
      <c r="I15" s="115" t="str">
        <f>VLOOKUP(E15,VIP!$A$2:$O9116,8,FALSE)</f>
        <v>Si</v>
      </c>
      <c r="J15" s="115" t="str">
        <f>VLOOKUP(E15,VIP!$A$2:$O9066,8,FALSE)</f>
        <v>Si</v>
      </c>
      <c r="K15" s="115" t="str">
        <f>VLOOKUP(E15,VIP!$A$2:$O12640,6,0)</f>
        <v>NO</v>
      </c>
      <c r="L15" s="116" t="s">
        <v>2489</v>
      </c>
      <c r="M15" s="114" t="s">
        <v>2466</v>
      </c>
      <c r="N15" s="114" t="s">
        <v>2494</v>
      </c>
      <c r="O15" s="115" t="s">
        <v>2475</v>
      </c>
      <c r="P15" s="113"/>
      <c r="Q15" s="117" t="s">
        <v>2489</v>
      </c>
    </row>
    <row r="16" spans="1:18" ht="18" x14ac:dyDescent="0.25">
      <c r="A16" s="115" t="str">
        <f>VLOOKUP(E16,'LISTADO ATM'!$A$2:$C$901,3,0)</f>
        <v>NORTE</v>
      </c>
      <c r="B16" s="110">
        <v>335835327</v>
      </c>
      <c r="C16" s="122">
        <v>44281.590717592589</v>
      </c>
      <c r="D16" s="115" t="s">
        <v>2190</v>
      </c>
      <c r="E16" s="109">
        <v>937</v>
      </c>
      <c r="F16" s="115" t="str">
        <f>VLOOKUP(E16,VIP!$A$2:$O12243,2,0)</f>
        <v>DRBR937</v>
      </c>
      <c r="G16" s="115" t="str">
        <f>VLOOKUP(E16,'LISTADO ATM'!$A$2:$B$900,2,0)</f>
        <v xml:space="preserve">ATM Autobanco Oficina La Vega II </v>
      </c>
      <c r="H16" s="115" t="str">
        <f>VLOOKUP(E16,VIP!$A$2:$O17164,7,FALSE)</f>
        <v>Si</v>
      </c>
      <c r="I16" s="115" t="str">
        <f>VLOOKUP(E16,VIP!$A$2:$O9129,8,FALSE)</f>
        <v>Si</v>
      </c>
      <c r="J16" s="115" t="str">
        <f>VLOOKUP(E16,VIP!$A$2:$O9079,8,FALSE)</f>
        <v>Si</v>
      </c>
      <c r="K16" s="115" t="str">
        <f>VLOOKUP(E16,VIP!$A$2:$O12653,6,0)</f>
        <v>NO</v>
      </c>
      <c r="L16" s="116" t="s">
        <v>2228</v>
      </c>
      <c r="M16" s="114" t="s">
        <v>2466</v>
      </c>
      <c r="N16" s="114" t="s">
        <v>2473</v>
      </c>
      <c r="O16" s="115" t="s">
        <v>2507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DISTRITO NACIONAL</v>
      </c>
      <c r="B17" s="110">
        <v>335835366</v>
      </c>
      <c r="C17" s="122">
        <v>44281.600381944445</v>
      </c>
      <c r="D17" s="115" t="s">
        <v>2189</v>
      </c>
      <c r="E17" s="109">
        <v>953</v>
      </c>
      <c r="F17" s="115" t="str">
        <f>VLOOKUP(E17,VIP!$A$2:$O12245,2,0)</f>
        <v>DRBR01I</v>
      </c>
      <c r="G17" s="115" t="str">
        <f>VLOOKUP(E17,'LISTADO ATM'!$A$2:$B$900,2,0)</f>
        <v xml:space="preserve">ATM Estafeta Dirección General de Pasaportes/Migración </v>
      </c>
      <c r="H17" s="115" t="str">
        <f>VLOOKUP(E17,VIP!$A$2:$O17166,7,FALSE)</f>
        <v>Si</v>
      </c>
      <c r="I17" s="115" t="str">
        <f>VLOOKUP(E17,VIP!$A$2:$O9131,8,FALSE)</f>
        <v>Si</v>
      </c>
      <c r="J17" s="115" t="str">
        <f>VLOOKUP(E17,VIP!$A$2:$O9081,8,FALSE)</f>
        <v>Si</v>
      </c>
      <c r="K17" s="115" t="str">
        <f>VLOOKUP(E17,VIP!$A$2:$O12655,6,0)</f>
        <v>No</v>
      </c>
      <c r="L17" s="116" t="s">
        <v>2228</v>
      </c>
      <c r="M17" s="114" t="s">
        <v>2466</v>
      </c>
      <c r="N17" s="114" t="s">
        <v>2473</v>
      </c>
      <c r="O17" s="115" t="s">
        <v>2475</v>
      </c>
      <c r="P17" s="113"/>
      <c r="Q17" s="117" t="s">
        <v>2228</v>
      </c>
    </row>
    <row r="18" spans="1:17" ht="18" x14ac:dyDescent="0.25">
      <c r="A18" s="115" t="str">
        <f>VLOOKUP(E18,'LISTADO ATM'!$A$2:$C$901,3,0)</f>
        <v>NORTE</v>
      </c>
      <c r="B18" s="110">
        <v>335835481</v>
      </c>
      <c r="C18" s="122">
        <v>44281.626562500001</v>
      </c>
      <c r="D18" s="115" t="s">
        <v>2190</v>
      </c>
      <c r="E18" s="109">
        <v>40</v>
      </c>
      <c r="F18" s="115" t="str">
        <f>VLOOKUP(E18,VIP!$A$2:$O12246,2,0)</f>
        <v>DRBR040</v>
      </c>
      <c r="G18" s="115" t="str">
        <f>VLOOKUP(E18,'LISTADO ATM'!$A$2:$B$900,2,0)</f>
        <v xml:space="preserve">ATM Oficina El Puñal </v>
      </c>
      <c r="H18" s="115" t="str">
        <f>VLOOKUP(E18,VIP!$A$2:$O17167,7,FALSE)</f>
        <v>Si</v>
      </c>
      <c r="I18" s="115" t="str">
        <f>VLOOKUP(E18,VIP!$A$2:$O9132,8,FALSE)</f>
        <v>Si</v>
      </c>
      <c r="J18" s="115" t="str">
        <f>VLOOKUP(E18,VIP!$A$2:$O9082,8,FALSE)</f>
        <v>Si</v>
      </c>
      <c r="K18" s="115" t="str">
        <f>VLOOKUP(E18,VIP!$A$2:$O12656,6,0)</f>
        <v>NO</v>
      </c>
      <c r="L18" s="116" t="s">
        <v>2228</v>
      </c>
      <c r="M18" s="114" t="s">
        <v>2466</v>
      </c>
      <c r="N18" s="114" t="s">
        <v>2473</v>
      </c>
      <c r="O18" s="115" t="s">
        <v>2507</v>
      </c>
      <c r="P18" s="113"/>
      <c r="Q18" s="117" t="s">
        <v>2228</v>
      </c>
    </row>
    <row r="19" spans="1:17" ht="18" x14ac:dyDescent="0.25">
      <c r="A19" s="115" t="str">
        <f>VLOOKUP(E19,'LISTADO ATM'!$A$2:$C$901,3,0)</f>
        <v>DISTRITO NACIONAL</v>
      </c>
      <c r="B19" s="110">
        <v>335835551</v>
      </c>
      <c r="C19" s="122">
        <v>44281.650381944448</v>
      </c>
      <c r="D19" s="115" t="s">
        <v>2189</v>
      </c>
      <c r="E19" s="109">
        <v>302</v>
      </c>
      <c r="F19" s="115" t="str">
        <f>VLOOKUP(E19,VIP!$A$2:$O12287,2,0)</f>
        <v>DRBR302</v>
      </c>
      <c r="G19" s="115" t="str">
        <f>VLOOKUP(E19,'LISTADO ATM'!$A$2:$B$900,2,0)</f>
        <v xml:space="preserve">ATM S/M Aprezio Los Mameyes  </v>
      </c>
      <c r="H19" s="115" t="str">
        <f>VLOOKUP(E19,VIP!$A$2:$O17208,7,FALSE)</f>
        <v>Si</v>
      </c>
      <c r="I19" s="115" t="str">
        <f>VLOOKUP(E19,VIP!$A$2:$O9173,8,FALSE)</f>
        <v>Si</v>
      </c>
      <c r="J19" s="115" t="str">
        <f>VLOOKUP(E19,VIP!$A$2:$O9123,8,FALSE)</f>
        <v>Si</v>
      </c>
      <c r="K19" s="115" t="str">
        <f>VLOOKUP(E19,VIP!$A$2:$O12697,6,0)</f>
        <v>NO</v>
      </c>
      <c r="L19" s="116" t="s">
        <v>2489</v>
      </c>
      <c r="M19" s="114" t="s">
        <v>2466</v>
      </c>
      <c r="N19" s="114" t="s">
        <v>2494</v>
      </c>
      <c r="O19" s="115" t="s">
        <v>2475</v>
      </c>
      <c r="P19" s="113"/>
      <c r="Q19" s="117" t="s">
        <v>2489</v>
      </c>
    </row>
    <row r="20" spans="1:17" ht="18" x14ac:dyDescent="0.25">
      <c r="A20" s="115" t="str">
        <f>VLOOKUP(E20,'LISTADO ATM'!$A$2:$C$901,3,0)</f>
        <v>DISTRITO NACIONAL</v>
      </c>
      <c r="B20" s="110">
        <v>335835603</v>
      </c>
      <c r="C20" s="122">
        <v>44281.66909722222</v>
      </c>
      <c r="D20" s="115" t="s">
        <v>2189</v>
      </c>
      <c r="E20" s="109">
        <v>180</v>
      </c>
      <c r="F20" s="115" t="str">
        <f>VLOOKUP(E20,VIP!$A$2:$O12284,2,0)</f>
        <v>DRBR180</v>
      </c>
      <c r="G20" s="115" t="str">
        <f>VLOOKUP(E20,'LISTADO ATM'!$A$2:$B$900,2,0)</f>
        <v xml:space="preserve">ATM Megacentro II </v>
      </c>
      <c r="H20" s="115" t="str">
        <f>VLOOKUP(E20,VIP!$A$2:$O17205,7,FALSE)</f>
        <v>Si</v>
      </c>
      <c r="I20" s="115" t="str">
        <f>VLOOKUP(E20,VIP!$A$2:$O9170,8,FALSE)</f>
        <v>Si</v>
      </c>
      <c r="J20" s="115" t="str">
        <f>VLOOKUP(E20,VIP!$A$2:$O9120,8,FALSE)</f>
        <v>Si</v>
      </c>
      <c r="K20" s="115" t="str">
        <f>VLOOKUP(E20,VIP!$A$2:$O12694,6,0)</f>
        <v>SI</v>
      </c>
      <c r="L20" s="116" t="s">
        <v>2254</v>
      </c>
      <c r="M20" s="114" t="s">
        <v>2466</v>
      </c>
      <c r="N20" s="114" t="s">
        <v>2494</v>
      </c>
      <c r="O20" s="115" t="s">
        <v>2475</v>
      </c>
      <c r="P20" s="113"/>
      <c r="Q20" s="117" t="s">
        <v>2254</v>
      </c>
    </row>
    <row r="21" spans="1:17" ht="18" x14ac:dyDescent="0.25">
      <c r="A21" s="115" t="str">
        <f>VLOOKUP(E21,'LISTADO ATM'!$A$2:$C$901,3,0)</f>
        <v>DISTRITO NACIONAL</v>
      </c>
      <c r="B21" s="110" t="s">
        <v>2521</v>
      </c>
      <c r="C21" s="122">
        <v>44281.687141203707</v>
      </c>
      <c r="D21" s="115" t="s">
        <v>2189</v>
      </c>
      <c r="E21" s="109">
        <v>545</v>
      </c>
      <c r="F21" s="115" t="str">
        <f>VLOOKUP(E21,VIP!$A$2:$O12242,2,0)</f>
        <v>DRBR995</v>
      </c>
      <c r="G21" s="115" t="str">
        <f>VLOOKUP(E21,'LISTADO ATM'!$A$2:$B$900,2,0)</f>
        <v xml:space="preserve">ATM Oficina Isabel La Católica II  </v>
      </c>
      <c r="H21" s="115" t="str">
        <f>VLOOKUP(E21,VIP!$A$2:$O17163,7,FALSE)</f>
        <v>Si</v>
      </c>
      <c r="I21" s="115" t="str">
        <f>VLOOKUP(E21,VIP!$A$2:$O9128,8,FALSE)</f>
        <v>Si</v>
      </c>
      <c r="J21" s="115" t="str">
        <f>VLOOKUP(E21,VIP!$A$2:$O9078,8,FALSE)</f>
        <v>Si</v>
      </c>
      <c r="K21" s="115" t="str">
        <f>VLOOKUP(E21,VIP!$A$2:$O12652,6,0)</f>
        <v>NO</v>
      </c>
      <c r="L21" s="116" t="s">
        <v>2228</v>
      </c>
      <c r="M21" s="114" t="s">
        <v>2466</v>
      </c>
      <c r="N21" s="114" t="s">
        <v>2510</v>
      </c>
      <c r="O21" s="115" t="s">
        <v>2475</v>
      </c>
      <c r="P21" s="113"/>
      <c r="Q21" s="117" t="s">
        <v>2228</v>
      </c>
    </row>
    <row r="22" spans="1:17" ht="18" x14ac:dyDescent="0.25">
      <c r="A22" s="115" t="str">
        <f>VLOOKUP(E22,'LISTADO ATM'!$A$2:$C$901,3,0)</f>
        <v>DISTRITO NACIONAL</v>
      </c>
      <c r="B22" s="110">
        <v>335835674</v>
      </c>
      <c r="C22" s="122">
        <v>44281.698333333334</v>
      </c>
      <c r="D22" s="115" t="s">
        <v>2469</v>
      </c>
      <c r="E22" s="109">
        <v>54</v>
      </c>
      <c r="F22" s="115" t="str">
        <f>VLOOKUP(E22,VIP!$A$2:$O12282,2,0)</f>
        <v>DRBR054</v>
      </c>
      <c r="G22" s="115" t="str">
        <f>VLOOKUP(E22,'LISTADO ATM'!$A$2:$B$900,2,0)</f>
        <v xml:space="preserve">ATM Autoservicio Galería 360 </v>
      </c>
      <c r="H22" s="115" t="str">
        <f>VLOOKUP(E22,VIP!$A$2:$O17203,7,FALSE)</f>
        <v>Si</v>
      </c>
      <c r="I22" s="115" t="str">
        <f>VLOOKUP(E22,VIP!$A$2:$O9168,8,FALSE)</f>
        <v>Si</v>
      </c>
      <c r="J22" s="115" t="str">
        <f>VLOOKUP(E22,VIP!$A$2:$O9118,8,FALSE)</f>
        <v>Si</v>
      </c>
      <c r="K22" s="115" t="str">
        <f>VLOOKUP(E22,VIP!$A$2:$O12692,6,0)</f>
        <v>NO</v>
      </c>
      <c r="L22" s="116" t="s">
        <v>2499</v>
      </c>
      <c r="M22" s="114" t="s">
        <v>2466</v>
      </c>
      <c r="N22" s="114" t="s">
        <v>2473</v>
      </c>
      <c r="O22" s="115" t="s">
        <v>2474</v>
      </c>
      <c r="P22" s="113"/>
      <c r="Q22" s="117" t="s">
        <v>2499</v>
      </c>
    </row>
    <row r="23" spans="1:17" ht="18" x14ac:dyDescent="0.25">
      <c r="A23" s="115" t="str">
        <f>VLOOKUP(E23,'LISTADO ATM'!$A$2:$C$901,3,0)</f>
        <v>DISTRITO NACIONAL</v>
      </c>
      <c r="B23" s="110">
        <v>335835680</v>
      </c>
      <c r="C23" s="122">
        <v>44281.700682870367</v>
      </c>
      <c r="D23" s="115" t="s">
        <v>2189</v>
      </c>
      <c r="E23" s="109">
        <v>499</v>
      </c>
      <c r="F23" s="115" t="str">
        <f>VLOOKUP(E23,VIP!$A$2:$O12278,2,0)</f>
        <v>DRBR499</v>
      </c>
      <c r="G23" s="115" t="str">
        <f>VLOOKUP(E23,'LISTADO ATM'!$A$2:$B$900,2,0)</f>
        <v xml:space="preserve">ATM Estación Sunix Tiradentes </v>
      </c>
      <c r="H23" s="115" t="str">
        <f>VLOOKUP(E23,VIP!$A$2:$O17199,7,FALSE)</f>
        <v>Si</v>
      </c>
      <c r="I23" s="115" t="str">
        <f>VLOOKUP(E23,VIP!$A$2:$O9164,8,FALSE)</f>
        <v>Si</v>
      </c>
      <c r="J23" s="115" t="str">
        <f>VLOOKUP(E23,VIP!$A$2:$O9114,8,FALSE)</f>
        <v>Si</v>
      </c>
      <c r="K23" s="115" t="str">
        <f>VLOOKUP(E23,VIP!$A$2:$O12688,6,0)</f>
        <v>NO</v>
      </c>
      <c r="L23" s="116" t="s">
        <v>2228</v>
      </c>
      <c r="M23" s="114" t="s">
        <v>2466</v>
      </c>
      <c r="N23" s="114" t="s">
        <v>2494</v>
      </c>
      <c r="O23" s="115" t="s">
        <v>2475</v>
      </c>
      <c r="P23" s="113"/>
      <c r="Q23" s="117" t="s">
        <v>2228</v>
      </c>
    </row>
    <row r="24" spans="1:17" ht="18" x14ac:dyDescent="0.25">
      <c r="A24" s="115" t="str">
        <f>VLOOKUP(E24,'LISTADO ATM'!$A$2:$C$901,3,0)</f>
        <v>SUR</v>
      </c>
      <c r="B24" s="110">
        <v>335835690</v>
      </c>
      <c r="C24" s="122">
        <v>44281.703101851854</v>
      </c>
      <c r="D24" s="115" t="s">
        <v>2495</v>
      </c>
      <c r="E24" s="109">
        <v>677</v>
      </c>
      <c r="F24" s="115" t="str">
        <f>VLOOKUP(E24,VIP!$A$2:$O12276,2,0)</f>
        <v>DRBR677</v>
      </c>
      <c r="G24" s="115" t="str">
        <f>VLOOKUP(E24,'LISTADO ATM'!$A$2:$B$900,2,0)</f>
        <v>ATM PBG Villa Jaragua</v>
      </c>
      <c r="H24" s="115" t="str">
        <f>VLOOKUP(E24,VIP!$A$2:$O17197,7,FALSE)</f>
        <v>Si</v>
      </c>
      <c r="I24" s="115" t="str">
        <f>VLOOKUP(E24,VIP!$A$2:$O9162,8,FALSE)</f>
        <v>Si</v>
      </c>
      <c r="J24" s="115" t="str">
        <f>VLOOKUP(E24,VIP!$A$2:$O9112,8,FALSE)</f>
        <v>Si</v>
      </c>
      <c r="K24" s="115" t="str">
        <f>VLOOKUP(E24,VIP!$A$2:$O12686,6,0)</f>
        <v>SI</v>
      </c>
      <c r="L24" s="116" t="s">
        <v>2499</v>
      </c>
      <c r="M24" s="114" t="s">
        <v>2466</v>
      </c>
      <c r="N24" s="114" t="s">
        <v>2473</v>
      </c>
      <c r="O24" s="115" t="s">
        <v>2496</v>
      </c>
      <c r="P24" s="113"/>
      <c r="Q24" s="117" t="s">
        <v>2499</v>
      </c>
    </row>
    <row r="25" spans="1:17" ht="18" x14ac:dyDescent="0.25">
      <c r="A25" s="115" t="str">
        <f>VLOOKUP(E25,'LISTADO ATM'!$A$2:$C$901,3,0)</f>
        <v>ESTE</v>
      </c>
      <c r="B25" s="110">
        <v>335835698</v>
      </c>
      <c r="C25" s="122">
        <v>44281.704745370371</v>
      </c>
      <c r="D25" s="115" t="s">
        <v>2495</v>
      </c>
      <c r="E25" s="109">
        <v>386</v>
      </c>
      <c r="F25" s="115" t="str">
        <f>VLOOKUP(E25,VIP!$A$2:$O12275,2,0)</f>
        <v>DRBR386</v>
      </c>
      <c r="G25" s="115" t="str">
        <f>VLOOKUP(E25,'LISTADO ATM'!$A$2:$B$900,2,0)</f>
        <v xml:space="preserve">ATM Plaza Verón II </v>
      </c>
      <c r="H25" s="115" t="str">
        <f>VLOOKUP(E25,VIP!$A$2:$O17196,7,FALSE)</f>
        <v>Si</v>
      </c>
      <c r="I25" s="115" t="str">
        <f>VLOOKUP(E25,VIP!$A$2:$O9161,8,FALSE)</f>
        <v>Si</v>
      </c>
      <c r="J25" s="115" t="str">
        <f>VLOOKUP(E25,VIP!$A$2:$O9111,8,FALSE)</f>
        <v>Si</v>
      </c>
      <c r="K25" s="115" t="str">
        <f>VLOOKUP(E25,VIP!$A$2:$O12685,6,0)</f>
        <v>NO</v>
      </c>
      <c r="L25" s="116" t="s">
        <v>2499</v>
      </c>
      <c r="M25" s="114" t="s">
        <v>2466</v>
      </c>
      <c r="N25" s="114" t="s">
        <v>2494</v>
      </c>
      <c r="O25" s="115" t="s">
        <v>2496</v>
      </c>
      <c r="P25" s="113"/>
      <c r="Q25" s="117" t="s">
        <v>2499</v>
      </c>
    </row>
    <row r="26" spans="1:17" ht="18" x14ac:dyDescent="0.25">
      <c r="A26" s="115" t="str">
        <f>VLOOKUP(E26,'LISTADO ATM'!$A$2:$C$901,3,0)</f>
        <v>DISTRITO NACIONAL</v>
      </c>
      <c r="B26" s="110">
        <v>335835699</v>
      </c>
      <c r="C26" s="122">
        <v>44281.705312500002</v>
      </c>
      <c r="D26" s="115" t="s">
        <v>2189</v>
      </c>
      <c r="E26" s="109">
        <v>425</v>
      </c>
      <c r="F26" s="115" t="str">
        <f>VLOOKUP(E26,VIP!$A$2:$O12274,2,0)</f>
        <v>DRBR425</v>
      </c>
      <c r="G26" s="115" t="str">
        <f>VLOOKUP(E26,'LISTADO ATM'!$A$2:$B$900,2,0)</f>
        <v xml:space="preserve">ATM UNP Jumbo Luperón II </v>
      </c>
      <c r="H26" s="115" t="str">
        <f>VLOOKUP(E26,VIP!$A$2:$O17195,7,FALSE)</f>
        <v>Si</v>
      </c>
      <c r="I26" s="115" t="str">
        <f>VLOOKUP(E26,VIP!$A$2:$O9160,8,FALSE)</f>
        <v>Si</v>
      </c>
      <c r="J26" s="115" t="str">
        <f>VLOOKUP(E26,VIP!$A$2:$O9110,8,FALSE)</f>
        <v>Si</v>
      </c>
      <c r="K26" s="115" t="str">
        <f>VLOOKUP(E26,VIP!$A$2:$O12684,6,0)</f>
        <v>NO</v>
      </c>
      <c r="L26" s="116" t="s">
        <v>2228</v>
      </c>
      <c r="M26" s="114" t="s">
        <v>2466</v>
      </c>
      <c r="N26" s="114" t="s">
        <v>2494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335835703</v>
      </c>
      <c r="C27" s="122">
        <v>44281.70652777778</v>
      </c>
      <c r="D27" s="115" t="s">
        <v>2189</v>
      </c>
      <c r="E27" s="109">
        <v>648</v>
      </c>
      <c r="F27" s="115" t="str">
        <f>VLOOKUP(E27,VIP!$A$2:$O12273,2,0)</f>
        <v>DRBR190</v>
      </c>
      <c r="G27" s="115" t="str">
        <f>VLOOKUP(E27,'LISTADO ATM'!$A$2:$B$900,2,0)</f>
        <v xml:space="preserve">ATM Hermandad de Pensionados </v>
      </c>
      <c r="H27" s="115" t="str">
        <f>VLOOKUP(E27,VIP!$A$2:$O17194,7,FALSE)</f>
        <v>Si</v>
      </c>
      <c r="I27" s="115" t="str">
        <f>VLOOKUP(E27,VIP!$A$2:$O9159,8,FALSE)</f>
        <v>No</v>
      </c>
      <c r="J27" s="115" t="str">
        <f>VLOOKUP(E27,VIP!$A$2:$O9109,8,FALSE)</f>
        <v>No</v>
      </c>
      <c r="K27" s="115" t="str">
        <f>VLOOKUP(E27,VIP!$A$2:$O12683,6,0)</f>
        <v>NO</v>
      </c>
      <c r="L27" s="116" t="s">
        <v>2254</v>
      </c>
      <c r="M27" s="114" t="s">
        <v>2466</v>
      </c>
      <c r="N27" s="114" t="s">
        <v>2494</v>
      </c>
      <c r="O27" s="115" t="s">
        <v>2475</v>
      </c>
      <c r="P27" s="113"/>
      <c r="Q27" s="117" t="s">
        <v>2254</v>
      </c>
    </row>
    <row r="28" spans="1:17" ht="18" x14ac:dyDescent="0.25">
      <c r="A28" s="115" t="str">
        <f>VLOOKUP(E28,'LISTADO ATM'!$A$2:$C$901,3,0)</f>
        <v>DISTRITO NACIONAL</v>
      </c>
      <c r="B28" s="110">
        <v>335835719</v>
      </c>
      <c r="C28" s="122">
        <v>44281.710196759261</v>
      </c>
      <c r="D28" s="115" t="s">
        <v>2189</v>
      </c>
      <c r="E28" s="109">
        <v>235</v>
      </c>
      <c r="F28" s="115" t="str">
        <f>VLOOKUP(E28,VIP!$A$2:$O12271,2,0)</f>
        <v>DRBR235</v>
      </c>
      <c r="G28" s="115" t="str">
        <f>VLOOKUP(E28,'LISTADO ATM'!$A$2:$B$900,2,0)</f>
        <v xml:space="preserve">ATM Oficina Multicentro La Sirena San Isidro </v>
      </c>
      <c r="H28" s="115" t="str">
        <f>VLOOKUP(E28,VIP!$A$2:$O17192,7,FALSE)</f>
        <v>Si</v>
      </c>
      <c r="I28" s="115" t="str">
        <f>VLOOKUP(E28,VIP!$A$2:$O9157,8,FALSE)</f>
        <v>Si</v>
      </c>
      <c r="J28" s="115" t="str">
        <f>VLOOKUP(E28,VIP!$A$2:$O9107,8,FALSE)</f>
        <v>Si</v>
      </c>
      <c r="K28" s="115" t="str">
        <f>VLOOKUP(E28,VIP!$A$2:$O12681,6,0)</f>
        <v>SI</v>
      </c>
      <c r="L28" s="116" t="s">
        <v>2489</v>
      </c>
      <c r="M28" s="114" t="s">
        <v>2466</v>
      </c>
      <c r="N28" s="114" t="s">
        <v>2494</v>
      </c>
      <c r="O28" s="115" t="s">
        <v>2475</v>
      </c>
      <c r="P28" s="113"/>
      <c r="Q28" s="117" t="s">
        <v>2489</v>
      </c>
    </row>
    <row r="29" spans="1:17" ht="18" x14ac:dyDescent="0.25">
      <c r="A29" s="115" t="str">
        <f>VLOOKUP(E29,'LISTADO ATM'!$A$2:$C$901,3,0)</f>
        <v>DISTRITO NACIONAL</v>
      </c>
      <c r="B29" s="110">
        <v>335835735</v>
      </c>
      <c r="C29" s="122">
        <v>44281.717465277776</v>
      </c>
      <c r="D29" s="115" t="s">
        <v>2189</v>
      </c>
      <c r="E29" s="109">
        <v>787</v>
      </c>
      <c r="F29" s="115" t="str">
        <f>VLOOKUP(E29,VIP!$A$2:$O12268,2,0)</f>
        <v>DRBR278</v>
      </c>
      <c r="G29" s="115" t="str">
        <f>VLOOKUP(E29,'LISTADO ATM'!$A$2:$B$900,2,0)</f>
        <v xml:space="preserve">ATM Cafetería CTB II </v>
      </c>
      <c r="H29" s="115" t="str">
        <f>VLOOKUP(E29,VIP!$A$2:$O17189,7,FALSE)</f>
        <v>Si</v>
      </c>
      <c r="I29" s="115" t="str">
        <f>VLOOKUP(E29,VIP!$A$2:$O9154,8,FALSE)</f>
        <v>Si</v>
      </c>
      <c r="J29" s="115" t="str">
        <f>VLOOKUP(E29,VIP!$A$2:$O9104,8,FALSE)</f>
        <v>Si</v>
      </c>
      <c r="K29" s="115" t="str">
        <f>VLOOKUP(E29,VIP!$A$2:$O12678,6,0)</f>
        <v>NO</v>
      </c>
      <c r="L29" s="116" t="s">
        <v>2228</v>
      </c>
      <c r="M29" s="114" t="s">
        <v>2466</v>
      </c>
      <c r="N29" s="114" t="s">
        <v>2494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DISTRITO NACIONAL</v>
      </c>
      <c r="B30" s="110">
        <v>335835740</v>
      </c>
      <c r="C30" s="122">
        <v>44281.719039351854</v>
      </c>
      <c r="D30" s="115" t="s">
        <v>2469</v>
      </c>
      <c r="E30" s="109">
        <v>18</v>
      </c>
      <c r="F30" s="115" t="str">
        <f>VLOOKUP(E30,VIP!$A$2:$O12267,2,0)</f>
        <v>DRBR018</v>
      </c>
      <c r="G30" s="115" t="str">
        <f>VLOOKUP(E30,'LISTADO ATM'!$A$2:$B$900,2,0)</f>
        <v xml:space="preserve">ATM Oficina Haina Occidental I </v>
      </c>
      <c r="H30" s="115" t="str">
        <f>VLOOKUP(E30,VIP!$A$2:$O17188,7,FALSE)</f>
        <v>Si</v>
      </c>
      <c r="I30" s="115" t="str">
        <f>VLOOKUP(E30,VIP!$A$2:$O9153,8,FALSE)</f>
        <v>Si</v>
      </c>
      <c r="J30" s="115" t="str">
        <f>VLOOKUP(E30,VIP!$A$2:$O9103,8,FALSE)</f>
        <v>Si</v>
      </c>
      <c r="K30" s="115" t="str">
        <f>VLOOKUP(E30,VIP!$A$2:$O12677,6,0)</f>
        <v>SI</v>
      </c>
      <c r="L30" s="116" t="s">
        <v>2459</v>
      </c>
      <c r="M30" s="114" t="s">
        <v>2466</v>
      </c>
      <c r="N30" s="114" t="s">
        <v>2473</v>
      </c>
      <c r="O30" s="115" t="s">
        <v>2474</v>
      </c>
      <c r="P30" s="113"/>
      <c r="Q30" s="117" t="s">
        <v>2459</v>
      </c>
    </row>
    <row r="31" spans="1:17" ht="18" x14ac:dyDescent="0.25">
      <c r="A31" s="115" t="str">
        <f>VLOOKUP(E31,'LISTADO ATM'!$A$2:$C$901,3,0)</f>
        <v>DISTRITO NACIONAL</v>
      </c>
      <c r="B31" s="110">
        <v>335835743</v>
      </c>
      <c r="C31" s="122">
        <v>44281.720185185186</v>
      </c>
      <c r="D31" s="115" t="s">
        <v>2189</v>
      </c>
      <c r="E31" s="109">
        <v>10</v>
      </c>
      <c r="F31" s="115" t="str">
        <f>VLOOKUP(E31,VIP!$A$2:$O12266,2,0)</f>
        <v>DRBR010</v>
      </c>
      <c r="G31" s="115" t="str">
        <f>VLOOKUP(E31,'LISTADO ATM'!$A$2:$B$900,2,0)</f>
        <v xml:space="preserve">ATM Ministerio Salud Pública </v>
      </c>
      <c r="H31" s="115" t="str">
        <f>VLOOKUP(E31,VIP!$A$2:$O17187,7,FALSE)</f>
        <v>Si</v>
      </c>
      <c r="I31" s="115" t="str">
        <f>VLOOKUP(E31,VIP!$A$2:$O9152,8,FALSE)</f>
        <v>Si</v>
      </c>
      <c r="J31" s="115" t="str">
        <f>VLOOKUP(E31,VIP!$A$2:$O9102,8,FALSE)</f>
        <v>Si</v>
      </c>
      <c r="K31" s="115" t="str">
        <f>VLOOKUP(E31,VIP!$A$2:$O12676,6,0)</f>
        <v>NO</v>
      </c>
      <c r="L31" s="116" t="s">
        <v>2228</v>
      </c>
      <c r="M31" s="114" t="s">
        <v>2466</v>
      </c>
      <c r="N31" s="114" t="s">
        <v>2494</v>
      </c>
      <c r="O31" s="115" t="s">
        <v>2475</v>
      </c>
      <c r="P31" s="113"/>
      <c r="Q31" s="117" t="s">
        <v>2228</v>
      </c>
    </row>
    <row r="32" spans="1:17" ht="18" x14ac:dyDescent="0.25">
      <c r="A32" s="115" t="str">
        <f>VLOOKUP(E32,'LISTADO ATM'!$A$2:$C$901,3,0)</f>
        <v>ESTE</v>
      </c>
      <c r="B32" s="110">
        <v>335835749</v>
      </c>
      <c r="C32" s="122">
        <v>44281.721458333333</v>
      </c>
      <c r="D32" s="115" t="s">
        <v>2189</v>
      </c>
      <c r="E32" s="109">
        <v>222</v>
      </c>
      <c r="F32" s="115" t="str">
        <f>VLOOKUP(E32,VIP!$A$2:$O12264,2,0)</f>
        <v>DRBR222</v>
      </c>
      <c r="G32" s="115" t="str">
        <f>VLOOKUP(E32,'LISTADO ATM'!$A$2:$B$900,2,0)</f>
        <v xml:space="preserve">ATM UNP Dominicus (La Romana) </v>
      </c>
      <c r="H32" s="115" t="str">
        <f>VLOOKUP(E32,VIP!$A$2:$O17185,7,FALSE)</f>
        <v>Si</v>
      </c>
      <c r="I32" s="115" t="str">
        <f>VLOOKUP(E32,VIP!$A$2:$O9150,8,FALSE)</f>
        <v>Si</v>
      </c>
      <c r="J32" s="115" t="str">
        <f>VLOOKUP(E32,VIP!$A$2:$O9100,8,FALSE)</f>
        <v>Si</v>
      </c>
      <c r="K32" s="115" t="str">
        <f>VLOOKUP(E32,VIP!$A$2:$O12674,6,0)</f>
        <v>NO</v>
      </c>
      <c r="L32" s="116" t="s">
        <v>2228</v>
      </c>
      <c r="M32" s="114" t="s">
        <v>2466</v>
      </c>
      <c r="N32" s="114" t="s">
        <v>2494</v>
      </c>
      <c r="O32" s="115" t="s">
        <v>2475</v>
      </c>
      <c r="P32" s="113"/>
      <c r="Q32" s="117" t="s">
        <v>2228</v>
      </c>
    </row>
    <row r="33" spans="1:17" ht="18" x14ac:dyDescent="0.25">
      <c r="A33" s="115" t="str">
        <f>VLOOKUP(E33,'LISTADO ATM'!$A$2:$C$901,3,0)</f>
        <v>DISTRITO NACIONAL</v>
      </c>
      <c r="B33" s="110">
        <v>335835754</v>
      </c>
      <c r="C33" s="122">
        <v>44281.723761574074</v>
      </c>
      <c r="D33" s="115" t="s">
        <v>2189</v>
      </c>
      <c r="E33" s="109">
        <v>35</v>
      </c>
      <c r="F33" s="115" t="str">
        <f>VLOOKUP(E33,VIP!$A$2:$O12262,2,0)</f>
        <v>DRBR035</v>
      </c>
      <c r="G33" s="115" t="str">
        <f>VLOOKUP(E33,'LISTADO ATM'!$A$2:$B$900,2,0)</f>
        <v xml:space="preserve">ATM Dirección General de Aduanas I </v>
      </c>
      <c r="H33" s="115" t="str">
        <f>VLOOKUP(E33,VIP!$A$2:$O17183,7,FALSE)</f>
        <v>Si</v>
      </c>
      <c r="I33" s="115" t="str">
        <f>VLOOKUP(E33,VIP!$A$2:$O9148,8,FALSE)</f>
        <v>Si</v>
      </c>
      <c r="J33" s="115" t="str">
        <f>VLOOKUP(E33,VIP!$A$2:$O9098,8,FALSE)</f>
        <v>Si</v>
      </c>
      <c r="K33" s="115" t="str">
        <f>VLOOKUP(E33,VIP!$A$2:$O12672,6,0)</f>
        <v>NO</v>
      </c>
      <c r="L33" s="116" t="s">
        <v>2228</v>
      </c>
      <c r="M33" s="114" t="s">
        <v>2466</v>
      </c>
      <c r="N33" s="114" t="s">
        <v>2494</v>
      </c>
      <c r="O33" s="115" t="s">
        <v>2475</v>
      </c>
      <c r="P33" s="113"/>
      <c r="Q33" s="117" t="s">
        <v>2228</v>
      </c>
    </row>
    <row r="34" spans="1:17" ht="18" x14ac:dyDescent="0.25">
      <c r="A34" s="115" t="str">
        <f>VLOOKUP(E34,'LISTADO ATM'!$A$2:$C$901,3,0)</f>
        <v>NORTE</v>
      </c>
      <c r="B34" s="110">
        <v>335835757</v>
      </c>
      <c r="C34" s="122">
        <v>44281.724282407406</v>
      </c>
      <c r="D34" s="115" t="s">
        <v>2190</v>
      </c>
      <c r="E34" s="109">
        <v>172</v>
      </c>
      <c r="F34" s="115" t="str">
        <f>VLOOKUP(E34,VIP!$A$2:$O12261,2,0)</f>
        <v>DRBR172</v>
      </c>
      <c r="G34" s="115" t="str">
        <f>VLOOKUP(E34,'LISTADO ATM'!$A$2:$B$900,2,0)</f>
        <v xml:space="preserve">ATM UNP Guaucí </v>
      </c>
      <c r="H34" s="115" t="str">
        <f>VLOOKUP(E34,VIP!$A$2:$O17182,7,FALSE)</f>
        <v>Si</v>
      </c>
      <c r="I34" s="115" t="str">
        <f>VLOOKUP(E34,VIP!$A$2:$O9147,8,FALSE)</f>
        <v>Si</v>
      </c>
      <c r="J34" s="115" t="str">
        <f>VLOOKUP(E34,VIP!$A$2:$O9097,8,FALSE)</f>
        <v>Si</v>
      </c>
      <c r="K34" s="115" t="str">
        <f>VLOOKUP(E34,VIP!$A$2:$O12671,6,0)</f>
        <v>NO</v>
      </c>
      <c r="L34" s="116" t="s">
        <v>2228</v>
      </c>
      <c r="M34" s="114" t="s">
        <v>2466</v>
      </c>
      <c r="N34" s="114" t="s">
        <v>2473</v>
      </c>
      <c r="O34" s="115" t="s">
        <v>2507</v>
      </c>
      <c r="P34" s="113"/>
      <c r="Q34" s="117" t="s">
        <v>2228</v>
      </c>
    </row>
    <row r="35" spans="1:17" ht="18" x14ac:dyDescent="0.25">
      <c r="A35" s="115" t="str">
        <f>VLOOKUP(E35,'LISTADO ATM'!$A$2:$C$901,3,0)</f>
        <v>DISTRITO NACIONAL</v>
      </c>
      <c r="B35" s="110">
        <v>335835760</v>
      </c>
      <c r="C35" s="122">
        <v>44281.725162037037</v>
      </c>
      <c r="D35" s="115" t="s">
        <v>2189</v>
      </c>
      <c r="E35" s="109">
        <v>239</v>
      </c>
      <c r="F35" s="115" t="str">
        <f>VLOOKUP(E35,VIP!$A$2:$O12259,2,0)</f>
        <v>DRBR239</v>
      </c>
      <c r="G35" s="115" t="str">
        <f>VLOOKUP(E35,'LISTADO ATM'!$A$2:$B$900,2,0)</f>
        <v xml:space="preserve">ATM Autobanco Charles de Gaulle </v>
      </c>
      <c r="H35" s="115" t="str">
        <f>VLOOKUP(E35,VIP!$A$2:$O17180,7,FALSE)</f>
        <v>Si</v>
      </c>
      <c r="I35" s="115" t="str">
        <f>VLOOKUP(E35,VIP!$A$2:$O9145,8,FALSE)</f>
        <v>Si</v>
      </c>
      <c r="J35" s="115" t="str">
        <f>VLOOKUP(E35,VIP!$A$2:$O9095,8,FALSE)</f>
        <v>Si</v>
      </c>
      <c r="K35" s="115" t="str">
        <f>VLOOKUP(E35,VIP!$A$2:$O12669,6,0)</f>
        <v>SI</v>
      </c>
      <c r="L35" s="116" t="s">
        <v>2228</v>
      </c>
      <c r="M35" s="114" t="s">
        <v>2466</v>
      </c>
      <c r="N35" s="114" t="s">
        <v>2494</v>
      </c>
      <c r="O35" s="115" t="s">
        <v>2475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335835761</v>
      </c>
      <c r="C36" s="122">
        <v>44281.72550925926</v>
      </c>
      <c r="D36" s="115" t="s">
        <v>2189</v>
      </c>
      <c r="E36" s="109">
        <v>264</v>
      </c>
      <c r="F36" s="115" t="str">
        <f>VLOOKUP(E36,VIP!$A$2:$O12258,2,0)</f>
        <v>DRBR264</v>
      </c>
      <c r="G36" s="115" t="str">
        <f>VLOOKUP(E36,'LISTADO ATM'!$A$2:$B$900,2,0)</f>
        <v xml:space="preserve">ATM S/M Nacional Independencia </v>
      </c>
      <c r="H36" s="115" t="str">
        <f>VLOOKUP(E36,VIP!$A$2:$O17179,7,FALSE)</f>
        <v>Si</v>
      </c>
      <c r="I36" s="115" t="str">
        <f>VLOOKUP(E36,VIP!$A$2:$O9144,8,FALSE)</f>
        <v>Si</v>
      </c>
      <c r="J36" s="115" t="str">
        <f>VLOOKUP(E36,VIP!$A$2:$O9094,8,FALSE)</f>
        <v>Si</v>
      </c>
      <c r="K36" s="115" t="str">
        <f>VLOOKUP(E36,VIP!$A$2:$O12668,6,0)</f>
        <v>SI</v>
      </c>
      <c r="L36" s="116" t="s">
        <v>2228</v>
      </c>
      <c r="M36" s="114" t="s">
        <v>2466</v>
      </c>
      <c r="N36" s="114" t="s">
        <v>2494</v>
      </c>
      <c r="O36" s="115" t="s">
        <v>2475</v>
      </c>
      <c r="P36" s="113"/>
      <c r="Q36" s="117" t="s">
        <v>2228</v>
      </c>
    </row>
    <row r="37" spans="1:17" ht="18" x14ac:dyDescent="0.25">
      <c r="A37" s="115" t="str">
        <f>VLOOKUP(E37,'LISTADO ATM'!$A$2:$C$901,3,0)</f>
        <v>DISTRITO NACIONAL</v>
      </c>
      <c r="B37" s="110">
        <v>335835763</v>
      </c>
      <c r="C37" s="122">
        <v>44281.726064814815</v>
      </c>
      <c r="D37" s="115" t="s">
        <v>2189</v>
      </c>
      <c r="E37" s="109">
        <v>498</v>
      </c>
      <c r="F37" s="115" t="str">
        <f>VLOOKUP(E37,VIP!$A$2:$O12257,2,0)</f>
        <v>DRBR498</v>
      </c>
      <c r="G37" s="115" t="str">
        <f>VLOOKUP(E37,'LISTADO ATM'!$A$2:$B$900,2,0)</f>
        <v xml:space="preserve">ATM Estación Sunix 27 de Febrero </v>
      </c>
      <c r="H37" s="115" t="str">
        <f>VLOOKUP(E37,VIP!$A$2:$O17178,7,FALSE)</f>
        <v>Si</v>
      </c>
      <c r="I37" s="115" t="str">
        <f>VLOOKUP(E37,VIP!$A$2:$O9143,8,FALSE)</f>
        <v>Si</v>
      </c>
      <c r="J37" s="115" t="str">
        <f>VLOOKUP(E37,VIP!$A$2:$O9093,8,FALSE)</f>
        <v>Si</v>
      </c>
      <c r="K37" s="115" t="str">
        <f>VLOOKUP(E37,VIP!$A$2:$O12667,6,0)</f>
        <v>NO</v>
      </c>
      <c r="L37" s="116" t="s">
        <v>2228</v>
      </c>
      <c r="M37" s="114" t="s">
        <v>2466</v>
      </c>
      <c r="N37" s="114" t="s">
        <v>2494</v>
      </c>
      <c r="O37" s="115" t="s">
        <v>2475</v>
      </c>
      <c r="P37" s="113"/>
      <c r="Q37" s="117" t="s">
        <v>2228</v>
      </c>
    </row>
    <row r="38" spans="1:17" ht="18" x14ac:dyDescent="0.25">
      <c r="A38" s="115" t="str">
        <f>VLOOKUP(E38,'LISTADO ATM'!$A$2:$C$901,3,0)</f>
        <v>DISTRITO NACIONAL</v>
      </c>
      <c r="B38" s="110">
        <v>335835767</v>
      </c>
      <c r="C38" s="122">
        <v>44281.726956018516</v>
      </c>
      <c r="D38" s="115" t="s">
        <v>2189</v>
      </c>
      <c r="E38" s="109">
        <v>861</v>
      </c>
      <c r="F38" s="115" t="str">
        <f>VLOOKUP(E38,VIP!$A$2:$O12256,2,0)</f>
        <v>DRBR861</v>
      </c>
      <c r="G38" s="115" t="str">
        <f>VLOOKUP(E38,'LISTADO ATM'!$A$2:$B$900,2,0)</f>
        <v xml:space="preserve">ATM Oficina Bella Vista 27 de Febrero II </v>
      </c>
      <c r="H38" s="115" t="str">
        <f>VLOOKUP(E38,VIP!$A$2:$O17177,7,FALSE)</f>
        <v>Si</v>
      </c>
      <c r="I38" s="115" t="str">
        <f>VLOOKUP(E38,VIP!$A$2:$O9142,8,FALSE)</f>
        <v>Si</v>
      </c>
      <c r="J38" s="115" t="str">
        <f>VLOOKUP(E38,VIP!$A$2:$O9092,8,FALSE)</f>
        <v>Si</v>
      </c>
      <c r="K38" s="115" t="str">
        <f>VLOOKUP(E38,VIP!$A$2:$O12666,6,0)</f>
        <v>NO</v>
      </c>
      <c r="L38" s="116" t="s">
        <v>2228</v>
      </c>
      <c r="M38" s="114" t="s">
        <v>2466</v>
      </c>
      <c r="N38" s="114" t="s">
        <v>2494</v>
      </c>
      <c r="O38" s="115" t="s">
        <v>2475</v>
      </c>
      <c r="P38" s="113"/>
      <c r="Q38" s="117" t="s">
        <v>2228</v>
      </c>
    </row>
    <row r="39" spans="1:17" ht="18" x14ac:dyDescent="0.25">
      <c r="A39" s="115" t="str">
        <f>VLOOKUP(E39,'LISTADO ATM'!$A$2:$C$901,3,0)</f>
        <v>DISTRITO NACIONAL</v>
      </c>
      <c r="B39" s="110">
        <v>335835771</v>
      </c>
      <c r="C39" s="122">
        <v>44281.734270833331</v>
      </c>
      <c r="D39" s="115" t="s">
        <v>2189</v>
      </c>
      <c r="E39" s="109">
        <v>476</v>
      </c>
      <c r="F39" s="115" t="str">
        <f>VLOOKUP(E39,VIP!$A$2:$O12255,2,0)</f>
        <v>DRBR476</v>
      </c>
      <c r="G39" s="115" t="str">
        <f>VLOOKUP(E39,'LISTADO ATM'!$A$2:$B$900,2,0)</f>
        <v xml:space="preserve">ATM Multicentro La Sirena Las Caobas </v>
      </c>
      <c r="H39" s="115" t="str">
        <f>VLOOKUP(E39,VIP!$A$2:$O17176,7,FALSE)</f>
        <v>Si</v>
      </c>
      <c r="I39" s="115" t="str">
        <f>VLOOKUP(E39,VIP!$A$2:$O9141,8,FALSE)</f>
        <v>Si</v>
      </c>
      <c r="J39" s="115" t="str">
        <f>VLOOKUP(E39,VIP!$A$2:$O9091,8,FALSE)</f>
        <v>Si</v>
      </c>
      <c r="K39" s="115" t="str">
        <f>VLOOKUP(E39,VIP!$A$2:$O12665,6,0)</f>
        <v>SI</v>
      </c>
      <c r="L39" s="116" t="s">
        <v>2228</v>
      </c>
      <c r="M39" s="114" t="s">
        <v>2466</v>
      </c>
      <c r="N39" s="114" t="s">
        <v>2473</v>
      </c>
      <c r="O39" s="115" t="s">
        <v>2475</v>
      </c>
      <c r="P39" s="113"/>
      <c r="Q39" s="117" t="s">
        <v>2228</v>
      </c>
    </row>
    <row r="40" spans="1:17" ht="18" x14ac:dyDescent="0.25">
      <c r="A40" s="115" t="str">
        <f>VLOOKUP(E40,'LISTADO ATM'!$A$2:$C$901,3,0)</f>
        <v>DISTRITO NACIONAL</v>
      </c>
      <c r="B40" s="110">
        <v>335835773</v>
      </c>
      <c r="C40" s="122">
        <v>44281.740208333336</v>
      </c>
      <c r="D40" s="115" t="s">
        <v>2469</v>
      </c>
      <c r="E40" s="109">
        <v>974</v>
      </c>
      <c r="F40" s="115" t="str">
        <f>VLOOKUP(E40,VIP!$A$2:$O12254,2,0)</f>
        <v>DRBR974</v>
      </c>
      <c r="G40" s="115" t="str">
        <f>VLOOKUP(E40,'LISTADO ATM'!$A$2:$B$900,2,0)</f>
        <v xml:space="preserve">ATM S/M Nacional Ave. Lope de Vega </v>
      </c>
      <c r="H40" s="115" t="str">
        <f>VLOOKUP(E40,VIP!$A$2:$O17175,7,FALSE)</f>
        <v>Si</v>
      </c>
      <c r="I40" s="115" t="str">
        <f>VLOOKUP(E40,VIP!$A$2:$O9140,8,FALSE)</f>
        <v>Si</v>
      </c>
      <c r="J40" s="115" t="str">
        <f>VLOOKUP(E40,VIP!$A$2:$O9090,8,FALSE)</f>
        <v>Si</v>
      </c>
      <c r="K40" s="115" t="str">
        <f>VLOOKUP(E40,VIP!$A$2:$O12664,6,0)</f>
        <v>NO</v>
      </c>
      <c r="L40" s="116" t="s">
        <v>2459</v>
      </c>
      <c r="M40" s="114" t="s">
        <v>2466</v>
      </c>
      <c r="N40" s="114" t="s">
        <v>2473</v>
      </c>
      <c r="O40" s="115" t="s">
        <v>2474</v>
      </c>
      <c r="P40" s="113"/>
      <c r="Q40" s="117" t="s">
        <v>2459</v>
      </c>
    </row>
    <row r="41" spans="1:17" ht="18" x14ac:dyDescent="0.25">
      <c r="A41" s="115" t="str">
        <f>VLOOKUP(E41,'LISTADO ATM'!$A$2:$C$901,3,0)</f>
        <v>ESTE</v>
      </c>
      <c r="B41" s="110">
        <v>335835774</v>
      </c>
      <c r="C41" s="122">
        <v>44281.740925925929</v>
      </c>
      <c r="D41" s="115" t="s">
        <v>2495</v>
      </c>
      <c r="E41" s="109">
        <v>219</v>
      </c>
      <c r="F41" s="115" t="str">
        <f>VLOOKUP(E41,VIP!$A$2:$O12253,2,0)</f>
        <v>DRBR219</v>
      </c>
      <c r="G41" s="115" t="str">
        <f>VLOOKUP(E41,'LISTADO ATM'!$A$2:$B$900,2,0)</f>
        <v xml:space="preserve">ATM Oficina La Altagracia (Higuey) </v>
      </c>
      <c r="H41" s="115" t="str">
        <f>VLOOKUP(E41,VIP!$A$2:$O17174,7,FALSE)</f>
        <v>Si</v>
      </c>
      <c r="I41" s="115" t="str">
        <f>VLOOKUP(E41,VIP!$A$2:$O9139,8,FALSE)</f>
        <v>Si</v>
      </c>
      <c r="J41" s="115" t="str">
        <f>VLOOKUP(E41,VIP!$A$2:$O9089,8,FALSE)</f>
        <v>Si</v>
      </c>
      <c r="K41" s="115" t="str">
        <f>VLOOKUP(E41,VIP!$A$2:$O12663,6,0)</f>
        <v>NO</v>
      </c>
      <c r="L41" s="116" t="s">
        <v>2428</v>
      </c>
      <c r="M41" s="114" t="s">
        <v>2466</v>
      </c>
      <c r="N41" s="114" t="s">
        <v>2473</v>
      </c>
      <c r="O41" s="115" t="s">
        <v>2496</v>
      </c>
      <c r="P41" s="113"/>
      <c r="Q41" s="117" t="s">
        <v>2428</v>
      </c>
    </row>
    <row r="42" spans="1:17" ht="18" x14ac:dyDescent="0.25">
      <c r="A42" s="115" t="str">
        <f>VLOOKUP(E42,'LISTADO ATM'!$A$2:$C$901,3,0)</f>
        <v>SUR</v>
      </c>
      <c r="B42" s="110">
        <v>335835777</v>
      </c>
      <c r="C42" s="122">
        <v>44281.742638888885</v>
      </c>
      <c r="D42" s="115" t="s">
        <v>2189</v>
      </c>
      <c r="E42" s="109">
        <v>6</v>
      </c>
      <c r="F42" s="115" t="str">
        <f>VLOOKUP(E42,VIP!$A$2:$O12251,2,0)</f>
        <v>DRBR006</v>
      </c>
      <c r="G42" s="115" t="str">
        <f>VLOOKUP(E42,'LISTADO ATM'!$A$2:$B$900,2,0)</f>
        <v xml:space="preserve">ATM Plaza WAO San Juan </v>
      </c>
      <c r="H42" s="115" t="str">
        <f>VLOOKUP(E42,VIP!$A$2:$O17172,7,FALSE)</f>
        <v>N/A</v>
      </c>
      <c r="I42" s="115" t="str">
        <f>VLOOKUP(E42,VIP!$A$2:$O9137,8,FALSE)</f>
        <v>N/A</v>
      </c>
      <c r="J42" s="115" t="str">
        <f>VLOOKUP(E42,VIP!$A$2:$O9087,8,FALSE)</f>
        <v>N/A</v>
      </c>
      <c r="K42" s="115" t="str">
        <f>VLOOKUP(E42,VIP!$A$2:$O12661,6,0)</f>
        <v/>
      </c>
      <c r="L42" s="116" t="s">
        <v>2228</v>
      </c>
      <c r="M42" s="114" t="s">
        <v>2466</v>
      </c>
      <c r="N42" s="114" t="s">
        <v>2473</v>
      </c>
      <c r="O42" s="115" t="s">
        <v>2475</v>
      </c>
      <c r="P42" s="113"/>
      <c r="Q42" s="117" t="s">
        <v>2228</v>
      </c>
    </row>
    <row r="43" spans="1:17" ht="18" x14ac:dyDescent="0.25">
      <c r="A43" s="115" t="str">
        <f>VLOOKUP(E43,'LISTADO ATM'!$A$2:$C$901,3,0)</f>
        <v>DISTRITO NACIONAL</v>
      </c>
      <c r="B43" s="110">
        <v>335835808</v>
      </c>
      <c r="C43" s="122">
        <v>44281.797905092593</v>
      </c>
      <c r="D43" s="115" t="s">
        <v>2469</v>
      </c>
      <c r="E43" s="109">
        <v>507</v>
      </c>
      <c r="F43" s="115" t="str">
        <f>VLOOKUP(E43,VIP!$A$2:$O12275,2,0)</f>
        <v>DRBR507</v>
      </c>
      <c r="G43" s="115" t="str">
        <f>VLOOKUP(E43,'LISTADO ATM'!$A$2:$B$900,2,0)</f>
        <v>ATM Estación Sigma Boca Chica</v>
      </c>
      <c r="H43" s="115" t="str">
        <f>VLOOKUP(E43,VIP!$A$2:$O17196,7,FALSE)</f>
        <v>Si</v>
      </c>
      <c r="I43" s="115" t="str">
        <f>VLOOKUP(E43,VIP!$A$2:$O9161,8,FALSE)</f>
        <v>Si</v>
      </c>
      <c r="J43" s="115" t="str">
        <f>VLOOKUP(E43,VIP!$A$2:$O9111,8,FALSE)</f>
        <v>Si</v>
      </c>
      <c r="K43" s="115" t="str">
        <f>VLOOKUP(E43,VIP!$A$2:$O12685,6,0)</f>
        <v>NO</v>
      </c>
      <c r="L43" s="116" t="s">
        <v>2428</v>
      </c>
      <c r="M43" s="114" t="s">
        <v>2466</v>
      </c>
      <c r="N43" s="114" t="s">
        <v>2473</v>
      </c>
      <c r="O43" s="115" t="s">
        <v>2474</v>
      </c>
      <c r="P43" s="113"/>
      <c r="Q43" s="117" t="s">
        <v>2428</v>
      </c>
    </row>
    <row r="44" spans="1:17" ht="18" x14ac:dyDescent="0.25">
      <c r="A44" s="115" t="str">
        <f>VLOOKUP(E44,'LISTADO ATM'!$A$2:$C$901,3,0)</f>
        <v>SUR</v>
      </c>
      <c r="B44" s="110">
        <v>335835810</v>
      </c>
      <c r="C44" s="122">
        <v>44281.803553240738</v>
      </c>
      <c r="D44" s="115" t="s">
        <v>2495</v>
      </c>
      <c r="E44" s="109">
        <v>101</v>
      </c>
      <c r="F44" s="115" t="str">
        <f>VLOOKUP(E44,VIP!$A$2:$O12274,2,0)</f>
        <v>DRBR101</v>
      </c>
      <c r="G44" s="115" t="str">
        <f>VLOOKUP(E44,'LISTADO ATM'!$A$2:$B$900,2,0)</f>
        <v xml:space="preserve">ATM Oficina San Juan de la Maguana I </v>
      </c>
      <c r="H44" s="115" t="str">
        <f>VLOOKUP(E44,VIP!$A$2:$O17195,7,FALSE)</f>
        <v>Si</v>
      </c>
      <c r="I44" s="115" t="str">
        <f>VLOOKUP(E44,VIP!$A$2:$O9160,8,FALSE)</f>
        <v>Si</v>
      </c>
      <c r="J44" s="115" t="str">
        <f>VLOOKUP(E44,VIP!$A$2:$O9110,8,FALSE)</f>
        <v>Si</v>
      </c>
      <c r="K44" s="115" t="str">
        <f>VLOOKUP(E44,VIP!$A$2:$O12684,6,0)</f>
        <v>SI</v>
      </c>
      <c r="L44" s="116" t="s">
        <v>2499</v>
      </c>
      <c r="M44" s="114" t="s">
        <v>2466</v>
      </c>
      <c r="N44" s="114" t="s">
        <v>2473</v>
      </c>
      <c r="O44" s="115" t="s">
        <v>2496</v>
      </c>
      <c r="P44" s="113"/>
      <c r="Q44" s="117" t="s">
        <v>2499</v>
      </c>
    </row>
    <row r="45" spans="1:17" ht="18" x14ac:dyDescent="0.25">
      <c r="A45" s="115" t="str">
        <f>VLOOKUP(E45,'LISTADO ATM'!$A$2:$C$901,3,0)</f>
        <v>DISTRITO NACIONAL</v>
      </c>
      <c r="B45" s="110">
        <v>335835811</v>
      </c>
      <c r="C45" s="122">
        <v>44281.804351851853</v>
      </c>
      <c r="D45" s="115" t="s">
        <v>2469</v>
      </c>
      <c r="E45" s="109">
        <v>684</v>
      </c>
      <c r="F45" s="115" t="str">
        <f>VLOOKUP(E45,VIP!$A$2:$O12273,2,0)</f>
        <v>DRBR684</v>
      </c>
      <c r="G45" s="115" t="str">
        <f>VLOOKUP(E45,'LISTADO ATM'!$A$2:$B$900,2,0)</f>
        <v>ATM Estación Texaco Prolongación 27 Febrero</v>
      </c>
      <c r="H45" s="115" t="str">
        <f>VLOOKUP(E45,VIP!$A$2:$O17194,7,FALSE)</f>
        <v>NO</v>
      </c>
      <c r="I45" s="115" t="str">
        <f>VLOOKUP(E45,VIP!$A$2:$O9159,8,FALSE)</f>
        <v>NO</v>
      </c>
      <c r="J45" s="115" t="str">
        <f>VLOOKUP(E45,VIP!$A$2:$O9109,8,FALSE)</f>
        <v>NO</v>
      </c>
      <c r="K45" s="115" t="str">
        <f>VLOOKUP(E45,VIP!$A$2:$O12683,6,0)</f>
        <v>NO</v>
      </c>
      <c r="L45" s="116" t="s">
        <v>2459</v>
      </c>
      <c r="M45" s="114" t="s">
        <v>2466</v>
      </c>
      <c r="N45" s="114" t="s">
        <v>2473</v>
      </c>
      <c r="O45" s="115" t="s">
        <v>2474</v>
      </c>
      <c r="P45" s="113"/>
      <c r="Q45" s="117" t="s">
        <v>2459</v>
      </c>
    </row>
    <row r="46" spans="1:17" ht="18" x14ac:dyDescent="0.25">
      <c r="A46" s="115" t="str">
        <f>VLOOKUP(E46,'LISTADO ATM'!$A$2:$C$901,3,0)</f>
        <v>ESTE</v>
      </c>
      <c r="B46" s="110">
        <v>335835812</v>
      </c>
      <c r="C46" s="122">
        <v>44281.804942129631</v>
      </c>
      <c r="D46" s="115" t="s">
        <v>2189</v>
      </c>
      <c r="E46" s="109">
        <v>513</v>
      </c>
      <c r="F46" s="115" t="str">
        <f>VLOOKUP(E46,VIP!$A$2:$O12272,2,0)</f>
        <v>DRBR513</v>
      </c>
      <c r="G46" s="115" t="str">
        <f>VLOOKUP(E46,'LISTADO ATM'!$A$2:$B$900,2,0)</f>
        <v xml:space="preserve">ATM UNP Lagunas de Nisibón </v>
      </c>
      <c r="H46" s="115" t="str">
        <f>VLOOKUP(E46,VIP!$A$2:$O17193,7,FALSE)</f>
        <v>Si</v>
      </c>
      <c r="I46" s="115" t="str">
        <f>VLOOKUP(E46,VIP!$A$2:$O9158,8,FALSE)</f>
        <v>Si</v>
      </c>
      <c r="J46" s="115" t="str">
        <f>VLOOKUP(E46,VIP!$A$2:$O9108,8,FALSE)</f>
        <v>Si</v>
      </c>
      <c r="K46" s="115" t="str">
        <f>VLOOKUP(E46,VIP!$A$2:$O12682,6,0)</f>
        <v>NO</v>
      </c>
      <c r="L46" s="116" t="s">
        <v>2228</v>
      </c>
      <c r="M46" s="114" t="s">
        <v>2466</v>
      </c>
      <c r="N46" s="114" t="s">
        <v>2473</v>
      </c>
      <c r="O46" s="115" t="s">
        <v>2475</v>
      </c>
      <c r="P46" s="113"/>
      <c r="Q46" s="117" t="s">
        <v>2228</v>
      </c>
    </row>
    <row r="47" spans="1:17" ht="18" x14ac:dyDescent="0.25">
      <c r="A47" s="115" t="str">
        <f>VLOOKUP(E47,'LISTADO ATM'!$A$2:$C$901,3,0)</f>
        <v>DISTRITO NACIONAL</v>
      </c>
      <c r="B47" s="110">
        <v>335835813</v>
      </c>
      <c r="C47" s="122">
        <v>44281.817314814813</v>
      </c>
      <c r="D47" s="115" t="s">
        <v>2495</v>
      </c>
      <c r="E47" s="109">
        <v>410</v>
      </c>
      <c r="F47" s="115" t="str">
        <f>VLOOKUP(E47,VIP!$A$2:$O12271,2,0)</f>
        <v>DRBR410</v>
      </c>
      <c r="G47" s="115" t="str">
        <f>VLOOKUP(E47,'LISTADO ATM'!$A$2:$B$900,2,0)</f>
        <v xml:space="preserve">ATM Oficina Las Palmas de Herrera II </v>
      </c>
      <c r="H47" s="115" t="str">
        <f>VLOOKUP(E47,VIP!$A$2:$O17192,7,FALSE)</f>
        <v>Si</v>
      </c>
      <c r="I47" s="115" t="str">
        <f>VLOOKUP(E47,VIP!$A$2:$O9157,8,FALSE)</f>
        <v>Si</v>
      </c>
      <c r="J47" s="115" t="str">
        <f>VLOOKUP(E47,VIP!$A$2:$O9107,8,FALSE)</f>
        <v>Si</v>
      </c>
      <c r="K47" s="115" t="str">
        <f>VLOOKUP(E47,VIP!$A$2:$O12681,6,0)</f>
        <v>NO</v>
      </c>
      <c r="L47" s="116" t="s">
        <v>2499</v>
      </c>
      <c r="M47" s="114" t="s">
        <v>2466</v>
      </c>
      <c r="N47" s="114" t="s">
        <v>2473</v>
      </c>
      <c r="O47" s="115" t="s">
        <v>2496</v>
      </c>
      <c r="P47" s="113"/>
      <c r="Q47" s="117" t="s">
        <v>2499</v>
      </c>
    </row>
    <row r="48" spans="1:17" ht="18" x14ac:dyDescent="0.25">
      <c r="A48" s="115" t="str">
        <f>VLOOKUP(E48,'LISTADO ATM'!$A$2:$C$901,3,0)</f>
        <v>DISTRITO NACIONAL</v>
      </c>
      <c r="B48" s="110">
        <v>335835815</v>
      </c>
      <c r="C48" s="122">
        <v>44281.824999999997</v>
      </c>
      <c r="D48" s="115" t="s">
        <v>2469</v>
      </c>
      <c r="E48" s="109">
        <v>980</v>
      </c>
      <c r="F48" s="115" t="str">
        <f>VLOOKUP(E48,VIP!$A$2:$O12270,2,0)</f>
        <v>DRBR980</v>
      </c>
      <c r="G48" s="115" t="str">
        <f>VLOOKUP(E48,'LISTADO ATM'!$A$2:$B$900,2,0)</f>
        <v xml:space="preserve">ATM Oficina Bella Vista Mall II </v>
      </c>
      <c r="H48" s="115" t="str">
        <f>VLOOKUP(E48,VIP!$A$2:$O17191,7,FALSE)</f>
        <v>Si</v>
      </c>
      <c r="I48" s="115" t="str">
        <f>VLOOKUP(E48,VIP!$A$2:$O9156,8,FALSE)</f>
        <v>Si</v>
      </c>
      <c r="J48" s="115" t="str">
        <f>VLOOKUP(E48,VIP!$A$2:$O9106,8,FALSE)</f>
        <v>Si</v>
      </c>
      <c r="K48" s="115" t="str">
        <f>VLOOKUP(E48,VIP!$A$2:$O12680,6,0)</f>
        <v>NO</v>
      </c>
      <c r="L48" s="116" t="s">
        <v>2428</v>
      </c>
      <c r="M48" s="114" t="s">
        <v>2466</v>
      </c>
      <c r="N48" s="114" t="s">
        <v>2473</v>
      </c>
      <c r="O48" s="115" t="s">
        <v>2474</v>
      </c>
      <c r="P48" s="113"/>
      <c r="Q48" s="117" t="s">
        <v>2428</v>
      </c>
    </row>
    <row r="49" spans="1:17" ht="18" x14ac:dyDescent="0.25">
      <c r="A49" s="115" t="str">
        <f>VLOOKUP(E49,'LISTADO ATM'!$A$2:$C$901,3,0)</f>
        <v>DISTRITO NACIONAL</v>
      </c>
      <c r="B49" s="110">
        <v>335835816</v>
      </c>
      <c r="C49" s="122">
        <v>44281.825694444444</v>
      </c>
      <c r="D49" s="115" t="s">
        <v>2469</v>
      </c>
      <c r="E49" s="109">
        <v>441</v>
      </c>
      <c r="F49" s="115" t="str">
        <f>VLOOKUP(E49,VIP!$A$2:$O12269,2,0)</f>
        <v>DRBR441</v>
      </c>
      <c r="G49" s="115" t="str">
        <f>VLOOKUP(E49,'LISTADO ATM'!$A$2:$B$900,2,0)</f>
        <v>ATM Estacion de Servicio Romulo Betancour</v>
      </c>
      <c r="H49" s="115" t="str">
        <f>VLOOKUP(E49,VIP!$A$2:$O17190,7,FALSE)</f>
        <v>NO</v>
      </c>
      <c r="I49" s="115" t="str">
        <f>VLOOKUP(E49,VIP!$A$2:$O9155,8,FALSE)</f>
        <v>NO</v>
      </c>
      <c r="J49" s="115" t="str">
        <f>VLOOKUP(E49,VIP!$A$2:$O9105,8,FALSE)</f>
        <v>NO</v>
      </c>
      <c r="K49" s="115" t="str">
        <f>VLOOKUP(E49,VIP!$A$2:$O12679,6,0)</f>
        <v>NO</v>
      </c>
      <c r="L49" s="116" t="s">
        <v>2428</v>
      </c>
      <c r="M49" s="114" t="s">
        <v>2466</v>
      </c>
      <c r="N49" s="114" t="s">
        <v>2473</v>
      </c>
      <c r="O49" s="115" t="s">
        <v>2474</v>
      </c>
      <c r="P49" s="113"/>
      <c r="Q49" s="117" t="s">
        <v>2428</v>
      </c>
    </row>
    <row r="50" spans="1:17" ht="18" x14ac:dyDescent="0.25">
      <c r="A50" s="115" t="str">
        <f>VLOOKUP(E50,'LISTADO ATM'!$A$2:$C$901,3,0)</f>
        <v>SUR</v>
      </c>
      <c r="B50" s="110">
        <v>335835818</v>
      </c>
      <c r="C50" s="122">
        <v>44281.826666666668</v>
      </c>
      <c r="D50" s="115" t="s">
        <v>2469</v>
      </c>
      <c r="E50" s="109">
        <v>592</v>
      </c>
      <c r="F50" s="115" t="str">
        <f>VLOOKUP(E50,VIP!$A$2:$O12268,2,0)</f>
        <v>DRBR081</v>
      </c>
      <c r="G50" s="115" t="str">
        <f>VLOOKUP(E50,'LISTADO ATM'!$A$2:$B$900,2,0)</f>
        <v xml:space="preserve">ATM Centro de Caja San Cristóbal I </v>
      </c>
      <c r="H50" s="115" t="str">
        <f>VLOOKUP(E50,VIP!$A$2:$O17189,7,FALSE)</f>
        <v>Si</v>
      </c>
      <c r="I50" s="115" t="str">
        <f>VLOOKUP(E50,VIP!$A$2:$O9154,8,FALSE)</f>
        <v>Si</v>
      </c>
      <c r="J50" s="115" t="str">
        <f>VLOOKUP(E50,VIP!$A$2:$O9104,8,FALSE)</f>
        <v>Si</v>
      </c>
      <c r="K50" s="115" t="str">
        <f>VLOOKUP(E50,VIP!$A$2:$O12678,6,0)</f>
        <v>SI</v>
      </c>
      <c r="L50" s="116" t="s">
        <v>2459</v>
      </c>
      <c r="M50" s="114" t="s">
        <v>2466</v>
      </c>
      <c r="N50" s="114" t="s">
        <v>2473</v>
      </c>
      <c r="O50" s="115" t="s">
        <v>2474</v>
      </c>
      <c r="P50" s="113"/>
      <c r="Q50" s="117" t="s">
        <v>2459</v>
      </c>
    </row>
    <row r="51" spans="1:17" ht="18" x14ac:dyDescent="0.25">
      <c r="A51" s="115" t="str">
        <f>VLOOKUP(E51,'LISTADO ATM'!$A$2:$C$901,3,0)</f>
        <v>SUR</v>
      </c>
      <c r="B51" s="110">
        <v>335835820</v>
      </c>
      <c r="C51" s="122">
        <v>44281.849004629628</v>
      </c>
      <c r="D51" s="115" t="s">
        <v>2495</v>
      </c>
      <c r="E51" s="109">
        <v>45</v>
      </c>
      <c r="F51" s="115" t="str">
        <f>VLOOKUP(E51,VIP!$A$2:$O12267,2,0)</f>
        <v>DRBR045</v>
      </c>
      <c r="G51" s="115" t="str">
        <f>VLOOKUP(E51,'LISTADO ATM'!$A$2:$B$900,2,0)</f>
        <v xml:space="preserve">ATM Oficina Tamayo </v>
      </c>
      <c r="H51" s="115" t="str">
        <f>VLOOKUP(E51,VIP!$A$2:$O17188,7,FALSE)</f>
        <v>Si</v>
      </c>
      <c r="I51" s="115" t="str">
        <f>VLOOKUP(E51,VIP!$A$2:$O9153,8,FALSE)</f>
        <v>Si</v>
      </c>
      <c r="J51" s="115" t="str">
        <f>VLOOKUP(E51,VIP!$A$2:$O9103,8,FALSE)</f>
        <v>Si</v>
      </c>
      <c r="K51" s="115" t="str">
        <f>VLOOKUP(E51,VIP!$A$2:$O12677,6,0)</f>
        <v>SI</v>
      </c>
      <c r="L51" s="116" t="s">
        <v>2428</v>
      </c>
      <c r="M51" s="114" t="s">
        <v>2466</v>
      </c>
      <c r="N51" s="114" t="s">
        <v>2473</v>
      </c>
      <c r="O51" s="115" t="s">
        <v>2496</v>
      </c>
      <c r="P51" s="113"/>
      <c r="Q51" s="117" t="s">
        <v>2428</v>
      </c>
    </row>
    <row r="52" spans="1:17" ht="18" x14ac:dyDescent="0.25">
      <c r="A52" s="115" t="str">
        <f>VLOOKUP(E52,'LISTADO ATM'!$A$2:$C$901,3,0)</f>
        <v>NORTE</v>
      </c>
      <c r="B52" s="110">
        <v>335835822</v>
      </c>
      <c r="C52" s="122">
        <v>44281.903136574074</v>
      </c>
      <c r="D52" s="115" t="s">
        <v>2190</v>
      </c>
      <c r="E52" s="109">
        <v>894</v>
      </c>
      <c r="F52" s="115" t="str">
        <f>VLOOKUP(E52,VIP!$A$2:$O12266,2,0)</f>
        <v>DRBR894</v>
      </c>
      <c r="G52" s="115" t="str">
        <f>VLOOKUP(E52,'LISTADO ATM'!$A$2:$B$900,2,0)</f>
        <v>ATM Eco Petroleo Estero Hondo</v>
      </c>
      <c r="H52" s="115" t="str">
        <f>VLOOKUP(E52,VIP!$A$2:$O17187,7,FALSE)</f>
        <v>NO</v>
      </c>
      <c r="I52" s="115" t="str">
        <f>VLOOKUP(E52,VIP!$A$2:$O9152,8,FALSE)</f>
        <v>NO</v>
      </c>
      <c r="J52" s="115" t="str">
        <f>VLOOKUP(E52,VIP!$A$2:$O9102,8,FALSE)</f>
        <v>NO</v>
      </c>
      <c r="K52" s="115" t="str">
        <f>VLOOKUP(E52,VIP!$A$2:$O12676,6,0)</f>
        <v>NO</v>
      </c>
      <c r="L52" s="116" t="s">
        <v>2228</v>
      </c>
      <c r="M52" s="114" t="s">
        <v>2466</v>
      </c>
      <c r="N52" s="114" t="s">
        <v>2473</v>
      </c>
      <c r="O52" s="115" t="s">
        <v>2498</v>
      </c>
      <c r="P52" s="113"/>
      <c r="Q52" s="117" t="s">
        <v>2228</v>
      </c>
    </row>
    <row r="53" spans="1:17" ht="18" x14ac:dyDescent="0.25">
      <c r="A53" s="115" t="str">
        <f>VLOOKUP(E53,'LISTADO ATM'!$A$2:$C$901,3,0)</f>
        <v>DISTRITO NACIONAL</v>
      </c>
      <c r="B53" s="110">
        <v>335835823</v>
      </c>
      <c r="C53" s="122">
        <v>44281.904467592591</v>
      </c>
      <c r="D53" s="115" t="s">
        <v>2189</v>
      </c>
      <c r="E53" s="109">
        <v>240</v>
      </c>
      <c r="F53" s="115" t="str">
        <f>VLOOKUP(E53,VIP!$A$2:$O12265,2,0)</f>
        <v>DRBR24D</v>
      </c>
      <c r="G53" s="115" t="str">
        <f>VLOOKUP(E53,'LISTADO ATM'!$A$2:$B$900,2,0)</f>
        <v xml:space="preserve">ATM Oficina Carrefour I </v>
      </c>
      <c r="H53" s="115" t="str">
        <f>VLOOKUP(E53,VIP!$A$2:$O17186,7,FALSE)</f>
        <v>Si</v>
      </c>
      <c r="I53" s="115" t="str">
        <f>VLOOKUP(E53,VIP!$A$2:$O9151,8,FALSE)</f>
        <v>Si</v>
      </c>
      <c r="J53" s="115" t="str">
        <f>VLOOKUP(E53,VIP!$A$2:$O9101,8,FALSE)</f>
        <v>Si</v>
      </c>
      <c r="K53" s="115" t="str">
        <f>VLOOKUP(E53,VIP!$A$2:$O12675,6,0)</f>
        <v>SI</v>
      </c>
      <c r="L53" s="116" t="s">
        <v>2228</v>
      </c>
      <c r="M53" s="114" t="s">
        <v>2466</v>
      </c>
      <c r="N53" s="114" t="s">
        <v>2473</v>
      </c>
      <c r="O53" s="115" t="s">
        <v>2475</v>
      </c>
      <c r="P53" s="113"/>
      <c r="Q53" s="117" t="s">
        <v>2228</v>
      </c>
    </row>
    <row r="54" spans="1:17" ht="18" x14ac:dyDescent="0.25">
      <c r="A54" s="115" t="str">
        <f>VLOOKUP(E54,'LISTADO ATM'!$A$2:$C$901,3,0)</f>
        <v>NORTE</v>
      </c>
      <c r="B54" s="110">
        <v>335835824</v>
      </c>
      <c r="C54" s="122">
        <v>44281.904861111114</v>
      </c>
      <c r="D54" s="115" t="s">
        <v>2189</v>
      </c>
      <c r="E54" s="109">
        <v>262</v>
      </c>
      <c r="F54" s="115" t="str">
        <f>VLOOKUP(E54,VIP!$A$2:$O12264,2,0)</f>
        <v>DRBR262</v>
      </c>
      <c r="G54" s="115" t="str">
        <f>VLOOKUP(E54,'LISTADO ATM'!$A$2:$B$900,2,0)</f>
        <v xml:space="preserve">ATM Oficina Obras Públicas (Santiago) </v>
      </c>
      <c r="H54" s="115" t="str">
        <f>VLOOKUP(E54,VIP!$A$2:$O17185,7,FALSE)</f>
        <v>Si</v>
      </c>
      <c r="I54" s="115" t="str">
        <f>VLOOKUP(E54,VIP!$A$2:$O9150,8,FALSE)</f>
        <v>Si</v>
      </c>
      <c r="J54" s="115" t="str">
        <f>VLOOKUP(E54,VIP!$A$2:$O9100,8,FALSE)</f>
        <v>Si</v>
      </c>
      <c r="K54" s="115" t="str">
        <f>VLOOKUP(E54,VIP!$A$2:$O12674,6,0)</f>
        <v>SI</v>
      </c>
      <c r="L54" s="116" t="s">
        <v>2228</v>
      </c>
      <c r="M54" s="114" t="s">
        <v>2466</v>
      </c>
      <c r="N54" s="114" t="s">
        <v>2473</v>
      </c>
      <c r="O54" s="115" t="s">
        <v>2475</v>
      </c>
      <c r="P54" s="113"/>
      <c r="Q54" s="117" t="s">
        <v>2228</v>
      </c>
    </row>
    <row r="55" spans="1:17" ht="18" x14ac:dyDescent="0.25">
      <c r="A55" s="115" t="str">
        <f>VLOOKUP(E55,'LISTADO ATM'!$A$2:$C$901,3,0)</f>
        <v>DISTRITO NACIONAL</v>
      </c>
      <c r="B55" s="110">
        <v>335835825</v>
      </c>
      <c r="C55" s="122">
        <v>44281.905509259261</v>
      </c>
      <c r="D55" s="115" t="s">
        <v>2189</v>
      </c>
      <c r="E55" s="109">
        <v>485</v>
      </c>
      <c r="F55" s="115" t="str">
        <f>VLOOKUP(E55,VIP!$A$2:$O12263,2,0)</f>
        <v>DRBR485</v>
      </c>
      <c r="G55" s="115" t="str">
        <f>VLOOKUP(E55,'LISTADO ATM'!$A$2:$B$900,2,0)</f>
        <v xml:space="preserve">ATM CEDIMAT </v>
      </c>
      <c r="H55" s="115" t="str">
        <f>VLOOKUP(E55,VIP!$A$2:$O17184,7,FALSE)</f>
        <v>Si</v>
      </c>
      <c r="I55" s="115" t="str">
        <f>VLOOKUP(E55,VIP!$A$2:$O9149,8,FALSE)</f>
        <v>Si</v>
      </c>
      <c r="J55" s="115" t="str">
        <f>VLOOKUP(E55,VIP!$A$2:$O9099,8,FALSE)</f>
        <v>Si</v>
      </c>
      <c r="K55" s="115" t="str">
        <f>VLOOKUP(E55,VIP!$A$2:$O12673,6,0)</f>
        <v>NO</v>
      </c>
      <c r="L55" s="116" t="s">
        <v>2228</v>
      </c>
      <c r="M55" s="114" t="s">
        <v>2466</v>
      </c>
      <c r="N55" s="114" t="s">
        <v>2473</v>
      </c>
      <c r="O55" s="115" t="s">
        <v>2475</v>
      </c>
      <c r="P55" s="113"/>
      <c r="Q55" s="117" t="s">
        <v>2228</v>
      </c>
    </row>
    <row r="56" spans="1:17" ht="18" x14ac:dyDescent="0.25">
      <c r="A56" s="115" t="str">
        <f>VLOOKUP(E56,'LISTADO ATM'!$A$2:$C$901,3,0)</f>
        <v>DISTRITO NACIONAL</v>
      </c>
      <c r="B56" s="110">
        <v>335835826</v>
      </c>
      <c r="C56" s="122">
        <v>44281.906585648147</v>
      </c>
      <c r="D56" s="115" t="s">
        <v>2189</v>
      </c>
      <c r="E56" s="109">
        <v>327</v>
      </c>
      <c r="F56" s="115" t="str">
        <f>VLOOKUP(E56,VIP!$A$2:$O12262,2,0)</f>
        <v>DRBR327</v>
      </c>
      <c r="G56" s="115" t="str">
        <f>VLOOKUP(E56,'LISTADO ATM'!$A$2:$B$900,2,0)</f>
        <v xml:space="preserve">ATM UNP CCN (Nacional 27 de Febrero) </v>
      </c>
      <c r="H56" s="115" t="str">
        <f>VLOOKUP(E56,VIP!$A$2:$O17183,7,FALSE)</f>
        <v>Si</v>
      </c>
      <c r="I56" s="115" t="str">
        <f>VLOOKUP(E56,VIP!$A$2:$O9148,8,FALSE)</f>
        <v>Si</v>
      </c>
      <c r="J56" s="115" t="str">
        <f>VLOOKUP(E56,VIP!$A$2:$O9098,8,FALSE)</f>
        <v>Si</v>
      </c>
      <c r="K56" s="115" t="str">
        <f>VLOOKUP(E56,VIP!$A$2:$O12672,6,0)</f>
        <v>NO</v>
      </c>
      <c r="L56" s="116" t="s">
        <v>2228</v>
      </c>
      <c r="M56" s="114" t="s">
        <v>2466</v>
      </c>
      <c r="N56" s="114" t="s">
        <v>2473</v>
      </c>
      <c r="O56" s="115" t="s">
        <v>2475</v>
      </c>
      <c r="P56" s="113"/>
      <c r="Q56" s="117" t="s">
        <v>2228</v>
      </c>
    </row>
    <row r="57" spans="1:17" ht="18" x14ac:dyDescent="0.25">
      <c r="A57" s="115" t="str">
        <f>VLOOKUP(E57,'LISTADO ATM'!$A$2:$C$901,3,0)</f>
        <v>NORTE</v>
      </c>
      <c r="B57" s="110">
        <v>335835827</v>
      </c>
      <c r="C57" s="122">
        <v>44281.907083333332</v>
      </c>
      <c r="D57" s="115" t="s">
        <v>2190</v>
      </c>
      <c r="E57" s="109">
        <v>88</v>
      </c>
      <c r="F57" s="115" t="str">
        <f>VLOOKUP(E57,VIP!$A$2:$O12261,2,0)</f>
        <v>DRBR088</v>
      </c>
      <c r="G57" s="115" t="str">
        <f>VLOOKUP(E57,'LISTADO ATM'!$A$2:$B$900,2,0)</f>
        <v xml:space="preserve">ATM S/M La Fuente (Santiago) </v>
      </c>
      <c r="H57" s="115" t="str">
        <f>VLOOKUP(E57,VIP!$A$2:$O17182,7,FALSE)</f>
        <v>Si</v>
      </c>
      <c r="I57" s="115" t="str">
        <f>VLOOKUP(E57,VIP!$A$2:$O9147,8,FALSE)</f>
        <v>Si</v>
      </c>
      <c r="J57" s="115" t="str">
        <f>VLOOKUP(E57,VIP!$A$2:$O9097,8,FALSE)</f>
        <v>Si</v>
      </c>
      <c r="K57" s="115" t="str">
        <f>VLOOKUP(E57,VIP!$A$2:$O12671,6,0)</f>
        <v>NO</v>
      </c>
      <c r="L57" s="116" t="s">
        <v>2228</v>
      </c>
      <c r="M57" s="114" t="s">
        <v>2466</v>
      </c>
      <c r="N57" s="114" t="s">
        <v>2473</v>
      </c>
      <c r="O57" s="115" t="s">
        <v>2507</v>
      </c>
      <c r="P57" s="113"/>
      <c r="Q57" s="117" t="s">
        <v>2228</v>
      </c>
    </row>
    <row r="58" spans="1:17" ht="18" x14ac:dyDescent="0.25">
      <c r="A58" s="115" t="str">
        <f>VLOOKUP(E58,'LISTADO ATM'!$A$2:$C$901,3,0)</f>
        <v>DISTRITO NACIONAL</v>
      </c>
      <c r="B58" s="110">
        <v>335835828</v>
      </c>
      <c r="C58" s="122">
        <v>44281.90761574074</v>
      </c>
      <c r="D58" s="115" t="s">
        <v>2189</v>
      </c>
      <c r="E58" s="109">
        <v>622</v>
      </c>
      <c r="F58" s="115" t="str">
        <f>VLOOKUP(E58,VIP!$A$2:$O12260,2,0)</f>
        <v>DRBR622</v>
      </c>
      <c r="G58" s="115" t="str">
        <f>VLOOKUP(E58,'LISTADO ATM'!$A$2:$B$900,2,0)</f>
        <v xml:space="preserve">ATM Ayuntamiento D.N. </v>
      </c>
      <c r="H58" s="115" t="str">
        <f>VLOOKUP(E58,VIP!$A$2:$O17181,7,FALSE)</f>
        <v>Si</v>
      </c>
      <c r="I58" s="115" t="str">
        <f>VLOOKUP(E58,VIP!$A$2:$O9146,8,FALSE)</f>
        <v>Si</v>
      </c>
      <c r="J58" s="115" t="str">
        <f>VLOOKUP(E58,VIP!$A$2:$O9096,8,FALSE)</f>
        <v>Si</v>
      </c>
      <c r="K58" s="115" t="str">
        <f>VLOOKUP(E58,VIP!$A$2:$O12670,6,0)</f>
        <v>NO</v>
      </c>
      <c r="L58" s="116" t="s">
        <v>2254</v>
      </c>
      <c r="M58" s="114" t="s">
        <v>2466</v>
      </c>
      <c r="N58" s="114" t="s">
        <v>2473</v>
      </c>
      <c r="O58" s="115" t="s">
        <v>2475</v>
      </c>
      <c r="P58" s="113"/>
      <c r="Q58" s="117" t="s">
        <v>2254</v>
      </c>
    </row>
    <row r="59" spans="1:17" ht="18" x14ac:dyDescent="0.25">
      <c r="A59" s="115" t="str">
        <f>VLOOKUP(E59,'LISTADO ATM'!$A$2:$C$901,3,0)</f>
        <v>ESTE</v>
      </c>
      <c r="B59" s="110">
        <v>335835829</v>
      </c>
      <c r="C59" s="122">
        <v>44281.907858796294</v>
      </c>
      <c r="D59" s="115" t="s">
        <v>2495</v>
      </c>
      <c r="E59" s="109">
        <v>385</v>
      </c>
      <c r="F59" s="115" t="str">
        <f>VLOOKUP(E59,VIP!$A$2:$O12259,2,0)</f>
        <v>DRBR385</v>
      </c>
      <c r="G59" s="115" t="str">
        <f>VLOOKUP(E59,'LISTADO ATM'!$A$2:$B$900,2,0)</f>
        <v xml:space="preserve">ATM Plaza Verón I </v>
      </c>
      <c r="H59" s="115" t="str">
        <f>VLOOKUP(E59,VIP!$A$2:$O17180,7,FALSE)</f>
        <v>Si</v>
      </c>
      <c r="I59" s="115" t="str">
        <f>VLOOKUP(E59,VIP!$A$2:$O9145,8,FALSE)</f>
        <v>Si</v>
      </c>
      <c r="J59" s="115" t="str">
        <f>VLOOKUP(E59,VIP!$A$2:$O9095,8,FALSE)</f>
        <v>Si</v>
      </c>
      <c r="K59" s="115" t="str">
        <f>VLOOKUP(E59,VIP!$A$2:$O12669,6,0)</f>
        <v>NO</v>
      </c>
      <c r="L59" s="116" t="s">
        <v>2499</v>
      </c>
      <c r="M59" s="114" t="s">
        <v>2466</v>
      </c>
      <c r="N59" s="114" t="s">
        <v>2473</v>
      </c>
      <c r="O59" s="115" t="s">
        <v>2496</v>
      </c>
      <c r="P59" s="113"/>
      <c r="Q59" s="117" t="s">
        <v>2499</v>
      </c>
    </row>
    <row r="60" spans="1:17" ht="18" x14ac:dyDescent="0.25">
      <c r="A60" s="115" t="str">
        <f>VLOOKUP(E60,'LISTADO ATM'!$A$2:$C$901,3,0)</f>
        <v>NORTE</v>
      </c>
      <c r="B60" s="110">
        <v>335835830</v>
      </c>
      <c r="C60" s="122">
        <v>44281.913912037038</v>
      </c>
      <c r="D60" s="115" t="s">
        <v>2190</v>
      </c>
      <c r="E60" s="109">
        <v>854</v>
      </c>
      <c r="F60" s="115" t="str">
        <f>VLOOKUP(E60,VIP!$A$2:$O12258,2,0)</f>
        <v>DRBR854</v>
      </c>
      <c r="G60" s="115" t="str">
        <f>VLOOKUP(E60,'LISTADO ATM'!$A$2:$B$900,2,0)</f>
        <v xml:space="preserve">ATM Centro Comercial Blanco Batista </v>
      </c>
      <c r="H60" s="115" t="str">
        <f>VLOOKUP(E60,VIP!$A$2:$O17179,7,FALSE)</f>
        <v>Si</v>
      </c>
      <c r="I60" s="115" t="str">
        <f>VLOOKUP(E60,VIP!$A$2:$O9144,8,FALSE)</f>
        <v>Si</v>
      </c>
      <c r="J60" s="115" t="str">
        <f>VLOOKUP(E60,VIP!$A$2:$O9094,8,FALSE)</f>
        <v>Si</v>
      </c>
      <c r="K60" s="115" t="str">
        <f>VLOOKUP(E60,VIP!$A$2:$O12668,6,0)</f>
        <v>NO</v>
      </c>
      <c r="L60" s="116" t="s">
        <v>2254</v>
      </c>
      <c r="M60" s="114" t="s">
        <v>2466</v>
      </c>
      <c r="N60" s="114" t="s">
        <v>2473</v>
      </c>
      <c r="O60" s="115" t="s">
        <v>2498</v>
      </c>
      <c r="P60" s="113"/>
      <c r="Q60" s="117" t="s">
        <v>2254</v>
      </c>
    </row>
    <row r="61" spans="1:17" ht="18" x14ac:dyDescent="0.25">
      <c r="A61" s="115" t="str">
        <f>VLOOKUP(E61,'LISTADO ATM'!$A$2:$C$901,3,0)</f>
        <v>ESTE</v>
      </c>
      <c r="B61" s="110">
        <v>335835831</v>
      </c>
      <c r="C61" s="122">
        <v>44281.915462962963</v>
      </c>
      <c r="D61" s="115" t="s">
        <v>2189</v>
      </c>
      <c r="E61" s="109">
        <v>519</v>
      </c>
      <c r="F61" s="115" t="str">
        <f>VLOOKUP(E61,VIP!$A$2:$O12257,2,0)</f>
        <v>DRBR519</v>
      </c>
      <c r="G61" s="115" t="str">
        <f>VLOOKUP(E61,'LISTADO ATM'!$A$2:$B$900,2,0)</f>
        <v xml:space="preserve">ATM Plaza Estrella (Bávaro) </v>
      </c>
      <c r="H61" s="115" t="str">
        <f>VLOOKUP(E61,VIP!$A$2:$O17178,7,FALSE)</f>
        <v>Si</v>
      </c>
      <c r="I61" s="115" t="str">
        <f>VLOOKUP(E61,VIP!$A$2:$O9143,8,FALSE)</f>
        <v>Si</v>
      </c>
      <c r="J61" s="115" t="str">
        <f>VLOOKUP(E61,VIP!$A$2:$O9093,8,FALSE)</f>
        <v>Si</v>
      </c>
      <c r="K61" s="115" t="str">
        <f>VLOOKUP(E61,VIP!$A$2:$O12667,6,0)</f>
        <v>NO</v>
      </c>
      <c r="L61" s="116" t="s">
        <v>2254</v>
      </c>
      <c r="M61" s="114" t="s">
        <v>2466</v>
      </c>
      <c r="N61" s="114" t="s">
        <v>2473</v>
      </c>
      <c r="O61" s="115" t="s">
        <v>2475</v>
      </c>
      <c r="P61" s="113"/>
      <c r="Q61" s="117" t="s">
        <v>2254</v>
      </c>
    </row>
    <row r="62" spans="1:17" ht="18" x14ac:dyDescent="0.25">
      <c r="A62" s="115" t="str">
        <f>VLOOKUP(E62,'LISTADO ATM'!$A$2:$C$901,3,0)</f>
        <v>DISTRITO NACIONAL</v>
      </c>
      <c r="B62" s="110">
        <v>335835832</v>
      </c>
      <c r="C62" s="122">
        <v>44281.915775462963</v>
      </c>
      <c r="D62" s="115" t="s">
        <v>2495</v>
      </c>
      <c r="E62" s="109">
        <v>314</v>
      </c>
      <c r="F62" s="115" t="str">
        <f>VLOOKUP(E62,VIP!$A$2:$O12256,2,0)</f>
        <v>DRBR314</v>
      </c>
      <c r="G62" s="115" t="str">
        <f>VLOOKUP(E62,'LISTADO ATM'!$A$2:$B$900,2,0)</f>
        <v xml:space="preserve">ATM UNP Cambita Garabito (San Cristóbal) </v>
      </c>
      <c r="H62" s="115" t="str">
        <f>VLOOKUP(E62,VIP!$A$2:$O17177,7,FALSE)</f>
        <v>Si</v>
      </c>
      <c r="I62" s="115" t="str">
        <f>VLOOKUP(E62,VIP!$A$2:$O9142,8,FALSE)</f>
        <v>Si</v>
      </c>
      <c r="J62" s="115" t="str">
        <f>VLOOKUP(E62,VIP!$A$2:$O9092,8,FALSE)</f>
        <v>Si</v>
      </c>
      <c r="K62" s="115" t="str">
        <f>VLOOKUP(E62,VIP!$A$2:$O12666,6,0)</f>
        <v>NO</v>
      </c>
      <c r="L62" s="116" t="s">
        <v>2459</v>
      </c>
      <c r="M62" s="114" t="s">
        <v>2466</v>
      </c>
      <c r="N62" s="114" t="s">
        <v>2473</v>
      </c>
      <c r="O62" s="115" t="s">
        <v>2496</v>
      </c>
      <c r="P62" s="113"/>
      <c r="Q62" s="117" t="s">
        <v>2459</v>
      </c>
    </row>
    <row r="63" spans="1:17" ht="18" x14ac:dyDescent="0.25">
      <c r="A63" s="115" t="str">
        <f>VLOOKUP(E63,'LISTADO ATM'!$A$2:$C$901,3,0)</f>
        <v>SUR</v>
      </c>
      <c r="B63" s="110">
        <v>335835833</v>
      </c>
      <c r="C63" s="122">
        <v>44281.922500000001</v>
      </c>
      <c r="D63" s="115" t="s">
        <v>2495</v>
      </c>
      <c r="E63" s="109">
        <v>764</v>
      </c>
      <c r="F63" s="115" t="str">
        <f>VLOOKUP(E63,VIP!$A$2:$O12255,2,0)</f>
        <v>DRBR451</v>
      </c>
      <c r="G63" s="115" t="str">
        <f>VLOOKUP(E63,'LISTADO ATM'!$A$2:$B$900,2,0)</f>
        <v xml:space="preserve">ATM Oficina Elías Piña </v>
      </c>
      <c r="H63" s="115" t="str">
        <f>VLOOKUP(E63,VIP!$A$2:$O17176,7,FALSE)</f>
        <v>Si</v>
      </c>
      <c r="I63" s="115" t="str">
        <f>VLOOKUP(E63,VIP!$A$2:$O9141,8,FALSE)</f>
        <v>Si</v>
      </c>
      <c r="J63" s="115" t="str">
        <f>VLOOKUP(E63,VIP!$A$2:$O9091,8,FALSE)</f>
        <v>Si</v>
      </c>
      <c r="K63" s="115" t="str">
        <f>VLOOKUP(E63,VIP!$A$2:$O12665,6,0)</f>
        <v>NO</v>
      </c>
      <c r="L63" s="116" t="s">
        <v>2459</v>
      </c>
      <c r="M63" s="114" t="s">
        <v>2466</v>
      </c>
      <c r="N63" s="114" t="s">
        <v>2473</v>
      </c>
      <c r="O63" s="115" t="s">
        <v>2496</v>
      </c>
      <c r="P63" s="113"/>
      <c r="Q63" s="117" t="s">
        <v>2459</v>
      </c>
    </row>
    <row r="64" spans="1:17" ht="18" x14ac:dyDescent="0.25">
      <c r="A64" s="115" t="str">
        <f>VLOOKUP(E64,'LISTADO ATM'!$A$2:$C$901,3,0)</f>
        <v>SUR</v>
      </c>
      <c r="B64" s="110">
        <v>335835834</v>
      </c>
      <c r="C64" s="122">
        <v>44281.923796296294</v>
      </c>
      <c r="D64" s="115" t="s">
        <v>2495</v>
      </c>
      <c r="E64" s="109">
        <v>783</v>
      </c>
      <c r="F64" s="115" t="str">
        <f>VLOOKUP(E64,VIP!$A$2:$O12254,2,0)</f>
        <v>DRBR303</v>
      </c>
      <c r="G64" s="115" t="str">
        <f>VLOOKUP(E64,'LISTADO ATM'!$A$2:$B$900,2,0)</f>
        <v xml:space="preserve">ATM Autobanco Alfa y Omega (Barahona) </v>
      </c>
      <c r="H64" s="115" t="str">
        <f>VLOOKUP(E64,VIP!$A$2:$O17175,7,FALSE)</f>
        <v>Si</v>
      </c>
      <c r="I64" s="115" t="str">
        <f>VLOOKUP(E64,VIP!$A$2:$O9140,8,FALSE)</f>
        <v>Si</v>
      </c>
      <c r="J64" s="115" t="str">
        <f>VLOOKUP(E64,VIP!$A$2:$O9090,8,FALSE)</f>
        <v>Si</v>
      </c>
      <c r="K64" s="115" t="str">
        <f>VLOOKUP(E64,VIP!$A$2:$O12664,6,0)</f>
        <v>NO</v>
      </c>
      <c r="L64" s="116" t="s">
        <v>2428</v>
      </c>
      <c r="M64" s="114" t="s">
        <v>2466</v>
      </c>
      <c r="N64" s="114" t="s">
        <v>2473</v>
      </c>
      <c r="O64" s="115" t="s">
        <v>2496</v>
      </c>
      <c r="P64" s="113"/>
      <c r="Q64" s="117" t="s">
        <v>2428</v>
      </c>
    </row>
    <row r="65" spans="1:17" ht="18" x14ac:dyDescent="0.25">
      <c r="A65" s="115" t="str">
        <f>VLOOKUP(E65,'LISTADO ATM'!$A$2:$C$901,3,0)</f>
        <v>SUR</v>
      </c>
      <c r="B65" s="110">
        <v>335835835</v>
      </c>
      <c r="C65" s="122">
        <v>44281.924675925926</v>
      </c>
      <c r="D65" s="115" t="s">
        <v>2469</v>
      </c>
      <c r="E65" s="109">
        <v>873</v>
      </c>
      <c r="F65" s="115" t="str">
        <f>VLOOKUP(E65,VIP!$A$2:$O12253,2,0)</f>
        <v>DRBR873</v>
      </c>
      <c r="G65" s="115" t="str">
        <f>VLOOKUP(E65,'LISTADO ATM'!$A$2:$B$900,2,0)</f>
        <v xml:space="preserve">ATM Centro de Caja San Cristóbal II </v>
      </c>
      <c r="H65" s="115" t="str">
        <f>VLOOKUP(E65,VIP!$A$2:$O17174,7,FALSE)</f>
        <v>Si</v>
      </c>
      <c r="I65" s="115" t="str">
        <f>VLOOKUP(E65,VIP!$A$2:$O9139,8,FALSE)</f>
        <v>Si</v>
      </c>
      <c r="J65" s="115" t="str">
        <f>VLOOKUP(E65,VIP!$A$2:$O9089,8,FALSE)</f>
        <v>Si</v>
      </c>
      <c r="K65" s="115" t="str">
        <f>VLOOKUP(E65,VIP!$A$2:$O12663,6,0)</f>
        <v>SI</v>
      </c>
      <c r="L65" s="116" t="s">
        <v>2428</v>
      </c>
      <c r="M65" s="114" t="s">
        <v>2466</v>
      </c>
      <c r="N65" s="114" t="s">
        <v>2473</v>
      </c>
      <c r="O65" s="115" t="s">
        <v>2474</v>
      </c>
      <c r="P65" s="113"/>
      <c r="Q65" s="117" t="s">
        <v>2428</v>
      </c>
    </row>
    <row r="66" spans="1:17" ht="18" x14ac:dyDescent="0.25">
      <c r="A66" s="115" t="str">
        <f>VLOOKUP(E66,'LISTADO ATM'!$A$2:$C$901,3,0)</f>
        <v>DISTRITO NACIONAL</v>
      </c>
      <c r="B66" s="110">
        <v>335835837</v>
      </c>
      <c r="C66" s="122">
        <v>44281.926655092589</v>
      </c>
      <c r="D66" s="115" t="s">
        <v>2469</v>
      </c>
      <c r="E66" s="109">
        <v>938</v>
      </c>
      <c r="F66" s="115" t="str">
        <f>VLOOKUP(E66,VIP!$A$2:$O12252,2,0)</f>
        <v>DRBR938</v>
      </c>
      <c r="G66" s="115" t="str">
        <f>VLOOKUP(E66,'LISTADO ATM'!$A$2:$B$900,2,0)</f>
        <v xml:space="preserve">ATM Autobanco Oficina Filadelfia Plaza </v>
      </c>
      <c r="H66" s="115" t="str">
        <f>VLOOKUP(E66,VIP!$A$2:$O17173,7,FALSE)</f>
        <v>Si</v>
      </c>
      <c r="I66" s="115" t="str">
        <f>VLOOKUP(E66,VIP!$A$2:$O9138,8,FALSE)</f>
        <v>Si</v>
      </c>
      <c r="J66" s="115" t="str">
        <f>VLOOKUP(E66,VIP!$A$2:$O9088,8,FALSE)</f>
        <v>Si</v>
      </c>
      <c r="K66" s="115" t="str">
        <f>VLOOKUP(E66,VIP!$A$2:$O12662,6,0)</f>
        <v>NO</v>
      </c>
      <c r="L66" s="116" t="s">
        <v>2459</v>
      </c>
      <c r="M66" s="114" t="s">
        <v>2466</v>
      </c>
      <c r="N66" s="114" t="s">
        <v>2473</v>
      </c>
      <c r="O66" s="115" t="s">
        <v>2474</v>
      </c>
      <c r="P66" s="113"/>
      <c r="Q66" s="117" t="s">
        <v>2459</v>
      </c>
    </row>
    <row r="67" spans="1:17" ht="18" x14ac:dyDescent="0.25">
      <c r="A67" s="115" t="str">
        <f>VLOOKUP(E67,'LISTADO ATM'!$A$2:$C$901,3,0)</f>
        <v>SUR</v>
      </c>
      <c r="B67" s="110">
        <v>335835838</v>
      </c>
      <c r="C67" s="122">
        <v>44281.928055555552</v>
      </c>
      <c r="D67" s="115" t="s">
        <v>2469</v>
      </c>
      <c r="E67" s="109">
        <v>995</v>
      </c>
      <c r="F67" s="115" t="str">
        <f>VLOOKUP(E67,VIP!$A$2:$O12251,2,0)</f>
        <v>DRBR545</v>
      </c>
      <c r="G67" s="115" t="str">
        <f>VLOOKUP(E67,'LISTADO ATM'!$A$2:$B$900,2,0)</f>
        <v xml:space="preserve">ATM Oficina San Cristobal III (Lobby) </v>
      </c>
      <c r="H67" s="115" t="str">
        <f>VLOOKUP(E67,VIP!$A$2:$O17172,7,FALSE)</f>
        <v>Si</v>
      </c>
      <c r="I67" s="115" t="str">
        <f>VLOOKUP(E67,VIP!$A$2:$O9137,8,FALSE)</f>
        <v>No</v>
      </c>
      <c r="J67" s="115" t="str">
        <f>VLOOKUP(E67,VIP!$A$2:$O9087,8,FALSE)</f>
        <v>No</v>
      </c>
      <c r="K67" s="115" t="str">
        <f>VLOOKUP(E67,VIP!$A$2:$O12661,6,0)</f>
        <v>NO</v>
      </c>
      <c r="L67" s="116" t="s">
        <v>2428</v>
      </c>
      <c r="M67" s="114" t="s">
        <v>2466</v>
      </c>
      <c r="N67" s="114" t="s">
        <v>2473</v>
      </c>
      <c r="O67" s="115" t="s">
        <v>2474</v>
      </c>
      <c r="P67" s="113"/>
      <c r="Q67" s="117" t="s">
        <v>2428</v>
      </c>
    </row>
    <row r="68" spans="1:17" s="95" customFormat="1" ht="18" x14ac:dyDescent="0.25">
      <c r="A68" s="115" t="str">
        <f>VLOOKUP(E68,'LISTADO ATM'!$A$2:$C$901,3,0)</f>
        <v>DISTRITO NACIONAL</v>
      </c>
      <c r="B68" s="110">
        <v>335835839</v>
      </c>
      <c r="C68" s="122">
        <v>44281.932685185187</v>
      </c>
      <c r="D68" s="115" t="s">
        <v>2469</v>
      </c>
      <c r="E68" s="109">
        <v>493</v>
      </c>
      <c r="F68" s="115" t="str">
        <f>VLOOKUP(E68,VIP!$A$2:$O12257,2,0)</f>
        <v>DRBR493</v>
      </c>
      <c r="G68" s="115" t="str">
        <f>VLOOKUP(E68,'LISTADO ATM'!$A$2:$B$900,2,0)</f>
        <v xml:space="preserve">ATM Oficina Haina Occidental II </v>
      </c>
      <c r="H68" s="115" t="str">
        <f>VLOOKUP(E68,VIP!$A$2:$O17178,7,FALSE)</f>
        <v>Si</v>
      </c>
      <c r="I68" s="115" t="str">
        <f>VLOOKUP(E68,VIP!$A$2:$O9143,8,FALSE)</f>
        <v>Si</v>
      </c>
      <c r="J68" s="115" t="str">
        <f>VLOOKUP(E68,VIP!$A$2:$O9093,8,FALSE)</f>
        <v>Si</v>
      </c>
      <c r="K68" s="115" t="str">
        <f>VLOOKUP(E68,VIP!$A$2:$O12667,6,0)</f>
        <v>NO</v>
      </c>
      <c r="L68" s="116" t="s">
        <v>2499</v>
      </c>
      <c r="M68" s="114" t="s">
        <v>2466</v>
      </c>
      <c r="N68" s="114" t="s">
        <v>2473</v>
      </c>
      <c r="O68" s="115" t="s">
        <v>2474</v>
      </c>
      <c r="P68" s="113"/>
      <c r="Q68" s="117" t="s">
        <v>2499</v>
      </c>
    </row>
    <row r="69" spans="1:17" s="95" customFormat="1" ht="18" x14ac:dyDescent="0.25">
      <c r="A69" s="115" t="str">
        <f>VLOOKUP(E69,'LISTADO ATM'!$A$2:$C$901,3,0)</f>
        <v>DISTRITO NACIONAL</v>
      </c>
      <c r="B69" s="110">
        <v>335835841</v>
      </c>
      <c r="C69" s="122">
        <v>44281.983888888892</v>
      </c>
      <c r="D69" s="115" t="s">
        <v>2469</v>
      </c>
      <c r="E69" s="109">
        <v>438</v>
      </c>
      <c r="F69" s="115" t="str">
        <f>VLOOKUP(E69,VIP!$A$2:$O12256,2,0)</f>
        <v>DRBR438</v>
      </c>
      <c r="G69" s="115" t="str">
        <f>VLOOKUP(E69,'LISTADO ATM'!$A$2:$B$900,2,0)</f>
        <v xml:space="preserve">ATM Autobanco Torre IV </v>
      </c>
      <c r="H69" s="115" t="str">
        <f>VLOOKUP(E69,VIP!$A$2:$O17177,7,FALSE)</f>
        <v>Si</v>
      </c>
      <c r="I69" s="115" t="str">
        <f>VLOOKUP(E69,VIP!$A$2:$O9142,8,FALSE)</f>
        <v>Si</v>
      </c>
      <c r="J69" s="115" t="str">
        <f>VLOOKUP(E69,VIP!$A$2:$O9092,8,FALSE)</f>
        <v>Si</v>
      </c>
      <c r="K69" s="115" t="str">
        <f>VLOOKUP(E69,VIP!$A$2:$O12666,6,0)</f>
        <v>SI</v>
      </c>
      <c r="L69" s="116" t="s">
        <v>2459</v>
      </c>
      <c r="M69" s="114" t="s">
        <v>2466</v>
      </c>
      <c r="N69" s="114" t="s">
        <v>2473</v>
      </c>
      <c r="O69" s="115" t="s">
        <v>2474</v>
      </c>
      <c r="P69" s="113"/>
      <c r="Q69" s="117" t="s">
        <v>2459</v>
      </c>
    </row>
    <row r="70" spans="1:17" s="95" customFormat="1" ht="18" x14ac:dyDescent="0.25">
      <c r="A70" s="115" t="str">
        <f>VLOOKUP(E70,'LISTADO ATM'!$A$2:$C$901,3,0)</f>
        <v>DISTRITO NACIONAL</v>
      </c>
      <c r="B70" s="110">
        <v>335835843</v>
      </c>
      <c r="C70" s="122">
        <v>44282.057650462964</v>
      </c>
      <c r="D70" s="115" t="s">
        <v>2189</v>
      </c>
      <c r="E70" s="109">
        <v>621</v>
      </c>
      <c r="F70" s="115" t="str">
        <f>VLOOKUP(E70,VIP!$A$2:$O12255,2,0)</f>
        <v>DRBR621</v>
      </c>
      <c r="G70" s="115" t="str">
        <f>VLOOKUP(E70,'LISTADO ATM'!$A$2:$B$900,2,0)</f>
        <v xml:space="preserve">ATM CESAC  </v>
      </c>
      <c r="H70" s="115" t="str">
        <f>VLOOKUP(E70,VIP!$A$2:$O17176,7,FALSE)</f>
        <v>Si</v>
      </c>
      <c r="I70" s="115" t="str">
        <f>VLOOKUP(E70,VIP!$A$2:$O9141,8,FALSE)</f>
        <v>Si</v>
      </c>
      <c r="J70" s="115" t="str">
        <f>VLOOKUP(E70,VIP!$A$2:$O9091,8,FALSE)</f>
        <v>Si</v>
      </c>
      <c r="K70" s="115" t="str">
        <f>VLOOKUP(E70,VIP!$A$2:$O12665,6,0)</f>
        <v>NO</v>
      </c>
      <c r="L70" s="116" t="s">
        <v>2489</v>
      </c>
      <c r="M70" s="114" t="s">
        <v>2466</v>
      </c>
      <c r="N70" s="114" t="s">
        <v>2473</v>
      </c>
      <c r="O70" s="115" t="s">
        <v>2475</v>
      </c>
      <c r="P70" s="113"/>
      <c r="Q70" s="117" t="s">
        <v>2489</v>
      </c>
    </row>
    <row r="71" spans="1:17" s="95" customFormat="1" ht="18" x14ac:dyDescent="0.25">
      <c r="A71" s="115" t="str">
        <f>VLOOKUP(E71,'LISTADO ATM'!$A$2:$C$901,3,0)</f>
        <v>NORTE</v>
      </c>
      <c r="B71" s="110">
        <v>335835844</v>
      </c>
      <c r="C71" s="122">
        <v>44282.09480324074</v>
      </c>
      <c r="D71" s="115" t="s">
        <v>2190</v>
      </c>
      <c r="E71" s="109">
        <v>373</v>
      </c>
      <c r="F71" s="115" t="str">
        <f>VLOOKUP(E71,VIP!$A$2:$O12254,2,0)</f>
        <v>DRBR373</v>
      </c>
      <c r="G71" s="115" t="str">
        <f>VLOOKUP(E71,'LISTADO ATM'!$A$2:$B$900,2,0)</f>
        <v>S/M Tangui Nagua</v>
      </c>
      <c r="H71" s="115" t="str">
        <f>VLOOKUP(E71,VIP!$A$2:$O17175,7,FALSE)</f>
        <v>N/A</v>
      </c>
      <c r="I71" s="115" t="str">
        <f>VLOOKUP(E71,VIP!$A$2:$O9140,8,FALSE)</f>
        <v>N/A</v>
      </c>
      <c r="J71" s="115" t="str">
        <f>VLOOKUP(E71,VIP!$A$2:$O9090,8,FALSE)</f>
        <v>N/A</v>
      </c>
      <c r="K71" s="115" t="str">
        <f>VLOOKUP(E71,VIP!$A$2:$O12664,6,0)</f>
        <v>N/A</v>
      </c>
      <c r="L71" s="116" t="s">
        <v>2254</v>
      </c>
      <c r="M71" s="114" t="s">
        <v>2466</v>
      </c>
      <c r="N71" s="114" t="s">
        <v>2473</v>
      </c>
      <c r="O71" s="115" t="s">
        <v>2507</v>
      </c>
      <c r="P71" s="113"/>
      <c r="Q71" s="117" t="s">
        <v>2254</v>
      </c>
    </row>
    <row r="72" spans="1:17" s="95" customFormat="1" ht="18" x14ac:dyDescent="0.25">
      <c r="A72" s="115" t="str">
        <f>VLOOKUP(E72,'LISTADO ATM'!$A$2:$C$901,3,0)</f>
        <v>SUR</v>
      </c>
      <c r="B72" s="110">
        <v>335835845</v>
      </c>
      <c r="C72" s="122">
        <v>44282.138298611113</v>
      </c>
      <c r="D72" s="115" t="s">
        <v>2189</v>
      </c>
      <c r="E72" s="109">
        <v>619</v>
      </c>
      <c r="F72" s="115" t="str">
        <f>VLOOKUP(E72,VIP!$A$2:$O12253,2,0)</f>
        <v>DRBR619</v>
      </c>
      <c r="G72" s="115" t="str">
        <f>VLOOKUP(E72,'LISTADO ATM'!$A$2:$B$900,2,0)</f>
        <v xml:space="preserve">ATM Academia P.N. Hatillo (San Cristóbal) </v>
      </c>
      <c r="H72" s="115" t="str">
        <f>VLOOKUP(E72,VIP!$A$2:$O17174,7,FALSE)</f>
        <v>Si</v>
      </c>
      <c r="I72" s="115" t="str">
        <f>VLOOKUP(E72,VIP!$A$2:$O9139,8,FALSE)</f>
        <v>Si</v>
      </c>
      <c r="J72" s="115" t="str">
        <f>VLOOKUP(E72,VIP!$A$2:$O9089,8,FALSE)</f>
        <v>Si</v>
      </c>
      <c r="K72" s="115" t="str">
        <f>VLOOKUP(E72,VIP!$A$2:$O12663,6,0)</f>
        <v>NO</v>
      </c>
      <c r="L72" s="116" t="s">
        <v>2254</v>
      </c>
      <c r="M72" s="114" t="s">
        <v>2466</v>
      </c>
      <c r="N72" s="114" t="s">
        <v>2473</v>
      </c>
      <c r="O72" s="115" t="s">
        <v>2475</v>
      </c>
      <c r="P72" s="113"/>
      <c r="Q72" s="117" t="s">
        <v>2254</v>
      </c>
    </row>
    <row r="73" spans="1:17" s="95" customFormat="1" ht="18" x14ac:dyDescent="0.25">
      <c r="A73" s="115" t="str">
        <f>VLOOKUP(E73,'LISTADO ATM'!$A$2:$C$901,3,0)</f>
        <v>DISTRITO NACIONAL</v>
      </c>
      <c r="B73" s="110">
        <v>335835846</v>
      </c>
      <c r="C73" s="122">
        <v>44282.144085648149</v>
      </c>
      <c r="D73" s="115" t="s">
        <v>2189</v>
      </c>
      <c r="E73" s="109">
        <v>952</v>
      </c>
      <c r="F73" s="115" t="str">
        <f>VLOOKUP(E73,VIP!$A$2:$O12252,2,0)</f>
        <v>DRBR16L</v>
      </c>
      <c r="G73" s="115" t="str">
        <f>VLOOKUP(E73,'LISTADO ATM'!$A$2:$B$900,2,0)</f>
        <v xml:space="preserve">ATM Alvarez Rivas </v>
      </c>
      <c r="H73" s="115" t="str">
        <f>VLOOKUP(E73,VIP!$A$2:$O17173,7,FALSE)</f>
        <v>Si</v>
      </c>
      <c r="I73" s="115" t="str">
        <f>VLOOKUP(E73,VIP!$A$2:$O9138,8,FALSE)</f>
        <v>Si</v>
      </c>
      <c r="J73" s="115" t="str">
        <f>VLOOKUP(E73,VIP!$A$2:$O9088,8,FALSE)</f>
        <v>Si</v>
      </c>
      <c r="K73" s="115" t="str">
        <f>VLOOKUP(E73,VIP!$A$2:$O12662,6,0)</f>
        <v>NO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8" x14ac:dyDescent="0.25">
      <c r="A74" s="115" t="str">
        <f>VLOOKUP(E74,'LISTADO ATM'!$A$2:$C$901,3,0)</f>
        <v>DISTRITO NACIONAL</v>
      </c>
      <c r="B74" s="110">
        <v>335835847</v>
      </c>
      <c r="C74" s="122">
        <v>44282.254918981482</v>
      </c>
      <c r="D74" s="115" t="s">
        <v>2189</v>
      </c>
      <c r="E74" s="109">
        <v>816</v>
      </c>
      <c r="F74" s="115" t="str">
        <f>VLOOKUP(E74,VIP!$A$2:$O12261,2,0)</f>
        <v>DRBR816</v>
      </c>
      <c r="G74" s="115" t="str">
        <f>VLOOKUP(E74,'LISTADO ATM'!$A$2:$B$900,2,0)</f>
        <v xml:space="preserve">ATM Oficina Pedro Brand </v>
      </c>
      <c r="H74" s="115" t="str">
        <f>VLOOKUP(E74,VIP!$A$2:$O17182,7,FALSE)</f>
        <v>Si</v>
      </c>
      <c r="I74" s="115" t="str">
        <f>VLOOKUP(E74,VIP!$A$2:$O9147,8,FALSE)</f>
        <v>Si</v>
      </c>
      <c r="J74" s="115" t="str">
        <f>VLOOKUP(E74,VIP!$A$2:$O9097,8,FALSE)</f>
        <v>Si</v>
      </c>
      <c r="K74" s="115" t="str">
        <f>VLOOKUP(E74,VIP!$A$2:$O12671,6,0)</f>
        <v>NO</v>
      </c>
      <c r="L74" s="116" t="s">
        <v>2254</v>
      </c>
      <c r="M74" s="114" t="s">
        <v>2466</v>
      </c>
      <c r="N74" s="114" t="s">
        <v>2473</v>
      </c>
      <c r="O74" s="115" t="s">
        <v>2475</v>
      </c>
      <c r="P74" s="113"/>
      <c r="Q74" s="117" t="s">
        <v>2254</v>
      </c>
    </row>
    <row r="75" spans="1:17" ht="18" x14ac:dyDescent="0.25">
      <c r="A75" s="115" t="str">
        <f>VLOOKUP(E75,'LISTADO ATM'!$A$2:$C$901,3,0)</f>
        <v>ESTE</v>
      </c>
      <c r="B75" s="110">
        <v>335835848</v>
      </c>
      <c r="C75" s="122">
        <v>44282.277870370373</v>
      </c>
      <c r="D75" s="115" t="s">
        <v>2189</v>
      </c>
      <c r="E75" s="109">
        <v>121</v>
      </c>
      <c r="F75" s="115" t="str">
        <f>VLOOKUP(E75,VIP!$A$2:$O12260,2,0)</f>
        <v>DRBR121</v>
      </c>
      <c r="G75" s="115" t="str">
        <f>VLOOKUP(E75,'LISTADO ATM'!$A$2:$B$900,2,0)</f>
        <v xml:space="preserve">ATM Oficina Bayaguana </v>
      </c>
      <c r="H75" s="115" t="str">
        <f>VLOOKUP(E75,VIP!$A$2:$O17181,7,FALSE)</f>
        <v>Si</v>
      </c>
      <c r="I75" s="115" t="str">
        <f>VLOOKUP(E75,VIP!$A$2:$O9146,8,FALSE)</f>
        <v>Si</v>
      </c>
      <c r="J75" s="115" t="str">
        <f>VLOOKUP(E75,VIP!$A$2:$O9096,8,FALSE)</f>
        <v>Si</v>
      </c>
      <c r="K75" s="115" t="str">
        <f>VLOOKUP(E75,VIP!$A$2:$O12670,6,0)</f>
        <v>SI</v>
      </c>
      <c r="L75" s="116" t="s">
        <v>2489</v>
      </c>
      <c r="M75" s="114" t="s">
        <v>2466</v>
      </c>
      <c r="N75" s="114" t="s">
        <v>2473</v>
      </c>
      <c r="O75" s="115" t="s">
        <v>2475</v>
      </c>
      <c r="P75" s="113"/>
      <c r="Q75" s="117" t="s">
        <v>2489</v>
      </c>
    </row>
    <row r="76" spans="1:17" ht="18" x14ac:dyDescent="0.25">
      <c r="A76" s="115" t="str">
        <f>VLOOKUP(E76,'LISTADO ATM'!$A$2:$C$901,3,0)</f>
        <v>NORTE</v>
      </c>
      <c r="B76" s="110">
        <v>335835849</v>
      </c>
      <c r="C76" s="122">
        <v>44282.300057870372</v>
      </c>
      <c r="D76" s="115" t="s">
        <v>2495</v>
      </c>
      <c r="E76" s="109">
        <v>151</v>
      </c>
      <c r="F76" s="115" t="str">
        <f>VLOOKUP(E76,VIP!$A$2:$O12259,2,0)</f>
        <v>DRBR151</v>
      </c>
      <c r="G76" s="115" t="str">
        <f>VLOOKUP(E76,'LISTADO ATM'!$A$2:$B$900,2,0)</f>
        <v xml:space="preserve">ATM Oficina Nagua </v>
      </c>
      <c r="H76" s="115" t="str">
        <f>VLOOKUP(E76,VIP!$A$2:$O17180,7,FALSE)</f>
        <v>Si</v>
      </c>
      <c r="I76" s="115" t="str">
        <f>VLOOKUP(E76,VIP!$A$2:$O9145,8,FALSE)</f>
        <v>Si</v>
      </c>
      <c r="J76" s="115" t="str">
        <f>VLOOKUP(E76,VIP!$A$2:$O9095,8,FALSE)</f>
        <v>Si</v>
      </c>
      <c r="K76" s="115" t="str">
        <f>VLOOKUP(E76,VIP!$A$2:$O12669,6,0)</f>
        <v>SI</v>
      </c>
      <c r="L76" s="116" t="s">
        <v>2428</v>
      </c>
      <c r="M76" s="114" t="s">
        <v>2466</v>
      </c>
      <c r="N76" s="114" t="s">
        <v>2473</v>
      </c>
      <c r="O76" s="115" t="s">
        <v>2527</v>
      </c>
      <c r="P76" s="113"/>
      <c r="Q76" s="117" t="s">
        <v>2428</v>
      </c>
    </row>
    <row r="77" spans="1:17" ht="18" x14ac:dyDescent="0.25">
      <c r="A77" s="115" t="str">
        <f>VLOOKUP(E77,'LISTADO ATM'!$A$2:$C$901,3,0)</f>
        <v>NORTE</v>
      </c>
      <c r="B77" s="110">
        <v>335835850</v>
      </c>
      <c r="C77" s="122">
        <v>44282.302083333336</v>
      </c>
      <c r="D77" s="115" t="s">
        <v>2190</v>
      </c>
      <c r="E77" s="109">
        <v>276</v>
      </c>
      <c r="F77" s="115" t="str">
        <f>VLOOKUP(E77,VIP!$A$2:$O12258,2,0)</f>
        <v>DRBR276</v>
      </c>
      <c r="G77" s="115" t="str">
        <f>VLOOKUP(E77,'LISTADO ATM'!$A$2:$B$900,2,0)</f>
        <v xml:space="preserve">ATM UNP Las Guáranas (San Francisco) </v>
      </c>
      <c r="H77" s="115" t="str">
        <f>VLOOKUP(E77,VIP!$A$2:$O17179,7,FALSE)</f>
        <v>Si</v>
      </c>
      <c r="I77" s="115" t="str">
        <f>VLOOKUP(E77,VIP!$A$2:$O9144,8,FALSE)</f>
        <v>Si</v>
      </c>
      <c r="J77" s="115" t="str">
        <f>VLOOKUP(E77,VIP!$A$2:$O9094,8,FALSE)</f>
        <v>Si</v>
      </c>
      <c r="K77" s="115" t="str">
        <f>VLOOKUP(E77,VIP!$A$2:$O12668,6,0)</f>
        <v>NO</v>
      </c>
      <c r="L77" s="116" t="s">
        <v>2489</v>
      </c>
      <c r="M77" s="114" t="s">
        <v>2466</v>
      </c>
      <c r="N77" s="114" t="s">
        <v>2473</v>
      </c>
      <c r="O77" s="115" t="s">
        <v>2498</v>
      </c>
      <c r="P77" s="113"/>
      <c r="Q77" s="117" t="s">
        <v>2489</v>
      </c>
    </row>
    <row r="78" spans="1:17" ht="18" x14ac:dyDescent="0.25">
      <c r="A78" s="115" t="str">
        <f>VLOOKUP(E78,'LISTADO ATM'!$A$2:$C$901,3,0)</f>
        <v>SUR</v>
      </c>
      <c r="B78" s="110">
        <v>335835851</v>
      </c>
      <c r="C78" s="122">
        <v>44282.302870370368</v>
      </c>
      <c r="D78" s="115" t="s">
        <v>2495</v>
      </c>
      <c r="E78" s="109">
        <v>615</v>
      </c>
      <c r="F78" s="115" t="str">
        <f>VLOOKUP(E78,VIP!$A$2:$O12257,2,0)</f>
        <v>DRBR418</v>
      </c>
      <c r="G78" s="115" t="str">
        <f>VLOOKUP(E78,'LISTADO ATM'!$A$2:$B$900,2,0)</f>
        <v xml:space="preserve">ATM Estación Sunix Cabral (Barahona) </v>
      </c>
      <c r="H78" s="115" t="str">
        <f>VLOOKUP(E78,VIP!$A$2:$O17178,7,FALSE)</f>
        <v>Si</v>
      </c>
      <c r="I78" s="115" t="str">
        <f>VLOOKUP(E78,VIP!$A$2:$O9143,8,FALSE)</f>
        <v>Si</v>
      </c>
      <c r="J78" s="115" t="str">
        <f>VLOOKUP(E78,VIP!$A$2:$O9093,8,FALSE)</f>
        <v>Si</v>
      </c>
      <c r="K78" s="115" t="str">
        <f>VLOOKUP(E78,VIP!$A$2:$O12667,6,0)</f>
        <v>NO</v>
      </c>
      <c r="L78" s="116" t="s">
        <v>2428</v>
      </c>
      <c r="M78" s="114" t="s">
        <v>2466</v>
      </c>
      <c r="N78" s="114" t="s">
        <v>2473</v>
      </c>
      <c r="O78" s="115" t="s">
        <v>2496</v>
      </c>
      <c r="P78" s="113"/>
      <c r="Q78" s="117" t="s">
        <v>2428</v>
      </c>
    </row>
    <row r="79" spans="1:17" ht="18" x14ac:dyDescent="0.25">
      <c r="A79" s="115" t="str">
        <f>VLOOKUP(E79,'LISTADO ATM'!$A$2:$C$901,3,0)</f>
        <v>NORTE</v>
      </c>
      <c r="B79" s="110">
        <v>335835852</v>
      </c>
      <c r="C79" s="122">
        <v>44282.303333333337</v>
      </c>
      <c r="D79" s="115" t="s">
        <v>2495</v>
      </c>
      <c r="E79" s="109">
        <v>8</v>
      </c>
      <c r="F79" s="115" t="str">
        <f>VLOOKUP(E79,VIP!$A$2:$O12256,2,0)</f>
        <v>DRBR008</v>
      </c>
      <c r="G79" s="115" t="str">
        <f>VLOOKUP(E79,'LISTADO ATM'!$A$2:$B$900,2,0)</f>
        <v>ATM Autoservicio Yaque</v>
      </c>
      <c r="H79" s="115" t="str">
        <f>VLOOKUP(E79,VIP!$A$2:$O17177,7,FALSE)</f>
        <v>Si</v>
      </c>
      <c r="I79" s="115" t="str">
        <f>VLOOKUP(E79,VIP!$A$2:$O9142,8,FALSE)</f>
        <v>Si</v>
      </c>
      <c r="J79" s="115" t="str">
        <f>VLOOKUP(E79,VIP!$A$2:$O9092,8,FALSE)</f>
        <v>Si</v>
      </c>
      <c r="K79" s="115" t="str">
        <f>VLOOKUP(E79,VIP!$A$2:$O12666,6,0)</f>
        <v>NO</v>
      </c>
      <c r="L79" s="116" t="s">
        <v>2499</v>
      </c>
      <c r="M79" s="114" t="s">
        <v>2466</v>
      </c>
      <c r="N79" s="114" t="s">
        <v>2473</v>
      </c>
      <c r="O79" s="115" t="s">
        <v>2496</v>
      </c>
      <c r="P79" s="113"/>
      <c r="Q79" s="117" t="s">
        <v>2499</v>
      </c>
    </row>
    <row r="80" spans="1:17" ht="18" x14ac:dyDescent="0.25">
      <c r="A80" s="115" t="str">
        <f>VLOOKUP(E80,'LISTADO ATM'!$A$2:$C$901,3,0)</f>
        <v>DISTRITO NACIONAL</v>
      </c>
      <c r="B80" s="110">
        <v>335835853</v>
      </c>
      <c r="C80" s="122">
        <v>44282.304814814815</v>
      </c>
      <c r="D80" s="115" t="s">
        <v>2469</v>
      </c>
      <c r="E80" s="109">
        <v>241</v>
      </c>
      <c r="F80" s="115" t="str">
        <f>VLOOKUP(E80,VIP!$A$2:$O12255,2,0)</f>
        <v>DRBR241</v>
      </c>
      <c r="G80" s="115" t="str">
        <f>VLOOKUP(E80,'LISTADO ATM'!$A$2:$B$900,2,0)</f>
        <v xml:space="preserve">ATM Palacio Nacional (Presidencia) </v>
      </c>
      <c r="H80" s="115" t="str">
        <f>VLOOKUP(E80,VIP!$A$2:$O17176,7,FALSE)</f>
        <v>Si</v>
      </c>
      <c r="I80" s="115" t="str">
        <f>VLOOKUP(E80,VIP!$A$2:$O9141,8,FALSE)</f>
        <v>Si</v>
      </c>
      <c r="J80" s="115" t="str">
        <f>VLOOKUP(E80,VIP!$A$2:$O9091,8,FALSE)</f>
        <v>Si</v>
      </c>
      <c r="K80" s="115" t="str">
        <f>VLOOKUP(E80,VIP!$A$2:$O12665,6,0)</f>
        <v>NO</v>
      </c>
      <c r="L80" s="116" t="s">
        <v>2499</v>
      </c>
      <c r="M80" s="114" t="s">
        <v>2466</v>
      </c>
      <c r="N80" s="114" t="s">
        <v>2473</v>
      </c>
      <c r="O80" s="115" t="s">
        <v>2474</v>
      </c>
      <c r="P80" s="113"/>
      <c r="Q80" s="117" t="s">
        <v>2499</v>
      </c>
    </row>
    <row r="81" spans="1:17" ht="18" x14ac:dyDescent="0.25">
      <c r="A81" s="115" t="str">
        <f>VLOOKUP(E81,'LISTADO ATM'!$A$2:$C$901,3,0)</f>
        <v>ESTE</v>
      </c>
      <c r="B81" s="110">
        <v>335835854</v>
      </c>
      <c r="C81" s="122">
        <v>44282.306666666664</v>
      </c>
      <c r="D81" s="115" t="s">
        <v>2189</v>
      </c>
      <c r="E81" s="109">
        <v>963</v>
      </c>
      <c r="F81" s="115" t="str">
        <f>VLOOKUP(E81,VIP!$A$2:$O12254,2,0)</f>
        <v>DRBR963</v>
      </c>
      <c r="G81" s="115" t="str">
        <f>VLOOKUP(E81,'LISTADO ATM'!$A$2:$B$900,2,0)</f>
        <v xml:space="preserve">ATM Multiplaza La Romana </v>
      </c>
      <c r="H81" s="115" t="str">
        <f>VLOOKUP(E81,VIP!$A$2:$O17175,7,FALSE)</f>
        <v>Si</v>
      </c>
      <c r="I81" s="115" t="str">
        <f>VLOOKUP(E81,VIP!$A$2:$O9140,8,FALSE)</f>
        <v>Si</v>
      </c>
      <c r="J81" s="115" t="str">
        <f>VLOOKUP(E81,VIP!$A$2:$O9090,8,FALSE)</f>
        <v>Si</v>
      </c>
      <c r="K81" s="115" t="str">
        <f>VLOOKUP(E81,VIP!$A$2:$O12664,6,0)</f>
        <v>NO</v>
      </c>
      <c r="L81" s="116" t="s">
        <v>2228</v>
      </c>
      <c r="M81" s="114" t="s">
        <v>2466</v>
      </c>
      <c r="N81" s="114" t="s">
        <v>2473</v>
      </c>
      <c r="O81" s="115" t="s">
        <v>2475</v>
      </c>
      <c r="P81" s="113"/>
      <c r="Q81" s="117" t="s">
        <v>2228</v>
      </c>
    </row>
    <row r="82" spans="1:17" ht="18" x14ac:dyDescent="0.25">
      <c r="A82" s="115" t="str">
        <f>VLOOKUP(E82,'LISTADO ATM'!$A$2:$C$901,3,0)</f>
        <v>DISTRITO NACIONAL</v>
      </c>
      <c r="B82" s="110">
        <v>335835855</v>
      </c>
      <c r="C82" s="122">
        <v>44282.30978009259</v>
      </c>
      <c r="D82" s="115" t="s">
        <v>2469</v>
      </c>
      <c r="E82" s="109">
        <v>717</v>
      </c>
      <c r="F82" s="115" t="str">
        <f>VLOOKUP(E82,VIP!$A$2:$O12253,2,0)</f>
        <v>DRBR24K</v>
      </c>
      <c r="G82" s="115" t="str">
        <f>VLOOKUP(E82,'LISTADO ATM'!$A$2:$B$900,2,0)</f>
        <v xml:space="preserve">ATM Oficina Los Alcarrizos </v>
      </c>
      <c r="H82" s="115" t="str">
        <f>VLOOKUP(E82,VIP!$A$2:$O17174,7,FALSE)</f>
        <v>Si</v>
      </c>
      <c r="I82" s="115" t="str">
        <f>VLOOKUP(E82,VIP!$A$2:$O9139,8,FALSE)</f>
        <v>Si</v>
      </c>
      <c r="J82" s="115" t="str">
        <f>VLOOKUP(E82,VIP!$A$2:$O9089,8,FALSE)</f>
        <v>Si</v>
      </c>
      <c r="K82" s="115" t="str">
        <f>VLOOKUP(E82,VIP!$A$2:$O12663,6,0)</f>
        <v>SI</v>
      </c>
      <c r="L82" s="116" t="s">
        <v>2428</v>
      </c>
      <c r="M82" s="114" t="s">
        <v>2466</v>
      </c>
      <c r="N82" s="114" t="s">
        <v>2473</v>
      </c>
      <c r="O82" s="115" t="s">
        <v>2474</v>
      </c>
      <c r="P82" s="113"/>
      <c r="Q82" s="117" t="s">
        <v>2428</v>
      </c>
    </row>
  </sheetData>
  <autoFilter ref="A4:Q67">
    <sortState ref="A5:Q82">
      <sortCondition ref="C4:C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4:E1048576 E1:E4">
    <cfRule type="duplicateValues" dxfId="209" priority="126725"/>
  </conditionalFormatting>
  <conditionalFormatting sqref="E74:E1048576 E1:E4">
    <cfRule type="duplicateValues" dxfId="208" priority="126731"/>
    <cfRule type="duplicateValues" dxfId="207" priority="126732"/>
  </conditionalFormatting>
  <conditionalFormatting sqref="E74:E1048576">
    <cfRule type="duplicateValues" dxfId="206" priority="126773"/>
    <cfRule type="duplicateValues" dxfId="205" priority="126774"/>
  </conditionalFormatting>
  <conditionalFormatting sqref="E74:E1048576">
    <cfRule type="duplicateValues" dxfId="204" priority="126794"/>
  </conditionalFormatting>
  <conditionalFormatting sqref="E74:E1048576">
    <cfRule type="duplicateValues" dxfId="203" priority="448"/>
  </conditionalFormatting>
  <conditionalFormatting sqref="E74:E1048576">
    <cfRule type="duplicateValues" dxfId="202" priority="422"/>
  </conditionalFormatting>
  <conditionalFormatting sqref="B74:B1048576 B1:B4">
    <cfRule type="duplicateValues" dxfId="201" priority="128165"/>
  </conditionalFormatting>
  <conditionalFormatting sqref="B74:B1048576">
    <cfRule type="duplicateValues" dxfId="200" priority="128171"/>
  </conditionalFormatting>
  <conditionalFormatting sqref="B74:B1048576 B1:B4">
    <cfRule type="duplicateValues" dxfId="199" priority="128177"/>
    <cfRule type="duplicateValues" dxfId="198" priority="128178"/>
  </conditionalFormatting>
  <conditionalFormatting sqref="B74:B1048576">
    <cfRule type="duplicateValues" dxfId="197" priority="128189"/>
  </conditionalFormatting>
  <conditionalFormatting sqref="B74:B1048576">
    <cfRule type="duplicateValues" dxfId="196" priority="128195"/>
  </conditionalFormatting>
  <conditionalFormatting sqref="E74:E1048576 E1:E41">
    <cfRule type="duplicateValues" dxfId="195" priority="29"/>
  </conditionalFormatting>
  <conditionalFormatting sqref="E42">
    <cfRule type="duplicateValues" dxfId="194" priority="28"/>
  </conditionalFormatting>
  <conditionalFormatting sqref="E42">
    <cfRule type="duplicateValues" dxfId="193" priority="27"/>
  </conditionalFormatting>
  <conditionalFormatting sqref="E42">
    <cfRule type="duplicateValues" dxfId="192" priority="25"/>
    <cfRule type="duplicateValues" dxfId="191" priority="26"/>
  </conditionalFormatting>
  <conditionalFormatting sqref="B42">
    <cfRule type="duplicateValues" dxfId="190" priority="24"/>
  </conditionalFormatting>
  <conditionalFormatting sqref="B42">
    <cfRule type="duplicateValues" dxfId="189" priority="22"/>
    <cfRule type="duplicateValues" dxfId="188" priority="23"/>
  </conditionalFormatting>
  <conditionalFormatting sqref="E43:E67">
    <cfRule type="duplicateValues" dxfId="187" priority="21"/>
  </conditionalFormatting>
  <conditionalFormatting sqref="E43:E67">
    <cfRule type="duplicateValues" dxfId="186" priority="20"/>
  </conditionalFormatting>
  <conditionalFormatting sqref="E43:E67">
    <cfRule type="duplicateValues" dxfId="185" priority="18"/>
    <cfRule type="duplicateValues" dxfId="184" priority="19"/>
  </conditionalFormatting>
  <conditionalFormatting sqref="B43:B67">
    <cfRule type="duplicateValues" dxfId="183" priority="17"/>
  </conditionalFormatting>
  <conditionalFormatting sqref="B43:B67">
    <cfRule type="duplicateValues" dxfId="182" priority="15"/>
    <cfRule type="duplicateValues" dxfId="181" priority="16"/>
  </conditionalFormatting>
  <conditionalFormatting sqref="E74:E1048576 E1:E67">
    <cfRule type="duplicateValues" dxfId="180" priority="14"/>
  </conditionalFormatting>
  <conditionalFormatting sqref="E68:E82">
    <cfRule type="duplicateValues" dxfId="179" priority="13"/>
  </conditionalFormatting>
  <conditionalFormatting sqref="E68:E82">
    <cfRule type="duplicateValues" dxfId="178" priority="12"/>
  </conditionalFormatting>
  <conditionalFormatting sqref="E68:E82">
    <cfRule type="duplicateValues" dxfId="177" priority="10"/>
    <cfRule type="duplicateValues" dxfId="176" priority="11"/>
  </conditionalFormatting>
  <conditionalFormatting sqref="B68:B82">
    <cfRule type="duplicateValues" dxfId="175" priority="9"/>
  </conditionalFormatting>
  <conditionalFormatting sqref="B68:B82">
    <cfRule type="duplicateValues" dxfId="174" priority="7"/>
    <cfRule type="duplicateValues" dxfId="173" priority="8"/>
  </conditionalFormatting>
  <conditionalFormatting sqref="E68:E82">
    <cfRule type="duplicateValues" dxfId="172" priority="6"/>
  </conditionalFormatting>
  <conditionalFormatting sqref="E1:E1048576">
    <cfRule type="duplicateValues" dxfId="171" priority="2"/>
    <cfRule type="duplicateValues" dxfId="170" priority="5"/>
  </conditionalFormatting>
  <conditionalFormatting sqref="E5">
    <cfRule type="duplicateValues" dxfId="169" priority="128920"/>
  </conditionalFormatting>
  <conditionalFormatting sqref="E5">
    <cfRule type="duplicateValues" dxfId="168" priority="128921"/>
    <cfRule type="duplicateValues" dxfId="167" priority="128922"/>
  </conditionalFormatting>
  <conditionalFormatting sqref="B5:B82">
    <cfRule type="duplicateValues" dxfId="166" priority="128923"/>
  </conditionalFormatting>
  <conditionalFormatting sqref="B5:B82">
    <cfRule type="duplicateValues" dxfId="165" priority="128924"/>
    <cfRule type="duplicateValues" dxfId="164" priority="128925"/>
  </conditionalFormatting>
  <conditionalFormatting sqref="B1:B1048576">
    <cfRule type="duplicateValues" dxfId="163" priority="1"/>
    <cfRule type="duplicateValues" dxfId="162" priority="3"/>
    <cfRule type="duplicateValues" dxfId="161" priority="4"/>
  </conditionalFormatting>
  <conditionalFormatting sqref="E6:E41">
    <cfRule type="duplicateValues" dxfId="160" priority="128934"/>
  </conditionalFormatting>
  <conditionalFormatting sqref="E6:E41">
    <cfRule type="duplicateValues" dxfId="159" priority="128936"/>
    <cfRule type="duplicateValues" dxfId="158" priority="128937"/>
  </conditionalFormatting>
  <conditionalFormatting sqref="B6:B41">
    <cfRule type="duplicateValues" dxfId="157" priority="128940"/>
  </conditionalFormatting>
  <conditionalFormatting sqref="B6:B41">
    <cfRule type="duplicateValues" dxfId="156" priority="128942"/>
    <cfRule type="duplicateValues" dxfId="155" priority="12894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85" zoomScaleNormal="85" workbookViewId="0">
      <selection activeCell="F67" sqref="F67:F68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61" t="s">
        <v>2158</v>
      </c>
      <c r="B1" s="162"/>
      <c r="C1" s="162"/>
      <c r="D1" s="162"/>
      <c r="E1" s="163"/>
    </row>
    <row r="2" spans="1:5" ht="25.5" x14ac:dyDescent="0.25">
      <c r="A2" s="164" t="s">
        <v>2471</v>
      </c>
      <c r="B2" s="165"/>
      <c r="C2" s="165"/>
      <c r="D2" s="165"/>
      <c r="E2" s="166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44282.25</v>
      </c>
      <c r="C4" s="96"/>
      <c r="D4" s="96"/>
      <c r="E4" s="106"/>
    </row>
    <row r="5" spans="1:5" ht="18.75" thickBot="1" x14ac:dyDescent="0.3">
      <c r="A5" s="104" t="s">
        <v>2424</v>
      </c>
      <c r="B5" s="124">
        <v>44282.708333333336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e">
        <f>VLOOKUP(B9,'[1]LISTADO ATM'!$A$2:$C$822,3,0)</f>
        <v>#N/A</v>
      </c>
      <c r="B9" s="123"/>
      <c r="C9" s="123" t="e">
        <f>VLOOKUP(B9,'[1]LISTADO ATM'!$A$2:$B$822,2,0)</f>
        <v>#N/A</v>
      </c>
      <c r="D9" s="125" t="s">
        <v>2522</v>
      </c>
      <c r="E9" s="112"/>
    </row>
    <row r="10" spans="1:5" ht="18.75" thickBot="1" x14ac:dyDescent="0.3">
      <c r="A10" s="121" t="s">
        <v>2500</v>
      </c>
      <c r="B10" s="102">
        <f>COUNT(B9:B9)</f>
        <v>0</v>
      </c>
      <c r="C10" s="155"/>
      <c r="D10" s="156"/>
      <c r="E10" s="157"/>
    </row>
    <row r="11" spans="1:5" x14ac:dyDescent="0.25">
      <c r="E11" s="100"/>
    </row>
    <row r="12" spans="1:5" ht="18" x14ac:dyDescent="0.25">
      <c r="A12" s="158" t="s">
        <v>2501</v>
      </c>
      <c r="B12" s="159"/>
      <c r="C12" s="159"/>
      <c r="D12" s="159"/>
      <c r="E12" s="160"/>
    </row>
    <row r="13" spans="1:5" ht="18" x14ac:dyDescent="0.25">
      <c r="A13" s="97" t="s">
        <v>15</v>
      </c>
      <c r="B13" s="97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20" t="e">
        <f>VLOOKUP(B14,'[1]LISTADO ATM'!$A$2:$C$822,3,0)</f>
        <v>#N/A</v>
      </c>
      <c r="B14" s="123"/>
      <c r="C14" s="123" t="e">
        <f>VLOOKUP(B14,'[1]LISTADO ATM'!$A$2:$B$822,2,0)</f>
        <v>#N/A</v>
      </c>
      <c r="D14" s="125" t="s">
        <v>2508</v>
      </c>
      <c r="E14" s="112"/>
    </row>
    <row r="15" spans="1:5" ht="18.75" thickBot="1" x14ac:dyDescent="0.3">
      <c r="A15" s="121" t="s">
        <v>2500</v>
      </c>
      <c r="B15" s="102">
        <f>COUNT(B14)</f>
        <v>0</v>
      </c>
      <c r="C15" s="147"/>
      <c r="D15" s="148"/>
      <c r="E15" s="149"/>
    </row>
    <row r="16" spans="1:5" ht="15.75" thickBot="1" x14ac:dyDescent="0.3">
      <c r="E16" s="100"/>
    </row>
    <row r="17" spans="1:5" ht="18.75" thickBot="1" x14ac:dyDescent="0.3">
      <c r="A17" s="140" t="s">
        <v>2502</v>
      </c>
      <c r="B17" s="141"/>
      <c r="C17" s="141"/>
      <c r="D17" s="141"/>
      <c r="E17" s="142"/>
    </row>
    <row r="18" spans="1:5" ht="18" x14ac:dyDescent="0.25">
      <c r="A18" s="97" t="s">
        <v>15</v>
      </c>
      <c r="B18" s="97" t="s">
        <v>2426</v>
      </c>
      <c r="C18" s="98" t="s">
        <v>46</v>
      </c>
      <c r="D18" s="98" t="s">
        <v>2429</v>
      </c>
      <c r="E18" s="107" t="s">
        <v>2427</v>
      </c>
    </row>
    <row r="19" spans="1:5" ht="18" x14ac:dyDescent="0.25">
      <c r="A19" s="120" t="str">
        <f>VLOOKUP(B19,'[1]LISTADO ATM'!$A$2:$C$822,3,0)</f>
        <v>ESTE</v>
      </c>
      <c r="B19" s="123">
        <v>219</v>
      </c>
      <c r="C19" s="123" t="str">
        <f>VLOOKUP(B19,'[1]LISTADO ATM'!$A$2:$B$822,2,0)</f>
        <v xml:space="preserve">ATM Oficina La Altagracia (Higuey) </v>
      </c>
      <c r="D19" s="127" t="s">
        <v>2451</v>
      </c>
      <c r="E19" s="112">
        <v>335835774</v>
      </c>
    </row>
    <row r="20" spans="1:5" ht="18" x14ac:dyDescent="0.25">
      <c r="A20" s="120" t="str">
        <f>VLOOKUP(B20,'[1]LISTADO ATM'!$A$2:$C$822,3,0)</f>
        <v>DISTRITO NACIONAL</v>
      </c>
      <c r="B20" s="123">
        <v>980</v>
      </c>
      <c r="C20" s="123" t="str">
        <f>VLOOKUP(B20,'[1]LISTADO ATM'!$A$2:$B$822,2,0)</f>
        <v xml:space="preserve">ATM Oficina Bella Vista Mall II </v>
      </c>
      <c r="D20" s="127" t="s">
        <v>2451</v>
      </c>
      <c r="E20" s="112">
        <v>335835815</v>
      </c>
    </row>
    <row r="21" spans="1:5" ht="18" x14ac:dyDescent="0.25">
      <c r="A21" s="120" t="str">
        <f>VLOOKUP(B21,'[1]LISTADO ATM'!$A$2:$C$822,3,0)</f>
        <v>SUR</v>
      </c>
      <c r="B21" s="123">
        <v>45</v>
      </c>
      <c r="C21" s="123" t="str">
        <f>VLOOKUP(B21,'[1]LISTADO ATM'!$A$2:$B$822,2,0)</f>
        <v xml:space="preserve">ATM Oficina Tamayo </v>
      </c>
      <c r="D21" s="127" t="s">
        <v>2451</v>
      </c>
      <c r="E21" s="112">
        <v>335835820</v>
      </c>
    </row>
    <row r="22" spans="1:5" ht="18" x14ac:dyDescent="0.25">
      <c r="A22" s="120" t="str">
        <f>VLOOKUP(B22,'[1]LISTADO ATM'!$A$2:$C$822,3,0)</f>
        <v>SUR</v>
      </c>
      <c r="B22" s="123">
        <v>995</v>
      </c>
      <c r="C22" s="123" t="str">
        <f>VLOOKUP(B22,'[1]LISTADO ATM'!$A$2:$B$822,2,0)</f>
        <v xml:space="preserve">ATM Oficina San Cristobal III (Lobby) </v>
      </c>
      <c r="D22" s="127" t="s">
        <v>2451</v>
      </c>
      <c r="E22" s="112">
        <v>335835838</v>
      </c>
    </row>
    <row r="23" spans="1:5" ht="18" x14ac:dyDescent="0.25">
      <c r="A23" s="120" t="str">
        <f>VLOOKUP(B23,'[1]LISTADO ATM'!$A$2:$C$822,3,0)</f>
        <v>SUR</v>
      </c>
      <c r="B23" s="123">
        <v>783</v>
      </c>
      <c r="C23" s="123" t="str">
        <f>VLOOKUP(B23,'[1]LISTADO ATM'!$A$2:$B$822,2,0)</f>
        <v xml:space="preserve">ATM Autobanco Alfa y Omega (Barahona) </v>
      </c>
      <c r="D23" s="127" t="s">
        <v>2451</v>
      </c>
      <c r="E23" s="112">
        <v>335835834</v>
      </c>
    </row>
    <row r="24" spans="1:5" ht="18" x14ac:dyDescent="0.25">
      <c r="A24" s="120" t="str">
        <f>VLOOKUP(B24,'[1]LISTADO ATM'!$A$2:$C$822,3,0)</f>
        <v>SUR</v>
      </c>
      <c r="B24" s="123">
        <v>873</v>
      </c>
      <c r="C24" s="123" t="str">
        <f>VLOOKUP(B24,'[1]LISTADO ATM'!$A$2:$B$822,2,0)</f>
        <v xml:space="preserve">ATM Centro de Caja San Cristóbal II </v>
      </c>
      <c r="D24" s="127" t="s">
        <v>2451</v>
      </c>
      <c r="E24" s="112">
        <v>335835835</v>
      </c>
    </row>
    <row r="25" spans="1:5" ht="18" x14ac:dyDescent="0.25">
      <c r="A25" s="120" t="str">
        <f>VLOOKUP(B25,'[1]LISTADO ATM'!$A$2:$C$822,3,0)</f>
        <v>DISTRITO NACIONAL</v>
      </c>
      <c r="B25" s="123">
        <v>441</v>
      </c>
      <c r="C25" s="123" t="str">
        <f>VLOOKUP(B25,'[1]LISTADO ATM'!$A$2:$B$822,2,0)</f>
        <v>ATM Estacion de Servicio Romulo Betancour</v>
      </c>
      <c r="D25" s="127" t="s">
        <v>2451</v>
      </c>
      <c r="E25" s="112">
        <v>335835816</v>
      </c>
    </row>
    <row r="26" spans="1:5" ht="18" x14ac:dyDescent="0.25">
      <c r="A26" s="120" t="str">
        <f>VLOOKUP(B26,'[1]LISTADO ATM'!$A$2:$C$822,3,0)</f>
        <v>DISTRITO NACIONAL</v>
      </c>
      <c r="B26" s="123">
        <v>507</v>
      </c>
      <c r="C26" s="123" t="str">
        <f>VLOOKUP(B26,'[1]LISTADO ATM'!$A$2:$B$822,2,0)</f>
        <v>ATM Estación Sigma Boca Chica</v>
      </c>
      <c r="D26" s="127" t="s">
        <v>2451</v>
      </c>
      <c r="E26" s="112">
        <v>335835808</v>
      </c>
    </row>
    <row r="27" spans="1:5" ht="18" x14ac:dyDescent="0.25">
      <c r="A27" s="120" t="str">
        <f>VLOOKUP(B27,'[1]LISTADO ATM'!$A$2:$C$822,3,0)</f>
        <v>NORTE</v>
      </c>
      <c r="B27" s="123">
        <v>151</v>
      </c>
      <c r="C27" s="123" t="str">
        <f>VLOOKUP(B27,'[1]LISTADO ATM'!$A$2:$B$822,2,0)</f>
        <v xml:space="preserve">ATM Oficina Nagua </v>
      </c>
      <c r="D27" s="127" t="s">
        <v>2451</v>
      </c>
      <c r="E27" s="112">
        <v>335835849</v>
      </c>
    </row>
    <row r="28" spans="1:5" ht="18" x14ac:dyDescent="0.25">
      <c r="A28" s="120" t="str">
        <f>VLOOKUP(B28,'[1]LISTADO ATM'!$A$2:$C$822,3,0)</f>
        <v>SUR</v>
      </c>
      <c r="B28" s="123">
        <v>615</v>
      </c>
      <c r="C28" s="123" t="str">
        <f>VLOOKUP(B28,'[1]LISTADO ATM'!$A$2:$B$822,2,0)</f>
        <v xml:space="preserve">ATM Estación Sunix Cabral (Barahona) </v>
      </c>
      <c r="D28" s="127" t="s">
        <v>2451</v>
      </c>
      <c r="E28" s="112">
        <v>335835851</v>
      </c>
    </row>
    <row r="29" spans="1:5" ht="18" x14ac:dyDescent="0.25">
      <c r="A29" s="120"/>
      <c r="B29" s="177">
        <v>717</v>
      </c>
      <c r="C29" s="123" t="str">
        <f>VLOOKUP(B29,'[1]LISTADO ATM'!$A$2:$B$822,2,0)</f>
        <v xml:space="preserve">ATM Oficina Los Alcarrizos </v>
      </c>
      <c r="D29" s="127" t="s">
        <v>2451</v>
      </c>
      <c r="E29" s="112">
        <v>335835855</v>
      </c>
    </row>
    <row r="30" spans="1:5" ht="18.75" thickBot="1" x14ac:dyDescent="0.3">
      <c r="A30" s="128" t="s">
        <v>2500</v>
      </c>
      <c r="B30" s="102">
        <f>COUNT(B19:B29)</f>
        <v>11</v>
      </c>
      <c r="C30" s="108"/>
      <c r="D30" s="108"/>
      <c r="E30" s="108"/>
    </row>
    <row r="31" spans="1:5" ht="15.75" thickBot="1" x14ac:dyDescent="0.3">
      <c r="E31" s="100"/>
    </row>
    <row r="32" spans="1:5" ht="18.75" thickBot="1" x14ac:dyDescent="0.3">
      <c r="A32" s="140" t="s">
        <v>2503</v>
      </c>
      <c r="B32" s="141"/>
      <c r="C32" s="141"/>
      <c r="D32" s="141"/>
      <c r="E32" s="142"/>
    </row>
    <row r="33" spans="1:5" ht="18" x14ac:dyDescent="0.25">
      <c r="A33" s="97" t="s">
        <v>15</v>
      </c>
      <c r="B33" s="97" t="s">
        <v>2426</v>
      </c>
      <c r="C33" s="98" t="s">
        <v>46</v>
      </c>
      <c r="D33" s="98" t="s">
        <v>2429</v>
      </c>
      <c r="E33" s="103" t="s">
        <v>2427</v>
      </c>
    </row>
    <row r="34" spans="1:5" ht="18" x14ac:dyDescent="0.25">
      <c r="A34" s="75" t="str">
        <f>VLOOKUP(B34,'[1]LISTADO ATM'!$A$2:$C$822,3,0)</f>
        <v>DISTRITO NACIONAL</v>
      </c>
      <c r="B34" s="123">
        <v>539</v>
      </c>
      <c r="C34" s="123" t="str">
        <f>VLOOKUP(B34,'[1]LISTADO ATM'!$A$2:$B$822,2,0)</f>
        <v>ATM S/M La Cadena Los Proceres</v>
      </c>
      <c r="D34" s="129" t="s">
        <v>2490</v>
      </c>
      <c r="E34" s="112">
        <v>335834656</v>
      </c>
    </row>
    <row r="35" spans="1:5" ht="18" x14ac:dyDescent="0.25">
      <c r="A35" s="75" t="str">
        <f>VLOOKUP(B35,'[1]LISTADO ATM'!$A$2:$C$822,3,0)</f>
        <v>DISTRITO NACIONAL</v>
      </c>
      <c r="B35" s="123">
        <v>938</v>
      </c>
      <c r="C35" s="123" t="str">
        <f>VLOOKUP(B35,'[1]LISTADO ATM'!$A$2:$B$822,2,0)</f>
        <v xml:space="preserve">ATM Autobanco Oficina Filadelfia Plaza </v>
      </c>
      <c r="D35" s="129" t="s">
        <v>2490</v>
      </c>
      <c r="E35" s="112">
        <v>335835837</v>
      </c>
    </row>
    <row r="36" spans="1:5" ht="18" x14ac:dyDescent="0.25">
      <c r="A36" s="75" t="str">
        <f>VLOOKUP(B36,'[1]LISTADO ATM'!$A$2:$C$822,3,0)</f>
        <v>DISTRITO NACIONAL</v>
      </c>
      <c r="B36" s="123">
        <v>18</v>
      </c>
      <c r="C36" s="123" t="str">
        <f>VLOOKUP(B36,'[1]LISTADO ATM'!$A$2:$B$822,2,0)</f>
        <v xml:space="preserve">ATM Oficina Haina Occidental I </v>
      </c>
      <c r="D36" s="129" t="s">
        <v>2490</v>
      </c>
      <c r="E36" s="112">
        <v>335835740</v>
      </c>
    </row>
    <row r="37" spans="1:5" ht="18" x14ac:dyDescent="0.25">
      <c r="A37" s="75" t="str">
        <f>VLOOKUP(B37,'[1]LISTADO ATM'!$A$2:$C$822,3,0)</f>
        <v>SUR</v>
      </c>
      <c r="B37" s="123">
        <v>764</v>
      </c>
      <c r="C37" s="123" t="str">
        <f>VLOOKUP(B37,'[1]LISTADO ATM'!$A$2:$B$822,2,0)</f>
        <v xml:space="preserve">ATM Oficina Elías Piña </v>
      </c>
      <c r="D37" s="129" t="s">
        <v>2490</v>
      </c>
      <c r="E37" s="112">
        <v>335835833</v>
      </c>
    </row>
    <row r="38" spans="1:5" ht="18" x14ac:dyDescent="0.25">
      <c r="A38" s="75" t="str">
        <f>VLOOKUP(B38,'[1]LISTADO ATM'!$A$2:$C$822,3,0)</f>
        <v>DISTRITO NACIONAL</v>
      </c>
      <c r="B38" s="123">
        <v>684</v>
      </c>
      <c r="C38" s="123" t="str">
        <f>VLOOKUP(B38,'[1]LISTADO ATM'!$A$2:$B$822,2,0)</f>
        <v>ATM Estación Texaco Prolongación 27 Febrero</v>
      </c>
      <c r="D38" s="129" t="s">
        <v>2490</v>
      </c>
      <c r="E38" s="112">
        <v>335835811</v>
      </c>
    </row>
    <row r="39" spans="1:5" ht="18" x14ac:dyDescent="0.25">
      <c r="A39" s="75" t="str">
        <f>VLOOKUP(B39,'[1]LISTADO ATM'!$A$2:$C$822,3,0)</f>
        <v>DISTRITO NACIONAL</v>
      </c>
      <c r="B39" s="123">
        <v>314</v>
      </c>
      <c r="C39" s="123" t="str">
        <f>VLOOKUP(B39,'[1]LISTADO ATM'!$A$2:$B$822,2,0)</f>
        <v xml:space="preserve">ATM UNP Cambita Garabito (San Cristóbal) </v>
      </c>
      <c r="D39" s="129" t="s">
        <v>2490</v>
      </c>
      <c r="E39" s="112">
        <v>335835832</v>
      </c>
    </row>
    <row r="40" spans="1:5" ht="18" x14ac:dyDescent="0.25">
      <c r="A40" s="75" t="str">
        <f>VLOOKUP(B40,'[1]LISTADO ATM'!$A$2:$C$822,3,0)</f>
        <v>SUR</v>
      </c>
      <c r="B40" s="123">
        <v>592</v>
      </c>
      <c r="C40" s="123" t="str">
        <f>VLOOKUP(B40,'[1]LISTADO ATM'!$A$2:$B$822,2,0)</f>
        <v xml:space="preserve">ATM Centro de Caja San Cristóbal I </v>
      </c>
      <c r="D40" s="129" t="s">
        <v>2490</v>
      </c>
      <c r="E40" s="112">
        <v>335835818</v>
      </c>
    </row>
    <row r="41" spans="1:5" ht="18" x14ac:dyDescent="0.25">
      <c r="A41" s="75" t="str">
        <f>VLOOKUP(B41,'[1]LISTADO ATM'!$A$2:$C$822,3,0)</f>
        <v>DISTRITO NACIONAL</v>
      </c>
      <c r="B41" s="123">
        <v>974</v>
      </c>
      <c r="C41" s="123" t="str">
        <f>VLOOKUP(B41,'[1]LISTADO ATM'!$A$2:$B$822,2,0)</f>
        <v xml:space="preserve">ATM S/M Nacional Ave. Lope de Vega </v>
      </c>
      <c r="D41" s="129" t="s">
        <v>2490</v>
      </c>
      <c r="E41" s="112">
        <v>335835773</v>
      </c>
    </row>
    <row r="42" spans="1:5" ht="18" x14ac:dyDescent="0.25">
      <c r="A42" s="75" t="str">
        <f>VLOOKUP(B42,'[1]LISTADO ATM'!$A$2:$C$822,3,0)</f>
        <v>DISTRITO NACIONAL</v>
      </c>
      <c r="B42" s="123">
        <v>438</v>
      </c>
      <c r="C42" s="123" t="str">
        <f>VLOOKUP(B42,'[1]LISTADO ATM'!$A$2:$B$822,2,0)</f>
        <v xml:space="preserve">ATM Autobanco Torre IV </v>
      </c>
      <c r="D42" s="129" t="s">
        <v>2490</v>
      </c>
      <c r="E42" s="112">
        <v>335835841</v>
      </c>
    </row>
    <row r="43" spans="1:5" ht="18.75" thickBot="1" x14ac:dyDescent="0.3">
      <c r="A43" s="121" t="s">
        <v>2500</v>
      </c>
      <c r="B43" s="102">
        <f>COUNT(B34:B42)</f>
        <v>9</v>
      </c>
      <c r="C43" s="108"/>
      <c r="D43" s="133"/>
      <c r="E43" s="134"/>
    </row>
    <row r="44" spans="1:5" ht="15.75" thickBot="1" x14ac:dyDescent="0.3">
      <c r="E44" s="100"/>
    </row>
    <row r="45" spans="1:5" ht="18" x14ac:dyDescent="0.25">
      <c r="A45" s="150" t="s">
        <v>2504</v>
      </c>
      <c r="B45" s="151"/>
      <c r="C45" s="151"/>
      <c r="D45" s="151"/>
      <c r="E45" s="152"/>
    </row>
    <row r="46" spans="1:5" ht="18" x14ac:dyDescent="0.25">
      <c r="A46" s="103" t="s">
        <v>15</v>
      </c>
      <c r="B46" s="103" t="s">
        <v>2426</v>
      </c>
      <c r="C46" s="99" t="s">
        <v>46</v>
      </c>
      <c r="D46" s="130" t="s">
        <v>2429</v>
      </c>
      <c r="E46" s="103" t="s">
        <v>2427</v>
      </c>
    </row>
    <row r="47" spans="1:5" ht="18" x14ac:dyDescent="0.25">
      <c r="A47" s="123" t="str">
        <f>VLOOKUP(B47,'[1]LISTADO ATM'!$A$2:$C$822,3,0)</f>
        <v>SUR</v>
      </c>
      <c r="B47" s="123">
        <v>677</v>
      </c>
      <c r="C47" s="123" t="str">
        <f>VLOOKUP(B47,'[1]LISTADO ATM'!$A$2:$B$822,2,0)</f>
        <v>ATM PBG Villa Jaragua</v>
      </c>
      <c r="D47" s="129" t="s">
        <v>2523</v>
      </c>
      <c r="E47" s="126">
        <v>335835690</v>
      </c>
    </row>
    <row r="48" spans="1:5" ht="18" x14ac:dyDescent="0.25">
      <c r="A48" s="123" t="str">
        <f>VLOOKUP(B48,'[1]LISTADO ATM'!$A$2:$C$822,3,0)</f>
        <v>DISTRITO NACIONAL</v>
      </c>
      <c r="B48" s="123">
        <v>54</v>
      </c>
      <c r="C48" s="123" t="str">
        <f>VLOOKUP(B48,'[1]LISTADO ATM'!$A$2:$B$822,2,0)</f>
        <v xml:space="preserve">ATM Autoservicio Galería 360 </v>
      </c>
      <c r="D48" s="129" t="s">
        <v>2523</v>
      </c>
      <c r="E48" s="126">
        <v>335835674</v>
      </c>
    </row>
    <row r="49" spans="1:5" ht="18" x14ac:dyDescent="0.25">
      <c r="A49" s="123" t="str">
        <f>VLOOKUP(B49,'[1]LISTADO ATM'!$A$2:$C$822,3,0)</f>
        <v>SUR</v>
      </c>
      <c r="B49" s="123">
        <v>101</v>
      </c>
      <c r="C49" s="123" t="str">
        <f>VLOOKUP(B49,'[1]LISTADO ATM'!$A$2:$B$822,2,0)</f>
        <v xml:space="preserve">ATM Oficina San Juan de la Maguana I </v>
      </c>
      <c r="D49" s="129" t="s">
        <v>2523</v>
      </c>
      <c r="E49" s="126">
        <v>335835810</v>
      </c>
    </row>
    <row r="50" spans="1:5" ht="18" x14ac:dyDescent="0.25">
      <c r="A50" s="123" t="str">
        <f>VLOOKUP(B50,'[1]LISTADO ATM'!$A$2:$C$822,3,0)</f>
        <v>ESTE</v>
      </c>
      <c r="B50" s="123">
        <v>386</v>
      </c>
      <c r="C50" s="123" t="str">
        <f>VLOOKUP(B50,'[1]LISTADO ATM'!$A$2:$B$822,2,0)</f>
        <v xml:space="preserve">ATM Plaza Verón II </v>
      </c>
      <c r="D50" s="129" t="s">
        <v>2523</v>
      </c>
      <c r="E50" s="126">
        <v>335835698</v>
      </c>
    </row>
    <row r="51" spans="1:5" ht="18" x14ac:dyDescent="0.25">
      <c r="A51" s="123" t="str">
        <f>VLOOKUP(B51,'[1]LISTADO ATM'!$A$2:$C$822,3,0)</f>
        <v>DISTRITO NACIONAL</v>
      </c>
      <c r="B51" s="123">
        <v>493</v>
      </c>
      <c r="C51" s="123" t="str">
        <f>VLOOKUP(B51,'[1]LISTADO ATM'!$A$2:$B$822,2,0)</f>
        <v xml:space="preserve">ATM Oficina Haina Occidental II </v>
      </c>
      <c r="D51" s="129" t="s">
        <v>2523</v>
      </c>
      <c r="E51" s="126">
        <v>335835839</v>
      </c>
    </row>
    <row r="52" spans="1:5" ht="18" x14ac:dyDescent="0.25">
      <c r="A52" s="123" t="str">
        <f>VLOOKUP(B52,'[1]LISTADO ATM'!$A$2:$C$822,3,0)</f>
        <v>ESTE</v>
      </c>
      <c r="B52" s="123">
        <v>385</v>
      </c>
      <c r="C52" s="123" t="str">
        <f>VLOOKUP(B52,'[1]LISTADO ATM'!$A$2:$B$822,2,0)</f>
        <v xml:space="preserve">ATM Plaza Verón I </v>
      </c>
      <c r="D52" s="129" t="s">
        <v>2523</v>
      </c>
      <c r="E52" s="126">
        <v>335835829</v>
      </c>
    </row>
    <row r="53" spans="1:5" ht="18" x14ac:dyDescent="0.25">
      <c r="A53" s="123" t="str">
        <f>VLOOKUP(B53,'[1]LISTADO ATM'!$A$2:$C$822,3,0)</f>
        <v>DISTRITO NACIONAL</v>
      </c>
      <c r="B53" s="123">
        <v>410</v>
      </c>
      <c r="C53" s="123" t="str">
        <f>VLOOKUP(B53,'[1]LISTADO ATM'!$A$2:$B$822,2,0)</f>
        <v xml:space="preserve">ATM Oficina Las Palmas de Herrera II </v>
      </c>
      <c r="D53" s="129" t="s">
        <v>2523</v>
      </c>
      <c r="E53" s="126">
        <v>335835813</v>
      </c>
    </row>
    <row r="54" spans="1:5" ht="18" x14ac:dyDescent="0.25">
      <c r="A54" s="123" t="str">
        <f>VLOOKUP(B54,'[1]LISTADO ATM'!$A$2:$C$822,3,0)</f>
        <v>NORTE</v>
      </c>
      <c r="B54" s="123">
        <v>8</v>
      </c>
      <c r="C54" s="123" t="str">
        <f>VLOOKUP(B54,'[1]LISTADO ATM'!$A$2:$B$822,2,0)</f>
        <v>ATM Autoservicio Yaque</v>
      </c>
      <c r="D54" s="129" t="s">
        <v>2523</v>
      </c>
      <c r="E54" s="126">
        <v>335835852</v>
      </c>
    </row>
    <row r="55" spans="1:5" ht="18" x14ac:dyDescent="0.25">
      <c r="A55" s="123" t="str">
        <f>VLOOKUP(B55,'[1]LISTADO ATM'!$A$2:$C$822,3,0)</f>
        <v>DISTRITO NACIONAL</v>
      </c>
      <c r="B55" s="123">
        <v>241</v>
      </c>
      <c r="C55" s="123" t="str">
        <f>VLOOKUP(B55,'[1]LISTADO ATM'!$A$2:$B$822,2,0)</f>
        <v xml:space="preserve">ATM Palacio Nacional (Presidencia) </v>
      </c>
      <c r="D55" s="129" t="s">
        <v>2523</v>
      </c>
      <c r="E55" s="126">
        <v>335835853</v>
      </c>
    </row>
    <row r="56" spans="1:5" ht="18.75" thickBot="1" x14ac:dyDescent="0.3">
      <c r="A56" s="121" t="s">
        <v>2500</v>
      </c>
      <c r="B56" s="102">
        <f>COUNT(B47:B55)</f>
        <v>9</v>
      </c>
      <c r="C56" s="132"/>
      <c r="D56" s="131"/>
      <c r="E56" s="131"/>
    </row>
    <row r="57" spans="1:5" ht="15.75" thickBot="1" x14ac:dyDescent="0.3">
      <c r="E57" s="100"/>
    </row>
    <row r="58" spans="1:5" ht="18.75" thickBot="1" x14ac:dyDescent="0.3">
      <c r="A58" s="153" t="s">
        <v>2505</v>
      </c>
      <c r="B58" s="154"/>
      <c r="D58" s="100"/>
      <c r="E58" s="100"/>
    </row>
    <row r="59" spans="1:5" ht="18.75" thickBot="1" x14ac:dyDescent="0.3">
      <c r="A59" s="138">
        <f>+B30+B43+B56</f>
        <v>29</v>
      </c>
      <c r="B59" s="139"/>
    </row>
    <row r="60" spans="1:5" ht="15.75" thickBot="1" x14ac:dyDescent="0.3">
      <c r="E60" s="100"/>
    </row>
    <row r="61" spans="1:5" ht="18.75" thickBot="1" x14ac:dyDescent="0.3">
      <c r="A61" s="140" t="s">
        <v>2506</v>
      </c>
      <c r="B61" s="141"/>
      <c r="C61" s="141"/>
      <c r="D61" s="141"/>
      <c r="E61" s="142"/>
    </row>
    <row r="62" spans="1:5" ht="18" x14ac:dyDescent="0.25">
      <c r="A62" s="103" t="s">
        <v>15</v>
      </c>
      <c r="B62" s="103" t="s">
        <v>2426</v>
      </c>
      <c r="C62" s="99" t="s">
        <v>46</v>
      </c>
      <c r="D62" s="143" t="s">
        <v>2429</v>
      </c>
      <c r="E62" s="144"/>
    </row>
    <row r="63" spans="1:5" ht="18" x14ac:dyDescent="0.25">
      <c r="A63" s="123" t="str">
        <f>VLOOKUP(B63,'[1]LISTADO ATM'!$A$2:$C$822,3,0)</f>
        <v>DISTRITO NACIONAL</v>
      </c>
      <c r="B63" s="123">
        <v>833</v>
      </c>
      <c r="C63" s="123" t="str">
        <f>VLOOKUP(B63,'[1]LISTADO ATM'!$A$2:$B$822,2,0)</f>
        <v xml:space="preserve">ATM Cafetería CTB I </v>
      </c>
      <c r="D63" s="145" t="s">
        <v>2524</v>
      </c>
      <c r="E63" s="146"/>
    </row>
    <row r="64" spans="1:5" ht="18" x14ac:dyDescent="0.25">
      <c r="A64" s="123" t="str">
        <f>VLOOKUP(B64,'[1]LISTADO ATM'!$A$2:$C$822,3,0)</f>
        <v>DISTRITO NACIONAL</v>
      </c>
      <c r="B64" s="123">
        <v>993</v>
      </c>
      <c r="C64" s="123" t="str">
        <f>VLOOKUP(B64,'[1]LISTADO ATM'!$A$2:$B$822,2,0)</f>
        <v xml:space="preserve">ATM Centro Medico Integral II </v>
      </c>
      <c r="D64" s="145" t="s">
        <v>2524</v>
      </c>
      <c r="E64" s="146"/>
    </row>
    <row r="65" spans="1:5" ht="18" x14ac:dyDescent="0.25">
      <c r="A65" s="123" t="str">
        <f>VLOOKUP(B65,'[1]LISTADO ATM'!$A$2:$C$822,3,0)</f>
        <v>NORTE</v>
      </c>
      <c r="B65" s="123">
        <v>9</v>
      </c>
      <c r="C65" s="123" t="str">
        <f>VLOOKUP(B65,'[1]LISTADO ATM'!$A$2:$B$822,2,0)</f>
        <v>ATM Hispañiola Fresh Fruit</v>
      </c>
      <c r="D65" s="145" t="s">
        <v>2524</v>
      </c>
      <c r="E65" s="146"/>
    </row>
    <row r="66" spans="1:5" ht="18" x14ac:dyDescent="0.25">
      <c r="A66" s="123" t="str">
        <f>VLOOKUP(B66,'[1]LISTADO ATM'!$A$2:$C$822,3,0)</f>
        <v>NORTE</v>
      </c>
      <c r="B66" s="123">
        <v>432</v>
      </c>
      <c r="C66" s="123" t="str">
        <f>VLOOKUP(B66,'[1]LISTADO ATM'!$A$2:$B$822,2,0)</f>
        <v xml:space="preserve">ATM Oficina Puerto Plata II </v>
      </c>
      <c r="D66" s="145" t="s">
        <v>2524</v>
      </c>
      <c r="E66" s="146"/>
    </row>
    <row r="67" spans="1:5" ht="18" x14ac:dyDescent="0.25">
      <c r="A67" s="123" t="str">
        <f>VLOOKUP(B67,'[1]LISTADO ATM'!$A$2:$C$822,3,0)</f>
        <v>DISTRITO NACIONAL</v>
      </c>
      <c r="B67" s="123">
        <v>911</v>
      </c>
      <c r="C67" s="123" t="str">
        <f>VLOOKUP(B67,'[1]LISTADO ATM'!$A$2:$B$822,2,0)</f>
        <v xml:space="preserve">ATM Oficina Venezuela II </v>
      </c>
      <c r="D67" s="145" t="s">
        <v>2525</v>
      </c>
      <c r="E67" s="146"/>
    </row>
    <row r="68" spans="1:5" ht="18" x14ac:dyDescent="0.25">
      <c r="A68" s="123" t="str">
        <f>VLOOKUP(B68,'[1]LISTADO ATM'!$A$2:$C$822,3,0)</f>
        <v>NORTE</v>
      </c>
      <c r="B68" s="123">
        <v>728</v>
      </c>
      <c r="C68" s="123" t="str">
        <f>VLOOKUP(B68,'[1]LISTADO ATM'!$A$2:$B$822,2,0)</f>
        <v xml:space="preserve">ATM UNP La Vega Oficina Regional Norcentral </v>
      </c>
      <c r="D68" s="145" t="s">
        <v>2524</v>
      </c>
      <c r="E68" s="146"/>
    </row>
    <row r="69" spans="1:5" ht="18" x14ac:dyDescent="0.25">
      <c r="A69" s="123" t="str">
        <f>VLOOKUP(B69,'[1]LISTADO ATM'!$A$2:$C$822,3,0)</f>
        <v>DISTRITO NACIONAL</v>
      </c>
      <c r="B69" s="123">
        <v>578</v>
      </c>
      <c r="C69" s="123" t="str">
        <f>VLOOKUP(B69,'[1]LISTADO ATM'!$A$2:$B$822,2,0)</f>
        <v xml:space="preserve">ATM Procuraduría General de la República </v>
      </c>
      <c r="D69" s="145" t="s">
        <v>2524</v>
      </c>
      <c r="E69" s="146"/>
    </row>
    <row r="70" spans="1:5" ht="18" x14ac:dyDescent="0.25">
      <c r="A70" s="123" t="str">
        <f>VLOOKUP(B70,'[1]LISTADO ATM'!$A$2:$C$822,3,0)</f>
        <v>DISTRITO NACIONAL</v>
      </c>
      <c r="B70" s="123">
        <v>522</v>
      </c>
      <c r="C70" s="123" t="str">
        <f>VLOOKUP(B70,'[1]LISTADO ATM'!$A$2:$B$822,2,0)</f>
        <v xml:space="preserve">ATM Oficina Galería 360 </v>
      </c>
      <c r="D70" s="145" t="s">
        <v>2524</v>
      </c>
      <c r="E70" s="146"/>
    </row>
    <row r="71" spans="1:5" ht="18" x14ac:dyDescent="0.25">
      <c r="A71" s="123" t="str">
        <f>VLOOKUP(B71,'[1]LISTADO ATM'!$A$2:$C$822,3,0)</f>
        <v>ESTE</v>
      </c>
      <c r="B71" s="123">
        <v>117</v>
      </c>
      <c r="C71" s="123" t="str">
        <f>VLOOKUP(B71,'[1]LISTADO ATM'!$A$2:$B$822,2,0)</f>
        <v xml:space="preserve">ATM Oficina El Seybo </v>
      </c>
      <c r="D71" s="145" t="s">
        <v>2524</v>
      </c>
      <c r="E71" s="146"/>
    </row>
    <row r="72" spans="1:5" ht="18" x14ac:dyDescent="0.25">
      <c r="A72" s="123" t="str">
        <f>VLOOKUP(B72,'[1]LISTADO ATM'!$A$2:$C$822,3,0)</f>
        <v>DISTRITO NACIONAL</v>
      </c>
      <c r="B72" s="123">
        <v>153</v>
      </c>
      <c r="C72" s="123" t="str">
        <f>VLOOKUP(B72,'[1]LISTADO ATM'!$A$2:$B$822,2,0)</f>
        <v xml:space="preserve">ATM Rehabilitación </v>
      </c>
      <c r="D72" s="145" t="s">
        <v>2524</v>
      </c>
      <c r="E72" s="146"/>
    </row>
    <row r="73" spans="1:5" ht="18" x14ac:dyDescent="0.25">
      <c r="A73" s="123" t="str">
        <f>VLOOKUP(B73,'[1]LISTADO ATM'!$A$2:$C$822,3,0)</f>
        <v>NORTE</v>
      </c>
      <c r="B73" s="123">
        <v>350</v>
      </c>
      <c r="C73" s="123" t="str">
        <f>VLOOKUP(B73,'[1]LISTADO ATM'!$A$2:$B$822,2,0)</f>
        <v xml:space="preserve">ATM Oficina Villa Tapia </v>
      </c>
      <c r="D73" s="145" t="s">
        <v>2525</v>
      </c>
      <c r="E73" s="146"/>
    </row>
    <row r="74" spans="1:5" ht="18" x14ac:dyDescent="0.25">
      <c r="A74" s="123" t="str">
        <f>VLOOKUP(B74,'[1]LISTADO ATM'!$A$2:$C$822,3,0)</f>
        <v>DISTRITO NACIONAL</v>
      </c>
      <c r="B74" s="123">
        <v>515</v>
      </c>
      <c r="C74" s="123" t="str">
        <f>VLOOKUP(B74,'[1]LISTADO ATM'!$A$2:$B$822,2,0)</f>
        <v xml:space="preserve">ATM Oficina Agora Mall I </v>
      </c>
      <c r="D74" s="145" t="s">
        <v>2524</v>
      </c>
      <c r="E74" s="146"/>
    </row>
    <row r="75" spans="1:5" ht="18" x14ac:dyDescent="0.25">
      <c r="A75" s="123" t="str">
        <f>VLOOKUP(B75,'[1]LISTADO ATM'!$A$2:$C$822,3,0)</f>
        <v>DISTRITO NACIONAL</v>
      </c>
      <c r="B75" s="123">
        <v>724</v>
      </c>
      <c r="C75" s="123" t="str">
        <f>VLOOKUP(B75,'[1]LISTADO ATM'!$A$2:$B$822,2,0)</f>
        <v xml:space="preserve">ATM El Huacal I </v>
      </c>
      <c r="D75" s="145" t="s">
        <v>2524</v>
      </c>
      <c r="E75" s="146"/>
    </row>
    <row r="76" spans="1:5" ht="18" x14ac:dyDescent="0.25">
      <c r="A76" s="123" t="str">
        <f>VLOOKUP(B76,'[1]LISTADO ATM'!$A$2:$C$822,3,0)</f>
        <v>DISTRITO NACIONAL</v>
      </c>
      <c r="B76" s="123">
        <v>725</v>
      </c>
      <c r="C76" s="123" t="str">
        <f>VLOOKUP(B76,'[1]LISTADO ATM'!$A$2:$B$822,2,0)</f>
        <v xml:space="preserve">ATM El Huacal II  </v>
      </c>
      <c r="D76" s="145" t="s">
        <v>2524</v>
      </c>
      <c r="E76" s="146"/>
    </row>
    <row r="77" spans="1:5" ht="18" x14ac:dyDescent="0.25">
      <c r="A77" s="123" t="str">
        <f>VLOOKUP(B77,'[1]LISTADO ATM'!$A$2:$C$822,3,0)</f>
        <v>SUR</v>
      </c>
      <c r="B77" s="123">
        <v>750</v>
      </c>
      <c r="C77" s="123" t="str">
        <f>VLOOKUP(B77,'[1]LISTADO ATM'!$A$2:$B$822,2,0)</f>
        <v xml:space="preserve">ATM UNP Duvergé </v>
      </c>
      <c r="D77" s="145" t="s">
        <v>2524</v>
      </c>
      <c r="E77" s="146"/>
    </row>
    <row r="78" spans="1:5" ht="18.75" thickBot="1" x14ac:dyDescent="0.3">
      <c r="A78" s="121" t="s">
        <v>2500</v>
      </c>
      <c r="B78" s="102">
        <f>COUNT(B63:B77)</f>
        <v>15</v>
      </c>
      <c r="C78" s="132"/>
      <c r="D78" s="131"/>
      <c r="E78" s="131"/>
    </row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7:E67"/>
    <mergeCell ref="D68:E68"/>
    <mergeCell ref="D69:E69"/>
    <mergeCell ref="D70:E70"/>
    <mergeCell ref="D64:E64"/>
    <mergeCell ref="D65:E65"/>
    <mergeCell ref="D66:E66"/>
    <mergeCell ref="D62:E62"/>
    <mergeCell ref="D63:E63"/>
    <mergeCell ref="A61:E61"/>
    <mergeCell ref="A32:E32"/>
    <mergeCell ref="A45:E45"/>
    <mergeCell ref="A58:B58"/>
    <mergeCell ref="A1:E1"/>
    <mergeCell ref="A2:E2"/>
    <mergeCell ref="A7:E7"/>
    <mergeCell ref="C10:E10"/>
    <mergeCell ref="A12:E12"/>
    <mergeCell ref="C15:E15"/>
    <mergeCell ref="A17:E17"/>
    <mergeCell ref="A59:B59"/>
  </mergeCells>
  <phoneticPr fontId="46" type="noConversion"/>
  <conditionalFormatting sqref="B1:B1048576">
    <cfRule type="duplicateValues" dxfId="154" priority="2"/>
  </conditionalFormatting>
  <conditionalFormatting sqref="E1:E1048576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2433</v>
      </c>
      <c r="B1" s="168"/>
      <c r="C1" s="168"/>
      <c r="D1" s="16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2509</v>
      </c>
      <c r="B3" s="109">
        <v>816</v>
      </c>
      <c r="C3" s="67" t="s">
        <v>2437</v>
      </c>
      <c r="D3" s="67" t="s">
        <v>2511</v>
      </c>
      <c r="E3" s="69"/>
    </row>
    <row r="4" spans="1:5" ht="18" x14ac:dyDescent="0.25">
      <c r="A4" s="110" t="s">
        <v>2512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2443</v>
      </c>
      <c r="B25" s="168"/>
      <c r="C25" s="168"/>
      <c r="D25" s="16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2513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2514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2515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2516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2517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2518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2519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2520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2" priority="119253"/>
  </conditionalFormatting>
  <conditionalFormatting sqref="A7:A11">
    <cfRule type="duplicateValues" dxfId="151" priority="119257"/>
    <cfRule type="duplicateValues" dxfId="150" priority="119258"/>
  </conditionalFormatting>
  <conditionalFormatting sqref="A7:A11">
    <cfRule type="duplicateValues" dxfId="149" priority="119261"/>
    <cfRule type="duplicateValues" dxfId="148" priority="119262"/>
  </conditionalFormatting>
  <conditionalFormatting sqref="A5:A6">
    <cfRule type="duplicateValues" dxfId="147" priority="289"/>
  </conditionalFormatting>
  <conditionalFormatting sqref="A5:A6">
    <cfRule type="duplicateValues" dxfId="146" priority="287"/>
    <cfRule type="duplicateValues" dxfId="145" priority="288"/>
  </conditionalFormatting>
  <conditionalFormatting sqref="A5:A6">
    <cfRule type="duplicateValues" dxfId="144" priority="285"/>
    <cfRule type="duplicateValues" dxfId="143" priority="286"/>
  </conditionalFormatting>
  <conditionalFormatting sqref="A5:A6">
    <cfRule type="duplicateValues" dxfId="142" priority="266"/>
  </conditionalFormatting>
  <conditionalFormatting sqref="A5:A6">
    <cfRule type="duplicateValues" dxfId="141" priority="264"/>
    <cfRule type="duplicateValues" dxfId="140" priority="265"/>
  </conditionalFormatting>
  <conditionalFormatting sqref="A5:A6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38">
    <cfRule type="duplicateValues" dxfId="62" priority="23"/>
  </conditionalFormatting>
  <conditionalFormatting sqref="B31:B38">
    <cfRule type="duplicateValues" dxfId="61" priority="21"/>
    <cfRule type="duplicateValues" dxfId="60" priority="22"/>
  </conditionalFormatting>
  <conditionalFormatting sqref="B31:B38">
    <cfRule type="duplicateValues" dxfId="59" priority="19"/>
    <cfRule type="duplicateValues" dxfId="58" priority="20"/>
  </conditionalFormatting>
  <conditionalFormatting sqref="B31:B38">
    <cfRule type="duplicateValues" dxfId="57" priority="18"/>
  </conditionalFormatting>
  <conditionalFormatting sqref="B31:B38">
    <cfRule type="duplicateValues" dxfId="56" priority="17"/>
  </conditionalFormatting>
  <conditionalFormatting sqref="B31:B38">
    <cfRule type="duplicateValues" dxfId="55" priority="16"/>
  </conditionalFormatting>
  <conditionalFormatting sqref="B31:B38">
    <cfRule type="duplicateValues" dxfId="54" priority="15"/>
  </conditionalFormatting>
  <conditionalFormatting sqref="B31:B38">
    <cfRule type="duplicateValues" dxfId="53" priority="13"/>
    <cfRule type="duplicateValues" dxfId="52" priority="14"/>
  </conditionalFormatting>
  <conditionalFormatting sqref="B31:B38">
    <cfRule type="duplicateValues" dxfId="51" priority="12"/>
  </conditionalFormatting>
  <conditionalFormatting sqref="B31:B38">
    <cfRule type="duplicateValues" dxfId="50" priority="10"/>
    <cfRule type="duplicateValues" dxfId="49" priority="11"/>
  </conditionalFormatting>
  <conditionalFormatting sqref="A31:A38">
    <cfRule type="duplicateValues" dxfId="48" priority="9"/>
  </conditionalFormatting>
  <conditionalFormatting sqref="A31:A38">
    <cfRule type="duplicateValues" dxfId="47" priority="8"/>
  </conditionalFormatting>
  <conditionalFormatting sqref="A31:A38">
    <cfRule type="duplicateValues" dxfId="46" priority="6"/>
    <cfRule type="duplicateValues" dxfId="45" priority="7"/>
  </conditionalFormatting>
  <conditionalFormatting sqref="A31:A38">
    <cfRule type="duplicateValues" dxfId="44" priority="5"/>
  </conditionalFormatting>
  <conditionalFormatting sqref="A31:A38">
    <cfRule type="duplicateValues" dxfId="43" priority="4"/>
  </conditionalFormatting>
  <conditionalFormatting sqref="A31:A38">
    <cfRule type="duplicateValues" dxfId="42" priority="3"/>
  </conditionalFormatting>
  <conditionalFormatting sqref="A31:A38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189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170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169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169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168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167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128.5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127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127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133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86.15079861111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25.6746064814797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2021-03-27T11:50:36Z</dcterms:modified>
</cp:coreProperties>
</file>