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23" i="16" l="1"/>
  <c r="A152" i="1"/>
  <c r="A151" i="1"/>
  <c r="A150" i="1"/>
  <c r="A149" i="1"/>
  <c r="A148" i="1"/>
  <c r="A147" i="1"/>
  <c r="A146" i="1"/>
  <c r="A145" i="1"/>
  <c r="A144" i="1"/>
  <c r="A143" i="1"/>
  <c r="A142" i="1"/>
  <c r="B95" i="16"/>
  <c r="A92" i="16"/>
  <c r="C92" i="16"/>
  <c r="A93" i="16"/>
  <c r="C93" i="16"/>
  <c r="A94" i="16"/>
  <c r="C94" i="16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B72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8" i="16" l="1"/>
  <c r="F141" i="1" l="1"/>
  <c r="G141" i="1"/>
  <c r="H141" i="1"/>
  <c r="I141" i="1"/>
  <c r="J141" i="1"/>
  <c r="K141" i="1"/>
  <c r="A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A41" i="1" l="1"/>
  <c r="F41" i="1"/>
  <c r="G41" i="1"/>
  <c r="H41" i="1"/>
  <c r="I41" i="1"/>
  <c r="J41" i="1"/>
  <c r="K41" i="1"/>
  <c r="A102" i="1"/>
  <c r="A101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0" i="1"/>
  <c r="A99" i="1"/>
  <c r="A98" i="1"/>
  <c r="A97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/>
  <c r="A95" i="1"/>
  <c r="A94" i="1"/>
  <c r="A93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 l="1"/>
  <c r="A79" i="1"/>
  <c r="A78" i="1"/>
  <c r="A77" i="1"/>
  <c r="A76" i="1"/>
  <c r="A75" i="1"/>
  <c r="A74" i="1"/>
  <c r="A73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71" i="1"/>
  <c r="A70" i="1"/>
  <c r="A69" i="1"/>
  <c r="A68" i="1"/>
  <c r="A67" i="1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8" i="1"/>
  <c r="G18" i="1"/>
  <c r="H18" i="1"/>
  <c r="I18" i="1"/>
  <c r="J18" i="1"/>
  <c r="K18" i="1"/>
  <c r="F17" i="1"/>
  <c r="G17" i="1"/>
  <c r="H17" i="1"/>
  <c r="I17" i="1"/>
  <c r="J17" i="1"/>
  <c r="K17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9" i="1" l="1"/>
  <c r="A15" i="1"/>
  <c r="A16" i="1"/>
  <c r="F19" i="1"/>
  <c r="G19" i="1"/>
  <c r="H19" i="1"/>
  <c r="I19" i="1"/>
  <c r="J19" i="1"/>
  <c r="K19" i="1"/>
  <c r="F15" i="1"/>
  <c r="G15" i="1"/>
  <c r="H15" i="1"/>
  <c r="I15" i="1"/>
  <c r="J15" i="1"/>
  <c r="K15" i="1"/>
  <c r="F16" i="1"/>
  <c r="G16" i="1"/>
  <c r="H16" i="1"/>
  <c r="I16" i="1"/>
  <c r="J16" i="1"/>
  <c r="K16" i="1"/>
  <c r="A11" i="1" l="1"/>
  <c r="A12" i="1"/>
  <c r="A13" i="1"/>
  <c r="A14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9" i="1"/>
  <c r="A10" i="1"/>
  <c r="F9" i="1"/>
  <c r="G9" i="1"/>
  <c r="H9" i="1"/>
  <c r="I9" i="1"/>
  <c r="J9" i="1"/>
  <c r="K9" i="1"/>
  <c r="F10" i="1"/>
  <c r="G10" i="1"/>
  <c r="H10" i="1"/>
  <c r="I10" i="1"/>
  <c r="J10" i="1"/>
  <c r="K10" i="1"/>
  <c r="A8" i="1" l="1"/>
  <c r="F8" i="1"/>
  <c r="G8" i="1"/>
  <c r="H8" i="1"/>
  <c r="I8" i="1"/>
  <c r="J8" i="1"/>
  <c r="K8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A6" i="1" l="1"/>
  <c r="A7" i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<sst xmlns="http://schemas.openxmlformats.org/spreadsheetml/2006/main" count="13649" uniqueCount="2536">
  <si>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</si>
  <si>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</si>
  <si>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</si>
  <si>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</si>
  <si>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</si>
  <si>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</si>
  <si>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</si>
  <si>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</si>
  <si>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</si>
  <si>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</si>
  <si>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</si>
  <si>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</si>
  <si>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</si>
  <si>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</si>
  <si>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</si>
  <si>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</si>
  <si>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</si>
  <si>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</si>
  <si>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</si>
  <si>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</si>
  <si>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</si>
  <si>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</si>
  <si>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</si>
  <si>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</si>
  <si>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</si>
  <si>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</si>
  <si>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</si>
  <si>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</si>
  <si>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</si>
  <si>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</si>
  <si>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</si>
  <si>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</si>
  <si>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</si>
  <si>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</si>
  <si>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</si>
  <si>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</si>
  <si>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</si>
  <si>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</si>
  <si>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</si>
  <si>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</si>
  <si>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</si>
  <si>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</si>
  <si>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</si>
  <si>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</si>
  <si>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</si>
  <si>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</si>
  <si>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</si>
  <si>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</si>
  <si>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</si>
  <si>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</si>
  <si>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</si>
  <si>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</si>
  <si>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</si>
  <si>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</si>
  <si>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</si>
  <si>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</si>
  <si>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</si>
  <si>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</si>
  <si>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</si>
  <si>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</si>
  <si>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</si>
  <si>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</si>
  <si>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</si>
  <si>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</si>
  <si>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</si>
  <si>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</si>
  <si>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</si>
  <si>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</si>
  <si>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</si>
  <si>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</si>
  <si>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</si>
  <si>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</si>
  <si>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</si>
  <si>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</si>
  <si>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</si>
  <si>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</si>
  <si>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</si>
  <si>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</si>
  <si>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</si>
  <si>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</si>
  <si>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</si>
  <si>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</si>
  <si>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</si>
  <si>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</si>
  <si>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</si>
  <si>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</si>
  <si>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</si>
  <si>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</si>
  <si>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</si>
  <si>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</si>
  <si>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</si>
  <si>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</si>
  <si>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</si>
  <si>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</si>
  <si>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</si>
  <si>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</si>
  <si>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</si>
  <si>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</si>
  <si>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</si>
  <si>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</si>
  <si>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</si>
  <si>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</si>
  <si>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</si>
  <si>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</si>
  <si>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</si>
  <si>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</si>
  <si>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</si>
  <si>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</si>
  <si>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</si>
  <si>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</si>
  <si>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</si>
  <si>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</si>
  <si>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</si>
  <si>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</si>
  <si>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</si>
  <si>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</si>
  <si>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</si>
  <si>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</si>
  <si>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</si>
  <si>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</si>
  <si>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</si>
  <si>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</si>
  <si>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</si>
  <si>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</si>
  <si>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</si>
  <si>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</si>
  <si>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</si>
  <si>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</si>
  <si>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</si>
  <si>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</si>
  <si>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</si>
  <si>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</si>
  <si>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</si>
  <si>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</si>
  <si>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</si>
  <si>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</si>
  <si>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</si>
  <si>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</si>
  <si>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</si>
  <si>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</si>
  <si>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</si>
  <si>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</si>
  <si>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</si>
  <si>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</si>
  <si>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</si>
  <si>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</si>
  <si>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</si>
  <si>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</si>
  <si>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</si>
  <si>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</si>
  <si>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</si>
  <si>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</si>
  <si>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</si>
  <si>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</si>
  <si>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</si>
  <si>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</si>
  <si>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</si>
  <si>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</si>
  <si>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</si>
  <si>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</si>
  <si>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</si>
  <si>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</si>
  <si>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</si>
  <si>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</si>
  <si>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</si>
  <si>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</si>
  <si>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</si>
  <si>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</si>
  <si>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</si>
  <si>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</si>
  <si>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</si>
  <si>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</si>
  <si>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</si>
  <si>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</si>
  <si>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</si>
  <si>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</si>
  <si>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</si>
  <si>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</si>
  <si>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</si>
  <si>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</si>
  <si>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</si>
  <si>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</si>
  <si>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</si>
  <si>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</si>
  <si>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</si>
  <si>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</si>
  <si>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</si>
  <si>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</si>
  <si>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</si>
  <si>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</si>
  <si>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</si>
  <si>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</si>
  <si>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</si>
  <si>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</si>
  <si>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</si>
  <si>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</si>
  <si>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</si>
  <si>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</si>
  <si>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</si>
  <si>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</si>
  <si>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</si>
  <si>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</si>
  <si>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</si>
  <si>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</si>
  <si>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</si>
  <si>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</si>
  <si>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</si>
  <si>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</si>
  <si>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</si>
  <si>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</si>
  <si>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</si>
  <si>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</si>
  <si>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</si>
  <si>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</si>
  <si>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</si>
  <si>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</si>
  <si>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</si>
  <si>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</si>
  <si>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</si>
  <si>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</si>
  <si>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</si>
  <si>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</si>
  <si>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</si>
  <si>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</si>
  <si>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</si>
  <si>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</si>
  <si>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</si>
  <si>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</si>
  <si>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</si>
  <si>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</si>
  <si>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</si>
  <si>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</si>
  <si>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</si>
  <si>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</si>
  <si>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</si>
  <si>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</si>
  <si>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</si>
  <si>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</si>
  <si>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</si>
  <si>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</si>
  <si>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</si>
  <si>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</si>
  <si>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</si>
  <si>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</si>
  <si>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</si>
  <si>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</si>
  <si>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</si>
  <si>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</si>
  <si>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</si>
  <si>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</si>
  <si>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</si>
  <si>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</si>
  <si>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</si>
  <si>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</si>
  <si>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</si>
  <si>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</si>
  <si>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</si>
  <si>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</si>
  <si>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</si>
  <si>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</si>
  <si>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</si>
  <si>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</si>
  <si>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</si>
  <si>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</si>
  <si>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</si>
  <si>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</si>
  <si>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</si>
  <si>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</si>
  <si>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</si>
  <si>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</si>
  <si>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</si>
  <si>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</si>
  <si>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</si>
  <si>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</si>
  <si>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</si>
  <si>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</si>
  <si>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</si>
  <si>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</si>
  <si>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</si>
  <si>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</si>
  <si>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</si>
  <si>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</si>
  <si>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</si>
  <si>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</si>
  <si>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</si>
  <si>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</si>
  <si>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</si>
  <si>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</si>
  <si>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</si>
  <si>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</si>
  <si>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</si>
  <si>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</si>
  <si>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</si>
  <si>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</si>
  <si>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</si>
  <si>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</si>
  <si>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</si>
  <si>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</si>
  <si>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</si>
  <si>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</si>
  <si>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</si>
  <si>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</si>
  <si>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</si>
  <si>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</si>
  <si>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</si>
  <si>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</si>
  <si>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</si>
  <si>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</si>
  <si>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</si>
  <si>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</si>
  <si>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</si>
  <si>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</si>
  <si>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</si>
  <si>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</si>
  <si>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</si>
  <si>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</si>
  <si>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</si>
  <si>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</si>
  <si>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</si>
  <si>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</si>
  <si>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</si>
  <si>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</si>
  <si>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</si>
  <si>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</si>
  <si>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</si>
  <si>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</si>
  <si>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</si>
  <si>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</si>
  <si>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</si>
  <si>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</si>
  <si>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</si>
  <si>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</si>
  <si>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</si>
  <si>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</si>
  <si>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</si>
  <si>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</si>
  <si>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</si>
  <si>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</si>
  <si>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</si>
  <si>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</si>
  <si>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</si>
  <si>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</si>
  <si>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</si>
  <si>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</si>
  <si>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</si>
  <si>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</si>
  <si>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</si>
  <si>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</si>
  <si>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</si>
  <si>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</si>
  <si>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</si>
  <si>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</si>
  <si>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</si>
  <si>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</si>
  <si>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</si>
  <si>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</si>
  <si>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</si>
  <si>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</si>
  <si>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</si>
  <si>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</si>
  <si>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</si>
  <si>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</si>
  <si>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</si>
  <si>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</si>
  <si>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</si>
  <si>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</si>
  <si>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</si>
  <si>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</si>
  <si>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</si>
  <si>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</si>
  <si>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</si>
  <si>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</si>
  <si>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</si>
  <si>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</si>
  <si>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</si>
  <si>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</si>
  <si>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</si>
  <si>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</si>
  <si>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</si>
  <si>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</si>
  <si>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</si>
  <si>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</si>
  <si>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</si>
  <si>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</si>
  <si>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</si>
  <si>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</si>
  <si>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</si>
  <si>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</si>
  <si>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</si>
  <si>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</si>
  <si>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</si>
  <si>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</si>
  <si>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</si>
  <si>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</si>
  <si>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</si>
  <si>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</si>
  <si>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</si>
  <si>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</si>
  <si>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</si>
  <si>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</si>
  <si>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</si>
  <si>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</si>
  <si>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</si>
  <si>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</si>
  <si>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</si>
  <si>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</si>
  <si>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</si>
  <si>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</si>
  <si>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</si>
  <si>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</si>
  <si>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</si>
  <si>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</si>
  <si>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</si>
  <si>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</si>
  <si>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</si>
  <si>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</si>
  <si>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</si>
  <si>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</si>
  <si>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</si>
  <si>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</si>
  <si>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</si>
  <si>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</si>
  <si>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</si>
  <si>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</si>
  <si>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</si>
  <si>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</si>
  <si>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</si>
  <si>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</si>
  <si>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</si>
  <si>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</si>
  <si>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</si>
  <si>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</si>
  <si>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</si>
  <si>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</si>
  <si>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</si>
  <si>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</si>
  <si>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</si>
  <si>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</si>
  <si>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</si>
  <si>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</si>
  <si>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</si>
  <si>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</si>
  <si>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</si>
  <si>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</si>
  <si>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</si>
  <si>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</si>
  <si>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</si>
  <si>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</si>
  <si>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</si>
  <si>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</si>
  <si>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</si>
  <si>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</si>
  <si>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</si>
  <si>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</si>
  <si>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</si>
  <si>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</si>
  <si>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</si>
  <si>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</si>
  <si>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</si>
  <si>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</si>
  <si>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</si>
  <si>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</si>
  <si>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</si>
  <si>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</si>
  <si>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</si>
  <si>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</si>
  <si>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</si>
  <si>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</si>
  <si>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</si>
  <si>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</si>
  <si>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</si>
  <si>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</si>
  <si>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</si>
  <si>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</si>
  <si>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</si>
  <si>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</si>
  <si>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</si>
  <si>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</si>
  <si>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</si>
  <si>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</si>
  <si>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</si>
  <si>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</si>
  <si>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</si>
  <si>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</si>
  <si>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</si>
  <si>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</si>
  <si>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</si>
  <si>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</si>
  <si>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</si>
  <si>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</si>
  <si>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</si>
  <si>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</si>
  <si>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</si>
  <si>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</si>
  <si>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</si>
  <si>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</si>
  <si>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</si>
  <si>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</si>
  <si>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</si>
  <si>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</si>
  <si>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</si>
  <si>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</si>
  <si>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</si>
  <si>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</si>
  <si>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</si>
  <si>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</si>
  <si>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</si>
  <si>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</si>
  <si>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</si>
  <si>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</si>
  <si>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</si>
  <si>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</si>
  <si>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</si>
  <si>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</si>
  <si>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</si>
  <si>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</si>
  <si>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</si>
  <si>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</si>
  <si>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</si>
  <si>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</si>
  <si>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</si>
  <si>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</si>
  <si>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</si>
  <si>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</si>
  <si>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</si>
  <si>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</si>
  <si>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</si>
  <si>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</si>
  <si>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</si>
  <si>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</si>
  <si>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</si>
  <si>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</si>
  <si>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</si>
  <si>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</si>
  <si>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</si>
  <si>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</si>
  <si>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</si>
  <si>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</si>
  <si>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</si>
  <si>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</si>
  <si>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</si>
  <si>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</si>
  <si>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</si>
  <si>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</si>
  <si>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</si>
  <si>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</si>
  <si>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</si>
  <si>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</si>
  <si>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</si>
  <si>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</si>
  <si>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</si>
  <si>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</si>
  <si>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</si>
  <si>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</si>
  <si>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</si>
  <si>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</si>
  <si>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</si>
  <si>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</si>
  <si>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</si>
  <si>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</si>
  <si>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</si>
  <si>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</si>
  <si>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</si>
  <si>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</si>
  <si>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</si>
  <si>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</si>
  <si>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</si>
  <si>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</si>
  <si>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</si>
  <si>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</si>
  <si>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</si>
  <si>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</si>
  <si>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</si>
  <si>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</si>
  <si>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</si>
  <si>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</si>
  <si>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</si>
  <si>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</si>
  <si>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</si>
  <si>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</si>
  <si>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</si>
  <si>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</si>
  <si>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</si>
  <si>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</si>
  <si>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</si>
  <si>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</si>
  <si>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</si>
  <si>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</si>
  <si>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</si>
  <si>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</si>
  <si>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</si>
  <si>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</si>
  <si>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</si>
  <si>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</si>
  <si>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</si>
  <si>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</si>
  <si>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</si>
  <si>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</si>
  <si>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</si>
  <si>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</si>
  <si>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</si>
  <si>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</si>
  <si>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</si>
  <si>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</si>
  <si>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</si>
  <si>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</si>
  <si>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</si>
  <si>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</si>
  <si>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</si>
  <si>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</si>
  <si>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</si>
  <si>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</si>
  <si>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</si>
  <si>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</si>
  <si>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</si>
  <si>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</si>
  <si>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</si>
  <si>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</si>
  <si>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</si>
  <si>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</si>
  <si>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</si>
  <si>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</si>
  <si>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</si>
  <si>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</si>
  <si>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</si>
  <si>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</si>
  <si>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</si>
  <si>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</si>
  <si>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</si>
  <si>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</si>
  <si>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</si>
  <si>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</si>
  <si>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</si>
  <si>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</si>
  <si>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</si>
  <si>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</si>
  <si>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</si>
  <si>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</si>
  <si>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</si>
  <si>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</si>
  <si>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</si>
  <si>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</si>
  <si>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</si>
  <si>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</si>
  <si>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</si>
  <si>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</si>
  <si>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</si>
  <si>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</si>
  <si>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</si>
  <si>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</si>
  <si>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</si>
  <si>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</si>
  <si>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</si>
  <si>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</si>
  <si>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</si>
  <si>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</si>
  <si>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</si>
  <si>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</si>
  <si>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</si>
  <si>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</si>
  <si>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</si>
  <si>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</si>
  <si>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</si>
  <si>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</si>
  <si>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</si>
  <si>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</si>
  <si>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</si>
  <si>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</si>
  <si>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</si>
  <si>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</si>
  <si>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</si>
  <si>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</si>
  <si>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</si>
  <si>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</si>
  <si>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</si>
  <si>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</si>
  <si>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</si>
  <si>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</si>
  <si>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</si>
  <si>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</si>
  <si>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</si>
  <si>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</si>
  <si>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</si>
  <si>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</si>
  <si>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</si>
  <si>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</si>
  <si>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</si>
  <si>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</si>
  <si>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</si>
  <si>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</si>
  <si>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</si>
  <si>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</si>
  <si>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</si>
  <si>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</si>
  <si>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</si>
  <si>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</si>
  <si>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</si>
  <si>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</si>
  <si>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</si>
  <si>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</si>
  <si>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</si>
  <si>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</si>
  <si>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</si>
  <si>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</si>
  <si>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</si>
  <si>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</si>
  <si>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</si>
  <si>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</si>
  <si>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</si>
  <si>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</si>
  <si>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</si>
  <si>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</si>
  <si>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</si>
  <si>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</si>
  <si>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</si>
  <si>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</si>
  <si>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</si>
  <si>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</si>
  <si>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</si>
  <si>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</si>
  <si>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</si>
  <si>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</si>
  <si>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</si>
  <si>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</si>
  <si>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</si>
  <si>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</si>
  <si>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</si>
  <si>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</si>
  <si>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</si>
  <si>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</si>
  <si>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</si>
  <si>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</si>
  <si>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</si>
  <si>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</si>
  <si>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</si>
  <si>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</si>
  <si>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</si>
  <si>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</si>
  <si>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</si>
  <si>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</si>
  <si>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</si>
  <si>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</si>
  <si>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</si>
  <si>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</si>
  <si>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</si>
  <si>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</si>
  <si>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</si>
  <si>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</si>
  <si>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</si>
  <si>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</si>
  <si>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</si>
  <si>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</si>
  <si>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</si>
  <si>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</si>
  <si>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</si>
  <si>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</si>
  <si>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</si>
  <si>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</si>
  <si>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</si>
  <si>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</si>
  <si>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</si>
  <si>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</si>
  <si>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</si>
  <si>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</si>
  <si>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</si>
  <si>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</si>
  <si>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</si>
  <si>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</si>
  <si>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</si>
  <si>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</si>
  <si>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</si>
  <si>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</si>
  <si>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</si>
  <si>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</si>
  <si>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</si>
  <si>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</si>
  <si>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</si>
  <si>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</si>
  <si>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</si>
  <si>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</si>
  <si>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</si>
  <si>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</si>
  <si>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</si>
  <si>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</si>
  <si>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</si>
  <si>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</si>
  <si>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</si>
  <si>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</si>
  <si>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</si>
  <si>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</si>
  <si>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</si>
  <si>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</si>
  <si>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</si>
  <si>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</si>
  <si>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</si>
  <si>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</si>
  <si>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</si>
  <si>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</si>
  <si>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</si>
  <si>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</si>
  <si>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</si>
  <si>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</si>
  <si>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</si>
  <si>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</si>
  <si>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</si>
  <si>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</si>
  <si>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</si>
  <si>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</si>
  <si>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</si>
  <si>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</si>
  <si>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</si>
  <si>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</si>
  <si>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</si>
  <si>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</si>
  <si>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</si>
  <si>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</si>
  <si>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</si>
  <si>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</si>
  <si>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</si>
  <si>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</si>
  <si>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</si>
  <si>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</si>
  <si>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</si>
  <si>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</si>
  <si>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</si>
  <si>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</si>
  <si>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</si>
  <si>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</si>
  <si>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</si>
  <si>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</si>
  <si>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</si>
  <si>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</si>
  <si>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</si>
  <si>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</si>
  <si>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</si>
  <si>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</si>
  <si>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</si>
  <si>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</si>
  <si>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</si>
  <si>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</si>
  <si>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</si>
  <si>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</si>
  <si>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</si>
  <si>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</si>
  <si>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</si>
  <si>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</si>
  <si>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</si>
  <si>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</si>
  <si>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</si>
  <si>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</si>
  <si>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</si>
  <si>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</si>
  <si>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</si>
  <si>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</si>
  <si>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</si>
  <si>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</si>
  <si>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</si>
  <si>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</si>
  <si>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</si>
  <si>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</si>
  <si>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</si>
  <si>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</si>
  <si>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</si>
  <si>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</si>
  <si>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</si>
  <si>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</si>
  <si>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</si>
  <si>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</si>
  <si>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</si>
  <si>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</si>
  <si>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</si>
  <si>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</si>
  <si>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</si>
  <si>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</si>
  <si>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</si>
  <si>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</si>
  <si>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</si>
  <si>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</si>
  <si>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</si>
  <si>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</si>
  <si>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</si>
  <si>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</si>
  <si>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</si>
  <si>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</si>
  <si>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</si>
  <si>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</si>
  <si>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</si>
  <si>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</si>
  <si>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</si>
  <si>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</si>
  <si>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</si>
  <si>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</si>
  <si>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</si>
  <si>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</si>
  <si>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</si>
  <si>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</si>
  <si>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</si>
  <si>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</si>
  <si>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</si>
  <si>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</si>
  <si>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</si>
  <si>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</si>
  <si>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</si>
  <si>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</si>
  <si>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</si>
  <si>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</si>
  <si>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</si>
  <si>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</si>
  <si>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</si>
  <si>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</si>
  <si>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</si>
  <si>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</si>
  <si>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</si>
  <si>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</si>
  <si>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</si>
  <si>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</si>
  <si>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</si>
  <si>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</si>
  <si>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</si>
  <si>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</si>
  <si>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</si>
  <si>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</si>
  <si>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</si>
  <si>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</si>
  <si>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</si>
  <si>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</si>
  <si>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</si>
  <si>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</si>
  <si>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</si>
  <si>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</si>
  <si>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</si>
  <si>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</si>
  <si>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</si>
  <si>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</si>
  <si>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</si>
  <si>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</si>
  <si>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</si>
  <si>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</si>
  <si>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</si>
  <si>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</si>
  <si>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</si>
  <si>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</si>
  <si>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</si>
  <si>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</si>
  <si>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</si>
  <si>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</si>
  <si>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</si>
  <si>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</si>
  <si>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</si>
  <si>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</si>
  <si>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</si>
  <si>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</si>
  <si>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</si>
  <si>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</si>
  <si>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</si>
  <si>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</si>
  <si>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</si>
  <si>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</si>
  <si>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</si>
  <si>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</si>
  <si>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</si>
  <si>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</si>
  <si>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</si>
  <si>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</si>
  <si>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</si>
  <si>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</si>
  <si>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</si>
  <si>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</si>
  <si>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</si>
  <si>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</si>
  <si>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</si>
  <si>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</si>
  <si>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</si>
  <si>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</si>
  <si>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</si>
  <si>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</si>
  <si>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</si>
  <si>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</si>
  <si>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</si>
  <si>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</si>
  <si>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</si>
  <si>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</si>
  <si>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</si>
  <si>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</si>
  <si>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</si>
  <si>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</si>
  <si>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</si>
  <si>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</si>
  <si>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</si>
  <si>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</si>
  <si>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</si>
  <si>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</si>
  <si>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</si>
  <si>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</si>
  <si>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</si>
  <si>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</si>
  <si>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</si>
  <si>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</si>
  <si>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</si>
  <si>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</si>
  <si>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</si>
  <si>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</si>
  <si>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</si>
  <si>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</si>
  <si>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</si>
  <si>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</si>
  <si>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</si>
  <si>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</si>
  <si>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</si>
  <si>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</si>
  <si>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</si>
  <si>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</si>
  <si>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</si>
  <si>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</si>
  <si>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</si>
  <si>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</si>
  <si>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</si>
  <si>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</si>
  <si>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</si>
  <si>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</si>
  <si>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</si>
  <si>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</si>
  <si>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</si>
  <si>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</si>
  <si>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</si>
  <si>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</si>
  <si>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</si>
  <si>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</si>
  <si>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</si>
  <si>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</si>
  <si>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</si>
  <si>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</si>
  <si>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</si>
  <si>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</si>
  <si>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</si>
  <si>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</si>
  <si>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</si>
  <si>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</si>
  <si>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</si>
  <si>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</si>
  <si>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</si>
  <si>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</si>
  <si>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</si>
  <si>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</si>
  <si>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</si>
  <si>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</si>
  <si>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</si>
  <si>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</si>
  <si>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</si>
  <si>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</si>
  <si>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</si>
  <si>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</si>
  <si>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</si>
  <si>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</si>
  <si>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</si>
  <si>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</si>
  <si>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</si>
  <si>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</si>
  <si>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</si>
  <si>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</si>
  <si>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</si>
  <si>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</si>
  <si>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</si>
  <si>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</si>
  <si>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</si>
  <si>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</si>
  <si>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</si>
  <si>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</si>
  <si>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</si>
  <si>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</si>
  <si>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</si>
  <si>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</si>
  <si>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</si>
  <si>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</si>
  <si>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</si>
  <si>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</si>
  <si>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</si>
  <si>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</si>
  <si>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</si>
  <si>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</si>
  <si>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</si>
  <si>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</si>
  <si>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</si>
  <si>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</si>
  <si>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</si>
  <si>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</si>
  <si>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</si>
  <si>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</si>
  <si>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</si>
  <si>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</si>
  <si>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</si>
  <si>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</si>
  <si>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</si>
  <si>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</si>
  <si>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</si>
  <si>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</si>
  <si>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</si>
  <si>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</si>
  <si>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</si>
  <si>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</si>
  <si>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</si>
  <si>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</si>
  <si>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</si>
  <si>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</si>
  <si>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</si>
  <si>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</si>
  <si>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</si>
  <si>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</si>
  <si>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</si>
  <si>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</si>
  <si>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</si>
  <si>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</si>
  <si>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</si>
  <si>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</si>
  <si>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</si>
  <si>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</si>
  <si>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</si>
  <si>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</si>
  <si>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</si>
  <si>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</si>
  <si>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</si>
  <si>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</si>
  <si>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</si>
  <si>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</si>
  <si>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</si>
  <si>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</si>
  <si>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</si>
  <si>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</si>
  <si>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</si>
  <si>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</si>
  <si>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</si>
  <si>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</si>
  <si>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</si>
  <si>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</si>
  <si>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</si>
  <si>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</si>
  <si>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</si>
  <si>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</si>
  <si>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</si>
  <si>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</si>
  <si>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</si>
  <si>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</si>
  <si>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</si>
  <si>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</si>
  <si>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</si>
  <si>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</si>
  <si>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</si>
  <si>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</si>
  <si>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</si>
  <si>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</si>
  <si>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</si>
  <si>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</si>
  <si>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</si>
  <si>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</si>
  <si>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</si>
  <si>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</si>
  <si>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</si>
  <si>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</si>
  <si>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</si>
  <si>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</si>
  <si>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</si>
  <si>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</si>
  <si>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</si>
  <si>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</si>
  <si>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</si>
  <si>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</si>
  <si>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</si>
  <si>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</si>
  <si>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</si>
  <si>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</si>
  <si>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</si>
  <si>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</si>
  <si>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</si>
  <si>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</si>
  <si>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</si>
  <si>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</si>
  <si>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</si>
  <si>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</si>
  <si>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</si>
  <si>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</si>
  <si>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</si>
  <si>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</si>
  <si>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</si>
  <si>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</si>
  <si>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</si>
  <si>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</si>
  <si>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</si>
  <si>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</si>
  <si>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</si>
  <si>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</si>
  <si>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</si>
  <si>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</si>
  <si>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</si>
  <si>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</si>
  <si>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</si>
  <si>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</si>
  <si>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</si>
  <si>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</si>
  <si>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</si>
  <si>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</si>
  <si>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</si>
  <si>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</si>
  <si>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</si>
  <si>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</si>
  <si>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</si>
  <si>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</si>
  <si>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</si>
  <si>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</si>
  <si>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</si>
  <si>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</si>
  <si>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</si>
  <si>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</si>
  <si>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</si>
  <si>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</si>
  <si>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</si>
  <si>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</si>
  <si>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</si>
  <si>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</si>
  <si>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</si>
  <si>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</si>
  <si>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</si>
  <si>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</si>
  <si>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</si>
  <si>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</si>
  <si>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</si>
  <si>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</si>
  <si>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</si>
  <si>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</si>
  <si>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</si>
  <si>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</si>
  <si>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</si>
  <si>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</si>
  <si>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</si>
  <si>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</si>
  <si>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</si>
  <si>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</si>
  <si>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</si>
  <si>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</si>
  <si>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</si>
  <si>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</si>
  <si>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</si>
  <si>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</si>
  <si>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</si>
  <si>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</si>
  <si>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</si>
  <si>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</si>
  <si>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</si>
  <si>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</si>
  <si>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</si>
  <si>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</si>
  <si>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</si>
  <si>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</si>
  <si>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</si>
  <si>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</si>
  <si>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</si>
  <si>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</si>
  <si>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</si>
  <si>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</si>
  <si>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</si>
  <si>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</si>
  <si>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</si>
  <si>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</si>
  <si>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</si>
  <si>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</si>
  <si>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</si>
  <si>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</si>
  <si>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</si>
  <si>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</si>
  <si>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</si>
  <si>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</si>
  <si>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</si>
  <si>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</si>
  <si>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</si>
  <si>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</si>
  <si>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</si>
  <si>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</si>
  <si>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</si>
  <si>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</si>
  <si>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</si>
  <si>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</si>
  <si>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</si>
  <si>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</si>
  <si>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</si>
  <si>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</si>
  <si>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</si>
  <si>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</si>
  <si>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</si>
  <si>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</si>
  <si>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</si>
  <si>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</si>
  <si>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</si>
  <si>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</si>
  <si>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</si>
  <si>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</si>
  <si>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</si>
  <si>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</si>
  <si>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</si>
  <si>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</si>
  <si>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</si>
  <si>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</si>
  <si>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</si>
  <si>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</si>
  <si>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</si>
  <si>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</si>
  <si>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</si>
  <si>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</si>
  <si>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</si>
  <si>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</si>
  <si>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</si>
  <si>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</si>
  <si>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</si>
  <si>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</si>
  <si>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</si>
  <si>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</si>
  <si>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</si>
  <si>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</si>
  <si>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</si>
  <si>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</si>
  <si>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</si>
  <si>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</si>
  <si>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</si>
  <si>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</si>
  <si>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</si>
  <si>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</si>
  <si>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</si>
  <si>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</si>
  <si>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</si>
  <si>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</si>
  <si>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</si>
  <si>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</si>
  <si>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</si>
  <si>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</si>
  <si>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</si>
  <si>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</si>
  <si>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</si>
  <si>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</si>
  <si>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</si>
  <si>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</si>
  <si>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</si>
  <si>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</si>
  <si>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</si>
  <si>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</si>
  <si>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</si>
  <si>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</si>
  <si>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</si>
  <si>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</si>
  <si>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</si>
  <si>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</si>
  <si>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</si>
  <si>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</si>
  <si>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</si>
  <si>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</si>
  <si>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</si>
  <si>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</si>
  <si>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</si>
  <si>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</si>
  <si>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</si>
  <si>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</si>
  <si>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</si>
  <si>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</si>
  <si>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</si>
  <si>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</si>
  <si>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</si>
  <si>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</si>
  <si>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</si>
  <si>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</si>
  <si>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</si>
  <si>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</si>
  <si>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</si>
  <si>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</si>
  <si>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</si>
  <si>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</si>
  <si>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</si>
  <si>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</si>
  <si>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</si>
  <si>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</si>
  <si>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</si>
  <si>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</si>
  <si>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</si>
  <si>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</si>
  <si>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</si>
  <si>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</si>
  <si>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</si>
  <si>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</si>
  <si>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</si>
  <si>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</si>
  <si>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</si>
  <si>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</si>
  <si>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</si>
  <si>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</si>
  <si>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</si>
  <si>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</si>
  <si>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</si>
  <si>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</si>
  <si>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</si>
  <si>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</si>
  <si>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</si>
  <si>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</si>
  <si>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</si>
  <si>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</si>
  <si>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</si>
  <si>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</si>
  <si>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</si>
  <si>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</si>
  <si>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</si>
  <si>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</si>
  <si>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</si>
  <si>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</si>
  <si>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</si>
  <si>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</si>
  <si>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</si>
  <si>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</si>
  <si>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</si>
  <si>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</si>
  <si>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</si>
  <si>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</si>
  <si>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</si>
  <si>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</si>
  <si>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</si>
  <si>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</si>
  <si>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</si>
  <si>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</si>
  <si>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</si>
  <si>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</si>
  <si>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</si>
  <si>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</si>
  <si>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</si>
  <si>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</si>
  <si>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</si>
  <si>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</si>
  <si>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</si>
  <si>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</si>
  <si>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</si>
  <si>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</si>
  <si>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</si>
  <si>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</si>
  <si>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</si>
  <si>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</si>
  <si>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</si>
  <si>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</si>
  <si>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</si>
  <si>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</si>
  <si>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</si>
  <si>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</si>
  <si>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</si>
  <si>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</si>
  <si>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</si>
  <si>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</si>
  <si>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</si>
  <si>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</si>
  <si>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</si>
  <si>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</si>
  <si>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</si>
  <si>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</si>
  <si>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</si>
  <si>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</si>
  <si>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</si>
  <si>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</si>
  <si>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</si>
  <si>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</si>
  <si>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</si>
  <si>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</si>
  <si>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</si>
  <si>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</si>
  <si>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</si>
  <si>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</si>
  <si>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</si>
  <si>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</si>
  <si>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</si>
  <si>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</si>
  <si>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</si>
  <si>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</si>
  <si>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</si>
  <si>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</si>
  <si>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</si>
  <si>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</si>
  <si>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</si>
  <si>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</si>
  <si>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</si>
  <si>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</si>
  <si>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</si>
  <si>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</si>
  <si>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</si>
  <si>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</si>
  <si>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</si>
  <si>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</si>
  <si>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</si>
  <si>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</si>
  <si>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</si>
  <si>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</si>
  <si>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</si>
  <si>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</si>
  <si>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</si>
  <si>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</si>
  <si>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</si>
  <si>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</si>
  <si>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</si>
  <si>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</si>
  <si>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</si>
  <si>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</si>
  <si>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</si>
  <si>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</si>
  <si>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</si>
  <si>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</si>
  <si>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</si>
  <si>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</si>
  <si>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</si>
  <si>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</si>
  <si>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</si>
  <si>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</si>
  <si>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</si>
  <si>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</si>
  <si>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</si>
  <si>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</si>
  <si>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</si>
  <si>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</si>
  <si>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</si>
  <si>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</si>
  <si>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</si>
  <si>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</si>
  <si>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</si>
  <si>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</si>
  <si>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</si>
  <si>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</si>
  <si>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</si>
  <si>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</si>
  <si>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</si>
  <si>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</si>
  <si>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</si>
  <si>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</si>
  <si>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</si>
  <si>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</si>
  <si>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</si>
  <si>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</si>
  <si>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</si>
  <si>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</si>
  <si>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</si>
  <si>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</si>
  <si>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</si>
  <si>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</si>
  <si>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</si>
  <si>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</si>
  <si>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</si>
  <si>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</si>
  <si>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</si>
  <si>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</si>
  <si>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</si>
  <si>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</si>
  <si>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</si>
  <si>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</si>
  <si>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</si>
  <si>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</si>
  <si>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</si>
  <si>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</si>
  <si>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</si>
  <si>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</si>
  <si>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</si>
  <si>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</si>
  <si>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</si>
  <si>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</si>
  <si>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</si>
  <si>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</si>
  <si>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</si>
  <si>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</si>
  <si>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</si>
  <si>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</si>
  <si>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</si>
  <si>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</si>
  <si>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</si>
  <si>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</si>
  <si>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</si>
  <si>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</si>
  <si>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</si>
  <si>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</si>
  <si>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</si>
  <si>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</si>
  <si>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</si>
  <si>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</si>
  <si>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</si>
  <si>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</si>
  <si>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</si>
  <si>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</si>
  <si>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</si>
  <si>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</si>
  <si>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</si>
  <si>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</si>
  <si>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</si>
  <si>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</si>
  <si>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</si>
  <si>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</si>
  <si>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</si>
  <si>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</si>
  <si>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</si>
  <si>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</si>
  <si>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</si>
  <si>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</si>
  <si>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</si>
  <si>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</si>
  <si>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</si>
  <si>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</si>
  <si>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</si>
  <si>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</si>
  <si>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</si>
  <si>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</si>
  <si>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</si>
  <si>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</si>
  <si>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</si>
  <si>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</si>
  <si>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</si>
  <si>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</si>
  <si>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</si>
  <si>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</si>
  <si>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</si>
  <si>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</si>
  <si>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</si>
  <si>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</si>
  <si>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</si>
  <si>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</si>
  <si>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</si>
  <si>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</si>
  <si>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</si>
  <si>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</si>
  <si>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</si>
  <si>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</si>
  <si>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</si>
  <si>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</si>
  <si>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</si>
  <si>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</si>
  <si>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</si>
  <si>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</si>
  <si>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</si>
  <si>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</si>
  <si>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</si>
  <si>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</si>
  <si>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</si>
  <si>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</si>
  <si>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</si>
  <si>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</si>
  <si>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</si>
  <si>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</si>
  <si>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</si>
  <si>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</si>
  <si>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</si>
  <si>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</si>
  <si>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</si>
  <si>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</si>
  <si>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</si>
  <si>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</si>
  <si>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</si>
  <si>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</si>
  <si>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</si>
  <si>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</si>
  <si>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</si>
  <si>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</si>
  <si>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</si>
  <si>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</si>
  <si>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</si>
  <si>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</si>
  <si>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</si>
  <si>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</si>
  <si>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</si>
  <si>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</si>
  <si>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</si>
  <si>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</si>
  <si>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</si>
  <si>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</si>
  <si>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</si>
  <si>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</si>
  <si>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</si>
  <si>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</si>
  <si>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</si>
  <si>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</si>
  <si>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</si>
  <si>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</si>
  <si>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</si>
  <si>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</si>
  <si>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</si>
  <si>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</si>
  <si>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</si>
  <si>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</si>
  <si>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</si>
  <si>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</si>
  <si>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</si>
  <si>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</si>
  <si>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</si>
  <si>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</si>
  <si>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</si>
  <si>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</si>
  <si>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</si>
  <si>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</si>
  <si>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</si>
  <si>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</si>
  <si>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</si>
  <si>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</si>
  <si>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</si>
  <si>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</si>
  <si>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</si>
  <si>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</si>
  <si>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</si>
  <si>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</si>
  <si>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</si>
  <si>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</si>
  <si>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</si>
  <si>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</si>
  <si>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</si>
  <si>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</si>
  <si>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</si>
  <si>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</si>
  <si>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</si>
  <si>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</si>
  <si>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</si>
  <si>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</si>
  <si>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</si>
  <si>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</si>
  <si>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</si>
  <si>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</si>
  <si>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</si>
  <si>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</si>
  <si>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</si>
  <si>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</si>
  <si>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</si>
  <si>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</si>
  <si>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</si>
  <si>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</si>
  <si>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</si>
  <si>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</si>
  <si>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</si>
  <si>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</si>
  <si>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</si>
  <si>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</si>
  <si>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</si>
  <si>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</si>
  <si>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</si>
  <si>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</si>
  <si>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</si>
  <si>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</si>
  <si>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</si>
  <si>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</si>
  <si>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</si>
  <si>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</si>
  <si>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</si>
  <si>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</si>
  <si>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</si>
  <si>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</si>
  <si>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</si>
  <si>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</si>
  <si>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</si>
  <si>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</si>
  <si>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</si>
  <si>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</si>
  <si>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</si>
  <si>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</si>
  <si>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</si>
  <si>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</si>
  <si>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</si>
  <si>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</si>
  <si>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</si>
  <si>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</si>
  <si>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</si>
  <si>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</si>
  <si>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</si>
  <si>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</si>
  <si>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</si>
  <si>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</si>
  <si>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</si>
  <si>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</si>
  <si>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</si>
  <si>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</si>
  <si>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</si>
  <si>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</si>
  <si>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</si>
  <si>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</si>
  <si>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</si>
  <si>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</si>
  <si>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</si>
  <si>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</si>
  <si>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</si>
  <si>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</si>
  <si>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</si>
  <si>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</si>
  <si>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</si>
  <si>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</si>
  <si>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</si>
  <si>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</si>
  <si>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</si>
  <si>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</si>
  <si>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</si>
  <si>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</si>
  <si>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</si>
  <si>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</si>
  <si>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</si>
  <si>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</si>
  <si>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</si>
  <si>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</si>
  <si>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</si>
  <si>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</si>
  <si>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</si>
  <si>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</si>
  <si>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</si>
  <si>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</si>
  <si>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</si>
  <si>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</si>
  <si>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</si>
  <si>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</si>
  <si>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</si>
  <si>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</si>
  <si>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</si>
  <si>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</si>
  <si>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</si>
  <si>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</si>
  <si>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</si>
  <si>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</si>
  <si>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</si>
  <si>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</si>
  <si>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</si>
  <si>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</si>
  <si>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</si>
  <si>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</si>
  <si>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</si>
  <si>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</si>
  <si>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</si>
  <si>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</si>
  <si>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</si>
  <si>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</si>
  <si>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</si>
  <si>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</si>
  <si>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</si>
  <si>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</si>
  <si>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</si>
  <si>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</si>
  <si>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</si>
  <si>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</si>
  <si>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</si>
  <si>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</si>
  <si>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</si>
  <si>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</si>
  <si>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</si>
  <si>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</si>
  <si>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</si>
  <si>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</si>
  <si>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</si>
  <si>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</si>
  <si>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</si>
  <si>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</si>
  <si>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</si>
  <si>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</si>
  <si>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</si>
  <si>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</si>
  <si>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</si>
  <si>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</si>
  <si>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</si>
  <si>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</si>
  <si>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</si>
  <si>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</si>
  <si>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</si>
  <si>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</si>
  <si>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</si>
  <si>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</si>
  <si>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</si>
  <si>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</si>
  <si>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</si>
  <si>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</si>
  <si>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</si>
  <si>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</si>
  <si>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</si>
  <si>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</si>
  <si>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</si>
  <si>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</si>
  <si>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</si>
  <si>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</si>
  <si>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</si>
  <si>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</si>
  <si>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</si>
  <si>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</si>
  <si>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</si>
  <si>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</si>
  <si>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</si>
  <si>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</si>
  <si>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</si>
  <si>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</si>
  <si>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</si>
  <si>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</si>
  <si>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</si>
  <si>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</si>
  <si>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</si>
  <si>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</si>
  <si>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</si>
  <si>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</si>
  <si>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</si>
  <si>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</si>
  <si>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</si>
  <si>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</si>
  <si>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</si>
  <si>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</si>
  <si>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</si>
  <si>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</si>
  <si>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</si>
  <si>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</si>
  <si>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</si>
  <si>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</si>
  <si>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</si>
  <si>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</si>
  <si>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</si>
  <si>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</si>
  <si>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</si>
  <si>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</si>
  <si>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</si>
  <si>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</si>
  <si>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</si>
  <si>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</si>
  <si>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</si>
  <si>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</si>
  <si>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</si>
  <si>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</si>
  <si>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</si>
  <si>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</si>
  <si>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</si>
  <si>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</si>
  <si>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</si>
  <si>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</si>
  <si>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</si>
  <si>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</si>
  <si>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</si>
  <si>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</si>
  <si>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</si>
  <si>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</si>
  <si>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</si>
  <si>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</si>
  <si>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</si>
  <si>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</si>
  <si>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</si>
  <si>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</si>
  <si>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</si>
  <si>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</si>
  <si>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</si>
  <si>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</si>
  <si>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</si>
  <si>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</si>
  <si>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</si>
  <si>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</si>
  <si>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</si>
  <si>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</si>
  <si>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</si>
  <si>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</si>
  <si>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</si>
  <si>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</si>
  <si>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</si>
  <si>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</si>
  <si>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</si>
  <si>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</si>
  <si>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</si>
  <si>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</si>
  <si>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</si>
  <si>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</si>
  <si>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</si>
  <si>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</si>
  <si>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</si>
  <si>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</si>
  <si>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</si>
  <si>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</si>
  <si>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</si>
  <si>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</si>
  <si>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</si>
  <si>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</si>
  <si>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</si>
  <si>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</si>
  <si>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</si>
  <si>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</si>
  <si>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</si>
  <si>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</si>
  <si>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</si>
  <si>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</si>
  <si>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</si>
  <si>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</si>
  <si>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</si>
  <si>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</si>
  <si>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</si>
  <si>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</si>
  <si>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</si>
  <si>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</si>
  <si>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</si>
  <si>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</si>
  <si>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</si>
  <si>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</si>
  <si>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</si>
  <si>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</si>
  <si>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</si>
  <si>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</si>
  <si>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</si>
  <si>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</si>
  <si>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</si>
  <si>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</si>
  <si>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</si>
  <si>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</si>
  <si>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</si>
  <si>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</si>
  <si>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</si>
  <si>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</si>
  <si>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</si>
  <si>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</si>
  <si>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</si>
  <si>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</si>
  <si>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</si>
  <si>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</si>
  <si>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</si>
  <si>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</si>
  <si>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</si>
  <si>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</si>
  <si>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</si>
  <si>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</si>
  <si>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</si>
  <si>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</si>
  <si>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</si>
  <si>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</si>
  <si>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</si>
  <si>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</si>
  <si>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</si>
  <si>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</si>
  <si>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</si>
  <si>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</si>
  <si>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</si>
  <si>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</si>
  <si>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</si>
  <si>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</si>
  <si>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</si>
  <si>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</si>
  <si>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</si>
  <si>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</si>
  <si>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</si>
  <si>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</si>
  <si>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</si>
  <si>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</si>
  <si>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</si>
  <si>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</si>
  <si>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</si>
  <si>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</si>
  <si>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</si>
  <si>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</si>
  <si>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</si>
  <si>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</si>
  <si>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</si>
  <si>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</si>
  <si>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</si>
  <si>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</si>
  <si>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</si>
  <si>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</si>
  <si>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</si>
  <si>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</si>
  <si>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</si>
  <si>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</si>
  <si>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</si>
  <si>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</si>
  <si>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</si>
  <si>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</si>
  <si>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</si>
  <si>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</si>
  <si>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</si>
  <si>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</si>
  <si>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</si>
  <si>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</si>
  <si>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</si>
  <si>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</si>
  <si>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</si>
  <si>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</si>
  <si>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</si>
  <si>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</si>
  <si>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</si>
  <si>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</si>
  <si>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</si>
  <si>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</si>
  <si>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</si>
  <si>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</si>
  <si>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</si>
  <si>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</si>
  <si>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</si>
  <si>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</si>
  <si>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</si>
  <si>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</si>
  <si>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</si>
  <si>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</si>
  <si>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</si>
  <si>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</si>
  <si>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</si>
  <si>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</si>
  <si>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</si>
  <si>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</si>
  <si>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</si>
  <si>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</si>
  <si>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</si>
  <si>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</si>
  <si>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</si>
  <si>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</si>
  <si>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</si>
  <si>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</si>
  <si>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</si>
  <si>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</si>
  <si>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</si>
  <si>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</si>
  <si>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</si>
  <si>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</si>
  <si>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</si>
  <si>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</si>
  <si>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</si>
  <si>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</si>
  <si>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</si>
  <si>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</si>
  <si>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</si>
  <si>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</si>
  <si>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</si>
  <si>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</si>
  <si>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</si>
  <si>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</si>
  <si>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</si>
  <si>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</si>
  <si>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</si>
  <si>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</si>
  <si>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</si>
  <si>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</si>
  <si>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</si>
  <si>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</si>
  <si>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</si>
  <si>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</si>
  <si>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</si>
  <si>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</si>
  <si>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</si>
  <si>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</si>
  <si>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</si>
  <si>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</si>
  <si>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</si>
  <si>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</si>
  <si>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</si>
  <si>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</si>
  <si>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</si>
  <si>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</si>
  <si>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</si>
  <si>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</si>
  <si>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</si>
  <si>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</si>
  <si>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</si>
  <si>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</si>
  <si>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</si>
  <si>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</si>
  <si>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</si>
  <si>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</si>
  <si>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</si>
  <si>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</si>
  <si>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</si>
  <si>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</si>
  <si>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</si>
  <si>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</si>
  <si>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</si>
  <si>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</si>
  <si>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</si>
  <si>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</si>
  <si>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</si>
  <si>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</si>
  <si>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</si>
  <si>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</si>
  <si>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</si>
  <si>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</si>
  <si>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</si>
  <si>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</si>
  <si>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</si>
  <si>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</si>
  <si>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</si>
  <si>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</si>
  <si>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</si>
  <si>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</si>
  <si>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</si>
  <si>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</si>
  <si>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</si>
  <si>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</si>
  <si>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</si>
  <si>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</si>
  <si>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</si>
  <si>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</si>
  <si>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</si>
  <si>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</si>
  <si>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</si>
  <si>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</si>
  <si>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</si>
  <si>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</si>
  <si>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</si>
  <si>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</si>
  <si>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</si>
  <si>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</si>
  <si>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</si>
  <si>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</si>
  <si>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</si>
  <si>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</si>
  <si>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</si>
  <si>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</si>
  <si>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</si>
  <si>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</si>
  <si>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</si>
  <si>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</si>
  <si>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</si>
  <si>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</si>
  <si>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</si>
  <si>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</si>
  <si>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</si>
  <si>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</si>
  <si>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</si>
  <si>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</si>
  <si>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</si>
  <si>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</si>
  <si>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</si>
  <si>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</si>
  <si>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</si>
  <si>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</si>
  <si>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</si>
  <si>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</si>
  <si>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</si>
  <si>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</si>
  <si>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</si>
  <si>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</si>
  <si>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</si>
  <si>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</si>
  <si>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</si>
  <si>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</si>
  <si>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</si>
  <si>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</si>
  <si>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</si>
  <si>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</si>
  <si>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</si>
  <si>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</si>
  <si>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</si>
  <si>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</si>
  <si>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</si>
  <si>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</si>
  <si>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</si>
  <si>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</si>
  <si>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</si>
  <si>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</si>
  <si>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</si>
  <si>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</si>
  <si>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</si>
  <si>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</si>
  <si>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</si>
  <si>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</si>
  <si>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</si>
  <si>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</si>
  <si>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</si>
  <si>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</si>
  <si>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</si>
  <si>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</si>
  <si>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</si>
  <si>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</si>
  <si>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</si>
  <si>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</si>
  <si>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</si>
  <si>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</si>
  <si>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</si>
  <si>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</si>
  <si>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</si>
  <si>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</si>
  <si>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</si>
  <si>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</si>
  <si>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</si>
  <si>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</si>
  <si>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</si>
  <si>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</si>
  <si>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</si>
  <si>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</si>
  <si>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</si>
  <si>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</si>
  <si>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</si>
  <si>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</si>
  <si>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</si>
  <si>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</si>
  <si>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</si>
  <si>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</si>
  <si>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</si>
  <si>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</si>
  <si>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</si>
  <si>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</si>
  <si>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</si>
  <si>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</si>
  <si>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</si>
  <si>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</si>
  <si>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</si>
  <si>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</si>
  <si>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</si>
  <si>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</si>
  <si>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</si>
  <si>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</si>
  <si>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</si>
  <si>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</si>
  <si>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</si>
  <si>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</si>
  <si>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</si>
  <si>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</si>
  <si>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</si>
  <si>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</si>
  <si>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</si>
  <si>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</si>
  <si>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</si>
  <si>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</si>
  <si>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</si>
  <si>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</si>
  <si>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</si>
  <si>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</si>
  <si>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</si>
  <si>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</si>
  <si>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</si>
  <si>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</si>
  <si>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</si>
  <si>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</si>
  <si>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</si>
  <si>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</si>
  <si>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</si>
  <si>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</si>
  <si>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</si>
  <si>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</si>
  <si>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</si>
  <si>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</si>
  <si>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</si>
  <si>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</si>
  <si>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</si>
  <si>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</si>
  <si>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</si>
  <si>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</si>
  <si>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</si>
  <si>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</si>
  <si>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</si>
  <si>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</si>
  <si>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</si>
  <si>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</si>
  <si>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</si>
  <si>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</si>
  <si>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</si>
  <si>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</si>
  <si>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</si>
  <si>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</si>
  <si>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</si>
  <si>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</si>
  <si>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</si>
  <si>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</si>
  <si>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</si>
  <si>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</si>
  <si>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</si>
  <si>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</si>
  <si>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</si>
  <si>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</si>
  <si>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</si>
  <si>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</si>
  <si>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</si>
  <si>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</si>
  <si>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</si>
  <si>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</si>
  <si>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</si>
  <si>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</si>
  <si>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</si>
  <si>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</si>
  <si>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</si>
  <si>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</si>
  <si>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</si>
  <si>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</si>
  <si>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</si>
  <si>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</si>
  <si>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</si>
  <si>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</si>
  <si>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</si>
  <si>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</si>
  <si>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</si>
  <si>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</si>
  <si>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</si>
  <si>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</si>
  <si>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</si>
  <si>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</si>
  <si>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</si>
  <si>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</si>
  <si>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</si>
  <si>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</si>
  <si>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</si>
  <si>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</si>
  <si>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</si>
  <si>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</si>
  <si>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</si>
  <si>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</si>
  <si>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</si>
  <si>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</si>
  <si>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</si>
  <si>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</si>
  <si>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</si>
  <si>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</si>
  <si>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</si>
  <si>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</si>
  <si>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</si>
  <si>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</si>
  <si>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</si>
  <si>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</si>
  <si>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</si>
  <si>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</si>
  <si>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</si>
  <si>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</si>
  <si>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</si>
  <si>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</si>
  <si>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</si>
  <si>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</si>
  <si>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</si>
  <si>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</si>
  <si>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</si>
  <si>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</si>
  <si>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</si>
  <si>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</si>
  <si>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</si>
  <si>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</si>
  <si>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</si>
  <si>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</si>
  <si>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</si>
  <si>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</si>
  <si>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</si>
  <si>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</si>
  <si>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</si>
  <si>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</si>
  <si>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</si>
  <si>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</si>
  <si>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</si>
  <si>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</si>
  <si>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</si>
  <si>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</si>
  <si>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</si>
  <si>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</si>
  <si>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</si>
  <si>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</si>
  <si>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</si>
  <si>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</si>
  <si>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</si>
  <si>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</si>
  <si>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</si>
  <si>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</si>
  <si>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</si>
  <si>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</si>
  <si>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</si>
  <si>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</si>
  <si>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</si>
  <si>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</si>
  <si>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</si>
  <si>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</si>
  <si>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</si>
  <si>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</si>
  <si>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</si>
  <si>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</si>
  <si>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</si>
  <si>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</si>
  <si>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</si>
  <si>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</si>
  <si>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</si>
  <si>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</si>
  <si>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</si>
  <si>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</si>
  <si>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</si>
  <si>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</si>
  <si>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</si>
  <si>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</si>
  <si>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</si>
  <si>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</si>
  <si>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</si>
  <si>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</si>
  <si>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</si>
  <si>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</si>
  <si>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</si>
  <si>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</si>
  <si>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</si>
  <si>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</si>
  <si>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</si>
  <si>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</si>
  <si>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</si>
  <si>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</si>
  <si>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</si>
  <si>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</si>
  <si>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</si>
  <si>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</si>
  <si>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</si>
  <si>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</si>
  <si>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</si>
  <si>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</si>
  <si>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</si>
  <si>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</si>
  <si>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</si>
  <si>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</si>
  <si>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</si>
  <si>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</si>
  <si>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</si>
  <si>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</si>
  <si>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</si>
  <si>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</si>
  <si>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</si>
  <si>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</si>
  <si>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</si>
  <si>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</si>
  <si>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</si>
  <si>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</si>
  <si>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</si>
  <si>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</si>
  <si>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</si>
  <si>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</si>
  <si>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</si>
  <si>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</si>
  <si>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</si>
  <si>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</si>
  <si>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</si>
  <si>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</si>
  <si>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</si>
  <si>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</si>
  <si>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</si>
  <si>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</si>
  <si>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</si>
  <si>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</si>
  <si>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</si>
  <si>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</si>
  <si>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</si>
  <si>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</si>
  <si>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</si>
  <si>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</si>
  <si>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</si>
  <si>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</si>
  <si>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</si>
  <si>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</si>
  <si>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</si>
  <si>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</si>
  <si>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</si>
  <si>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</si>
  <si>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</si>
  <si>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</si>
  <si>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</si>
  <si>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</si>
  <si>
    <t>En Servicio</t>
  </si>
  <si>
    <t xml:space="preserve">   </t>
  </si>
  <si>
    <t>GAVETA VACIAS + GAVETAS FALLANDO</t>
  </si>
  <si>
    <t>GAVETA DE DEPOSITOS LLENA</t>
  </si>
  <si>
    <t>Toribio Batista, Junior De Jesus</t>
  </si>
  <si>
    <t>ReservaC Norte</t>
  </si>
  <si>
    <t>1 Gavetas Vacías y 2 Fallando</t>
  </si>
  <si>
    <t>Gaveta de Depositos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</si>
</sst>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7"/>
      <tableStyleElement type="headerRow" dxfId="1196"/>
      <tableStyleElement type="totalRow" dxfId="1195"/>
      <tableStyleElement type="firstColumn" dxfId="1194"/>
      <tableStyleElement type="lastColumn" dxfId="1193"/>
      <tableStyleElement type="firstRowStripe" dxfId="1192"/>
      <tableStyleElement type="firstColumnStripe" dxfId="1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2"/>
  <sheetViews>
    <sheetView tabSelected="1" zoomScale="80" zoomScaleNormal="80" workbookViewId="0">
      <pane ySplit="4" topLeftCell="A5" activePane="bottomLeft" state="frozen"/>
      <selection pane="bottomLeft" activeCell="G141" sqref="G141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4.140625" style="48" bestFit="1" customWidth="1"/>
    <col min="8" max="11" width="5.7109375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2526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SUR</v>
      </c>
      <c r="B5" s="110">
        <v>335833673</v>
      </c>
      <c r="C5" s="122">
        <v>44280.028379629628</v>
      </c>
      <c r="D5" s="115" t="s">
        <v>2189</v>
      </c>
      <c r="E5" s="109">
        <v>5</v>
      </c>
      <c r="F5" s="115" t="str">
        <f>VLOOKUP(E5,VIP!$A$2:$O12200,2,0)</f>
        <v>DRBR005</v>
      </c>
      <c r="G5" s="115" t="str">
        <f>VLOOKUP(E5,'LISTADO ATM'!$A$2:$B$900,2,0)</f>
        <v>ATM Oficina Autoservicio Villa Ofelia (San Juan)</v>
      </c>
      <c r="H5" s="115" t="str">
        <f>VLOOKUP(E5,VIP!$A$2:$O17121,7,FALSE)</f>
        <v>Si</v>
      </c>
      <c r="I5" s="115" t="str">
        <f>VLOOKUP(E5,VIP!$A$2:$O9086,8,FALSE)</f>
        <v>Si</v>
      </c>
      <c r="J5" s="115" t="str">
        <f>VLOOKUP(E5,VIP!$A$2:$O9036,8,FALSE)</f>
        <v>Si</v>
      </c>
      <c r="K5" s="115" t="str">
        <f>VLOOKUP(E5,VIP!$A$2:$O12610,6,0)</f>
        <v>NO</v>
      </c>
      <c r="L5" s="116" t="s">
        <v>2228</v>
      </c>
      <c r="M5" s="175" t="s">
        <v>2528</v>
      </c>
      <c r="N5" s="114" t="s">
        <v>2494</v>
      </c>
      <c r="O5" s="115" t="s">
        <v>2475</v>
      </c>
      <c r="P5" s="113"/>
      <c r="Q5" s="176">
        <v>44282.587500000001</v>
      </c>
    </row>
    <row r="6" spans="1:18" ht="18" x14ac:dyDescent="0.25">
      <c r="A6" s="115" t="str">
        <f>VLOOKUP(E6,'LISTADO ATM'!$A$2:$C$901,3,0)</f>
        <v>DISTRITO NACIONAL</v>
      </c>
      <c r="B6" s="110">
        <v>335833944</v>
      </c>
      <c r="C6" s="122">
        <v>44280.514849537038</v>
      </c>
      <c r="D6" s="115" t="s">
        <v>2189</v>
      </c>
      <c r="E6" s="109">
        <v>147</v>
      </c>
      <c r="F6" s="115" t="str">
        <f>VLOOKUP(E6,VIP!$A$2:$O12245,2,0)</f>
        <v>DRBR147</v>
      </c>
      <c r="G6" s="115" t="str">
        <f>VLOOKUP(E6,'LISTADO ATM'!$A$2:$B$900,2,0)</f>
        <v xml:space="preserve">ATM Kiosco Megacentro I </v>
      </c>
      <c r="H6" s="115" t="str">
        <f>VLOOKUP(E6,VIP!$A$2:$O17166,7,FALSE)</f>
        <v>Si</v>
      </c>
      <c r="I6" s="115" t="str">
        <f>VLOOKUP(E6,VIP!$A$2:$O9131,8,FALSE)</f>
        <v>Si</v>
      </c>
      <c r="J6" s="115" t="str">
        <f>VLOOKUP(E6,VIP!$A$2:$O9081,8,FALSE)</f>
        <v>Si</v>
      </c>
      <c r="K6" s="115" t="str">
        <f>VLOOKUP(E6,VIP!$A$2:$O12655,6,0)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335833946</v>
      </c>
      <c r="C7" s="122">
        <v>44280.515601851854</v>
      </c>
      <c r="D7" s="115" t="s">
        <v>2189</v>
      </c>
      <c r="E7" s="109">
        <v>927</v>
      </c>
      <c r="F7" s="115" t="str">
        <f>VLOOKUP(E7,VIP!$A$2:$O12246,2,0)</f>
        <v>DRBR927</v>
      </c>
      <c r="G7" s="115" t="str">
        <f>VLOOKUP(E7,'LISTADO ATM'!$A$2:$B$900,2,0)</f>
        <v>ATM S/M Bravo La Esperilla</v>
      </c>
      <c r="H7" s="115" t="str">
        <f>VLOOKUP(E7,VIP!$A$2:$O17167,7,FALSE)</f>
        <v>Si</v>
      </c>
      <c r="I7" s="115" t="str">
        <f>VLOOKUP(E7,VIP!$A$2:$O9132,8,FALSE)</f>
        <v>Si</v>
      </c>
      <c r="J7" s="115" t="str">
        <f>VLOOKUP(E7,VIP!$A$2:$O9082,8,FALSE)</f>
        <v>Si</v>
      </c>
      <c r="K7" s="115" t="str">
        <f>VLOOKUP(E7,VIP!$A$2:$O12656,6,0)</f>
        <v>NO</v>
      </c>
      <c r="L7" s="116" t="s">
        <v>2228</v>
      </c>
      <c r="M7" s="175" t="s">
        <v>2528</v>
      </c>
      <c r="N7" s="114" t="s">
        <v>2494</v>
      </c>
      <c r="O7" s="115" t="s">
        <v>2475</v>
      </c>
      <c r="P7" s="113"/>
      <c r="Q7" s="176">
        <v>44282.599305555559</v>
      </c>
    </row>
    <row r="8" spans="1:18" ht="18" x14ac:dyDescent="0.25">
      <c r="A8" s="115" t="str">
        <f>VLOOKUP(E8,'LISTADO ATM'!$A$2:$C$901,3,0)</f>
        <v>DISTRITO NACIONAL</v>
      </c>
      <c r="B8" s="110">
        <v>335834656</v>
      </c>
      <c r="C8" s="122">
        <v>44281.045057870368</v>
      </c>
      <c r="D8" s="115" t="s">
        <v>2469</v>
      </c>
      <c r="E8" s="109">
        <v>539</v>
      </c>
      <c r="F8" s="115" t="str">
        <f>VLOOKUP(E8,VIP!$A$2:$O12211,2,0)</f>
        <v>DRBR539</v>
      </c>
      <c r="G8" s="115" t="str">
        <f>VLOOKUP(E8,'LISTADO ATM'!$A$2:$B$900,2,0)</f>
        <v>ATM S/M La Cadena Los Proceres</v>
      </c>
      <c r="H8" s="115" t="str">
        <f>VLOOKUP(E8,VIP!$A$2:$O17132,7,FALSE)</f>
        <v>Si</v>
      </c>
      <c r="I8" s="115" t="str">
        <f>VLOOKUP(E8,VIP!$A$2:$O9097,8,FALSE)</f>
        <v>Si</v>
      </c>
      <c r="J8" s="115" t="str">
        <f>VLOOKUP(E8,VIP!$A$2:$O9047,8,FALSE)</f>
        <v>Si</v>
      </c>
      <c r="K8" s="115" t="str">
        <f>VLOOKUP(E8,VIP!$A$2:$O12621,6,0)</f>
        <v>NO</v>
      </c>
      <c r="L8" s="116" t="s">
        <v>2459</v>
      </c>
      <c r="M8" s="175" t="s">
        <v>2528</v>
      </c>
      <c r="N8" s="114" t="s">
        <v>2473</v>
      </c>
      <c r="O8" s="115" t="s">
        <v>2474</v>
      </c>
      <c r="P8" s="113"/>
      <c r="Q8" s="176">
        <v>44282.615277777775</v>
      </c>
    </row>
    <row r="9" spans="1:18" ht="18" x14ac:dyDescent="0.25">
      <c r="A9" s="115" t="str">
        <f>VLOOKUP(E9,'LISTADO ATM'!$A$2:$C$901,3,0)</f>
        <v>SUR</v>
      </c>
      <c r="B9" s="110">
        <v>335834739</v>
      </c>
      <c r="C9" s="122">
        <v>44281.353946759256</v>
      </c>
      <c r="D9" s="115" t="s">
        <v>2189</v>
      </c>
      <c r="E9" s="109">
        <v>50</v>
      </c>
      <c r="F9" s="115" t="str">
        <f>VLOOKUP(E9,VIP!$A$2:$O12211,2,0)</f>
        <v>DRBR050</v>
      </c>
      <c r="G9" s="115" t="str">
        <f>VLOOKUP(E9,'LISTADO ATM'!$A$2:$B$900,2,0)</f>
        <v xml:space="preserve">ATM Oficina Padre Las Casas (Azua) </v>
      </c>
      <c r="H9" s="115" t="str">
        <f>VLOOKUP(E9,VIP!$A$2:$O17132,7,FALSE)</f>
        <v>Si</v>
      </c>
      <c r="I9" s="115" t="str">
        <f>VLOOKUP(E9,VIP!$A$2:$O9097,8,FALSE)</f>
        <v>Si</v>
      </c>
      <c r="J9" s="115" t="str">
        <f>VLOOKUP(E9,VIP!$A$2:$O9047,8,FALSE)</f>
        <v>Si</v>
      </c>
      <c r="K9" s="115" t="str">
        <f>VLOOKUP(E9,VIP!$A$2:$O12621,6,0)</f>
        <v>NO</v>
      </c>
      <c r="L9" s="116" t="s">
        <v>2254</v>
      </c>
      <c r="M9" s="114" t="s">
        <v>2466</v>
      </c>
      <c r="N9" s="114" t="s">
        <v>2473</v>
      </c>
      <c r="O9" s="115" t="s">
        <v>2475</v>
      </c>
      <c r="P9" s="113"/>
      <c r="Q9" s="117" t="s">
        <v>2254</v>
      </c>
    </row>
    <row r="10" spans="1:18" ht="18" x14ac:dyDescent="0.25">
      <c r="A10" s="115" t="str">
        <f>VLOOKUP(E10,'LISTADO ATM'!$A$2:$C$901,3,0)</f>
        <v>DISTRITO NACIONAL</v>
      </c>
      <c r="B10" s="110">
        <v>335835608</v>
      </c>
      <c r="C10" s="122">
        <v>44281.356898148151</v>
      </c>
      <c r="D10" s="115" t="s">
        <v>2189</v>
      </c>
      <c r="E10" s="109">
        <v>34</v>
      </c>
      <c r="F10" s="115" t="str">
        <f>VLOOKUP(E10,VIP!$A$2:$O12212,2,0)</f>
        <v>DRBR034</v>
      </c>
      <c r="G10" s="115" t="str">
        <f>VLOOKUP(E10,'LISTADO ATM'!$A$2:$B$900,2,0)</f>
        <v xml:space="preserve">ATM Plaza de la Salud </v>
      </c>
      <c r="H10" s="115" t="str">
        <f>VLOOKUP(E10,VIP!$A$2:$O17133,7,FALSE)</f>
        <v>Si</v>
      </c>
      <c r="I10" s="115" t="str">
        <f>VLOOKUP(E10,VIP!$A$2:$O9098,8,FALSE)</f>
        <v>Si</v>
      </c>
      <c r="J10" s="115" t="str">
        <f>VLOOKUP(E10,VIP!$A$2:$O9048,8,FALSE)</f>
        <v>Si</v>
      </c>
      <c r="K10" s="115" t="str">
        <f>VLOOKUP(E10,VIP!$A$2:$O12622,6,0)</f>
        <v>NO</v>
      </c>
      <c r="L10" s="116" t="s">
        <v>2254</v>
      </c>
      <c r="M10" s="175" t="s">
        <v>2528</v>
      </c>
      <c r="N10" s="114" t="s">
        <v>2494</v>
      </c>
      <c r="O10" s="115" t="s">
        <v>2475</v>
      </c>
      <c r="P10" s="113"/>
      <c r="Q10" s="176">
        <v>44282.601388888892</v>
      </c>
    </row>
    <row r="11" spans="1:18" ht="18" x14ac:dyDescent="0.25">
      <c r="A11" s="115" t="str">
        <f>VLOOKUP(E11,'LISTADO ATM'!$A$2:$C$901,3,0)</f>
        <v>DISTRITO NACIONAL</v>
      </c>
      <c r="B11" s="110">
        <v>335835679</v>
      </c>
      <c r="C11" s="122">
        <v>44281.414814814816</v>
      </c>
      <c r="D11" s="115" t="s">
        <v>2189</v>
      </c>
      <c r="E11" s="109">
        <v>517</v>
      </c>
      <c r="F11" s="115" t="str">
        <f>VLOOKUP(E11,VIP!$A$2:$O12224,2,0)</f>
        <v>DRBR517</v>
      </c>
      <c r="G11" s="115" t="str">
        <f>VLOOKUP(E11,'LISTADO ATM'!$A$2:$B$900,2,0)</f>
        <v xml:space="preserve">ATM Autobanco Oficina Sans Soucí </v>
      </c>
      <c r="H11" s="115" t="str">
        <f>VLOOKUP(E11,VIP!$A$2:$O17145,7,FALSE)</f>
        <v>Si</v>
      </c>
      <c r="I11" s="115" t="str">
        <f>VLOOKUP(E11,VIP!$A$2:$O9110,8,FALSE)</f>
        <v>Si</v>
      </c>
      <c r="J11" s="115" t="str">
        <f>VLOOKUP(E11,VIP!$A$2:$O9060,8,FALSE)</f>
        <v>Si</v>
      </c>
      <c r="K11" s="115" t="str">
        <f>VLOOKUP(E11,VIP!$A$2:$O12634,6,0)</f>
        <v>SI</v>
      </c>
      <c r="L11" s="116" t="s">
        <v>2228</v>
      </c>
      <c r="M11" s="114" t="s">
        <v>2466</v>
      </c>
      <c r="N11" s="114" t="s">
        <v>2494</v>
      </c>
      <c r="O11" s="115" t="s">
        <v>2475</v>
      </c>
      <c r="P11" s="113"/>
      <c r="Q11" s="117" t="s">
        <v>2228</v>
      </c>
    </row>
    <row r="12" spans="1:18" ht="18" x14ac:dyDescent="0.25">
      <c r="A12" s="115" t="str">
        <f>VLOOKUP(E12,'LISTADO ATM'!$A$2:$C$901,3,0)</f>
        <v>DISTRITO NACIONAL</v>
      </c>
      <c r="B12" s="110">
        <v>335835676</v>
      </c>
      <c r="C12" s="122">
        <v>44281.415868055556</v>
      </c>
      <c r="D12" s="115" t="s">
        <v>2189</v>
      </c>
      <c r="E12" s="109">
        <v>20</v>
      </c>
      <c r="F12" s="115" t="str">
        <f>VLOOKUP(E12,VIP!$A$2:$O12225,2,0)</f>
        <v>DRBR049</v>
      </c>
      <c r="G12" s="115" t="str">
        <f>VLOOKUP(E12,'LISTADO ATM'!$A$2:$B$900,2,0)</f>
        <v>ATM S/M Aprezio Las Palmas</v>
      </c>
      <c r="H12" s="115" t="str">
        <f>VLOOKUP(E12,VIP!$A$2:$O17146,7,FALSE)</f>
        <v>Si</v>
      </c>
      <c r="I12" s="115" t="str">
        <f>VLOOKUP(E12,VIP!$A$2:$O9111,8,FALSE)</f>
        <v>Si</v>
      </c>
      <c r="J12" s="115" t="str">
        <f>VLOOKUP(E12,VIP!$A$2:$O9061,8,FALSE)</f>
        <v>Si</v>
      </c>
      <c r="K12" s="115" t="str">
        <f>VLOOKUP(E12,VIP!$A$2:$O12635,6,0)</f>
        <v>NO</v>
      </c>
      <c r="L12" s="116" t="s">
        <v>2228</v>
      </c>
      <c r="M12" s="175" t="s">
        <v>2528</v>
      </c>
      <c r="N12" s="114" t="s">
        <v>2494</v>
      </c>
      <c r="O12" s="115" t="s">
        <v>2475</v>
      </c>
      <c r="P12" s="113"/>
      <c r="Q12" s="176">
        <v>44282.587500000001</v>
      </c>
    </row>
    <row r="13" spans="1:18" ht="18" x14ac:dyDescent="0.25">
      <c r="A13" s="115" t="str">
        <f>VLOOKUP(E13,'LISTADO ATM'!$A$2:$C$901,3,0)</f>
        <v>DISTRITO NACIONAL</v>
      </c>
      <c r="B13" s="110">
        <v>335835677</v>
      </c>
      <c r="C13" s="122">
        <v>44281.417407407411</v>
      </c>
      <c r="D13" s="115" t="s">
        <v>2189</v>
      </c>
      <c r="E13" s="109">
        <v>415</v>
      </c>
      <c r="F13" s="115" t="str">
        <f>VLOOKUP(E13,VIP!$A$2:$O12226,2,0)</f>
        <v>DRBR415</v>
      </c>
      <c r="G13" s="115" t="str">
        <f>VLOOKUP(E13,'LISTADO ATM'!$A$2:$B$900,2,0)</f>
        <v xml:space="preserve">ATM Autobanco San Martín I </v>
      </c>
      <c r="H13" s="115" t="str">
        <f>VLOOKUP(E13,VIP!$A$2:$O17147,7,FALSE)</f>
        <v>Si</v>
      </c>
      <c r="I13" s="115" t="str">
        <f>VLOOKUP(E13,VIP!$A$2:$O9112,8,FALSE)</f>
        <v>Si</v>
      </c>
      <c r="J13" s="115" t="str">
        <f>VLOOKUP(E13,VIP!$A$2:$O9062,8,FALSE)</f>
        <v>Si</v>
      </c>
      <c r="K13" s="115" t="str">
        <f>VLOOKUP(E13,VIP!$A$2:$O12636,6,0)</f>
        <v>NO</v>
      </c>
      <c r="L13" s="116" t="s">
        <v>2228</v>
      </c>
      <c r="M13" s="114" t="s">
        <v>2466</v>
      </c>
      <c r="N13" s="114" t="s">
        <v>2494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335835716</v>
      </c>
      <c r="C14" s="122">
        <v>44281.427812499998</v>
      </c>
      <c r="D14" s="115" t="s">
        <v>2189</v>
      </c>
      <c r="E14" s="109">
        <v>932</v>
      </c>
      <c r="F14" s="115" t="str">
        <f>VLOOKUP(E14,VIP!$A$2:$O12230,2,0)</f>
        <v>DRBR01E</v>
      </c>
      <c r="G14" s="115" t="str">
        <f>VLOOKUP(E14,'LISTADO ATM'!$A$2:$B$900,2,0)</f>
        <v xml:space="preserve">ATM Banco Agrícola </v>
      </c>
      <c r="H14" s="115" t="str">
        <f>VLOOKUP(E14,VIP!$A$2:$O17151,7,FALSE)</f>
        <v>Si</v>
      </c>
      <c r="I14" s="115" t="str">
        <f>VLOOKUP(E14,VIP!$A$2:$O9116,8,FALSE)</f>
        <v>Si</v>
      </c>
      <c r="J14" s="115" t="str">
        <f>VLOOKUP(E14,VIP!$A$2:$O9066,8,FALSE)</f>
        <v>Si</v>
      </c>
      <c r="K14" s="115" t="str">
        <f>VLOOKUP(E14,VIP!$A$2:$O12640,6,0)</f>
        <v>NO</v>
      </c>
      <c r="L14" s="116" t="s">
        <v>2489</v>
      </c>
      <c r="M14" s="114" t="s">
        <v>2466</v>
      </c>
      <c r="N14" s="114" t="s">
        <v>2494</v>
      </c>
      <c r="O14" s="115" t="s">
        <v>2475</v>
      </c>
      <c r="P14" s="113"/>
      <c r="Q14" s="117" t="s">
        <v>2489</v>
      </c>
    </row>
    <row r="15" spans="1:18" ht="18" x14ac:dyDescent="0.25">
      <c r="A15" s="115" t="str">
        <f>VLOOKUP(E15,'LISTADO ATM'!$A$2:$C$901,3,0)</f>
        <v>NORTE</v>
      </c>
      <c r="B15" s="110">
        <v>335835327</v>
      </c>
      <c r="C15" s="122">
        <v>44281.590717592589</v>
      </c>
      <c r="D15" s="115" t="s">
        <v>2190</v>
      </c>
      <c r="E15" s="109">
        <v>937</v>
      </c>
      <c r="F15" s="115" t="str">
        <f>VLOOKUP(E15,VIP!$A$2:$O12243,2,0)</f>
        <v>DRBR937</v>
      </c>
      <c r="G15" s="115" t="str">
        <f>VLOOKUP(E15,'LISTADO ATM'!$A$2:$B$900,2,0)</f>
        <v xml:space="preserve">ATM Autobanco Oficina La Vega II </v>
      </c>
      <c r="H15" s="115" t="str">
        <f>VLOOKUP(E15,VIP!$A$2:$O17164,7,FALSE)</f>
        <v>Si</v>
      </c>
      <c r="I15" s="115" t="str">
        <f>VLOOKUP(E15,VIP!$A$2:$O9129,8,FALSE)</f>
        <v>Si</v>
      </c>
      <c r="J15" s="115" t="str">
        <f>VLOOKUP(E15,VIP!$A$2:$O9079,8,FALSE)</f>
        <v>Si</v>
      </c>
      <c r="K15" s="115" t="str">
        <f>VLOOKUP(E15,VIP!$A$2:$O12653,6,0)</f>
        <v>NO</v>
      </c>
      <c r="L15" s="116" t="s">
        <v>2228</v>
      </c>
      <c r="M15" s="175" t="s">
        <v>2528</v>
      </c>
      <c r="N15" s="114" t="s">
        <v>2473</v>
      </c>
      <c r="O15" s="115" t="s">
        <v>2507</v>
      </c>
      <c r="P15" s="113"/>
      <c r="Q15" s="176">
        <v>44282.599305555559</v>
      </c>
    </row>
    <row r="16" spans="1:18" ht="18" x14ac:dyDescent="0.25">
      <c r="A16" s="115" t="str">
        <f>VLOOKUP(E16,'LISTADO ATM'!$A$2:$C$901,3,0)</f>
        <v>DISTRITO NACIONAL</v>
      </c>
      <c r="B16" s="110">
        <v>335835366</v>
      </c>
      <c r="C16" s="122">
        <v>44281.600381944445</v>
      </c>
      <c r="D16" s="115" t="s">
        <v>2189</v>
      </c>
      <c r="E16" s="109">
        <v>953</v>
      </c>
      <c r="F16" s="115" t="str">
        <f>VLOOKUP(E16,VIP!$A$2:$O12245,2,0)</f>
        <v>DRBR01I</v>
      </c>
      <c r="G16" s="115" t="str">
        <f>VLOOKUP(E16,'LISTADO ATM'!$A$2:$B$900,2,0)</f>
        <v xml:space="preserve">ATM Estafeta Dirección General de Pasaportes/Migración </v>
      </c>
      <c r="H16" s="115" t="str">
        <f>VLOOKUP(E16,VIP!$A$2:$O17166,7,FALSE)</f>
        <v>Si</v>
      </c>
      <c r="I16" s="115" t="str">
        <f>VLOOKUP(E16,VIP!$A$2:$O9131,8,FALSE)</f>
        <v>Si</v>
      </c>
      <c r="J16" s="115" t="str">
        <f>VLOOKUP(E16,VIP!$A$2:$O9081,8,FALSE)</f>
        <v>Si</v>
      </c>
      <c r="K16" s="115" t="str">
        <f>VLOOKUP(E16,VIP!$A$2:$O12655,6,0)</f>
        <v>No</v>
      </c>
      <c r="L16" s="116" t="s">
        <v>2228</v>
      </c>
      <c r="M16" s="175" t="s">
        <v>2528</v>
      </c>
      <c r="N16" s="114" t="s">
        <v>2473</v>
      </c>
      <c r="O16" s="115" t="s">
        <v>2475</v>
      </c>
      <c r="P16" s="113"/>
      <c r="Q16" s="176">
        <v>44282.598611111112</v>
      </c>
    </row>
    <row r="17" spans="1:17" ht="18" x14ac:dyDescent="0.25">
      <c r="A17" s="115" t="str">
        <f>VLOOKUP(E17,'LISTADO ATM'!$A$2:$C$901,3,0)</f>
        <v>DISTRITO NACIONAL</v>
      </c>
      <c r="B17" s="110">
        <v>335835551</v>
      </c>
      <c r="C17" s="122">
        <v>44281.650381944448</v>
      </c>
      <c r="D17" s="115" t="s">
        <v>2189</v>
      </c>
      <c r="E17" s="109">
        <v>302</v>
      </c>
      <c r="F17" s="115" t="str">
        <f>VLOOKUP(E17,VIP!$A$2:$O12287,2,0)</f>
        <v>DRBR302</v>
      </c>
      <c r="G17" s="115" t="str">
        <f>VLOOKUP(E17,'LISTADO ATM'!$A$2:$B$900,2,0)</f>
        <v xml:space="preserve">ATM S/M Aprezio Los Mameyes  </v>
      </c>
      <c r="H17" s="115" t="str">
        <f>VLOOKUP(E17,VIP!$A$2:$O17208,7,FALSE)</f>
        <v>Si</v>
      </c>
      <c r="I17" s="115" t="str">
        <f>VLOOKUP(E17,VIP!$A$2:$O9173,8,FALSE)</f>
        <v>Si</v>
      </c>
      <c r="J17" s="115" t="str">
        <f>VLOOKUP(E17,VIP!$A$2:$O9123,8,FALSE)</f>
        <v>Si</v>
      </c>
      <c r="K17" s="115" t="str">
        <f>VLOOKUP(E17,VIP!$A$2:$O12697,6,0)</f>
        <v>NO</v>
      </c>
      <c r="L17" s="116" t="s">
        <v>2489</v>
      </c>
      <c r="M17" s="114" t="s">
        <v>2466</v>
      </c>
      <c r="N17" s="114" t="s">
        <v>2494</v>
      </c>
      <c r="O17" s="115" t="s">
        <v>2475</v>
      </c>
      <c r="P17" s="113"/>
      <c r="Q17" s="117" t="s">
        <v>2489</v>
      </c>
    </row>
    <row r="18" spans="1:17" ht="18" x14ac:dyDescent="0.25">
      <c r="A18" s="115" t="str">
        <f>VLOOKUP(E18,'LISTADO ATM'!$A$2:$C$901,3,0)</f>
        <v>DISTRITO NACIONAL</v>
      </c>
      <c r="B18" s="110">
        <v>335835603</v>
      </c>
      <c r="C18" s="122">
        <v>44281.66909722222</v>
      </c>
      <c r="D18" s="115" t="s">
        <v>2189</v>
      </c>
      <c r="E18" s="109">
        <v>180</v>
      </c>
      <c r="F18" s="115" t="str">
        <f>VLOOKUP(E18,VIP!$A$2:$O12284,2,0)</f>
        <v>DRBR180</v>
      </c>
      <c r="G18" s="115" t="str">
        <f>VLOOKUP(E18,'LISTADO ATM'!$A$2:$B$900,2,0)</f>
        <v xml:space="preserve">ATM Megacentro II </v>
      </c>
      <c r="H18" s="115" t="str">
        <f>VLOOKUP(E18,VIP!$A$2:$O17205,7,FALSE)</f>
        <v>Si</v>
      </c>
      <c r="I18" s="115" t="str">
        <f>VLOOKUP(E18,VIP!$A$2:$O9170,8,FALSE)</f>
        <v>Si</v>
      </c>
      <c r="J18" s="115" t="str">
        <f>VLOOKUP(E18,VIP!$A$2:$O9120,8,FALSE)</f>
        <v>Si</v>
      </c>
      <c r="K18" s="115" t="str">
        <f>VLOOKUP(E18,VIP!$A$2:$O12694,6,0)</f>
        <v>SI</v>
      </c>
      <c r="L18" s="116" t="s">
        <v>2254</v>
      </c>
      <c r="M18" s="114" t="s">
        <v>2466</v>
      </c>
      <c r="N18" s="114" t="s">
        <v>2494</v>
      </c>
      <c r="O18" s="115" t="s">
        <v>2475</v>
      </c>
      <c r="P18" s="113"/>
      <c r="Q18" s="117" t="s">
        <v>2254</v>
      </c>
    </row>
    <row r="19" spans="1:17" ht="18" x14ac:dyDescent="0.25">
      <c r="A19" s="115" t="str">
        <f>VLOOKUP(E19,'LISTADO ATM'!$A$2:$C$901,3,0)</f>
        <v>DISTRITO NACIONAL</v>
      </c>
      <c r="B19" s="110" t="s">
        <v>2521</v>
      </c>
      <c r="C19" s="122">
        <v>44281.687141203707</v>
      </c>
      <c r="D19" s="115" t="s">
        <v>2189</v>
      </c>
      <c r="E19" s="109">
        <v>545</v>
      </c>
      <c r="F19" s="115" t="str">
        <f>VLOOKUP(E19,VIP!$A$2:$O12242,2,0)</f>
        <v>DRBR995</v>
      </c>
      <c r="G19" s="115" t="str">
        <f>VLOOKUP(E19,'LISTADO ATM'!$A$2:$B$900,2,0)</f>
        <v xml:space="preserve">ATM Oficina Isabel La Católica II  </v>
      </c>
      <c r="H19" s="115" t="str">
        <f>VLOOKUP(E19,VIP!$A$2:$O17163,7,FALSE)</f>
        <v>Si</v>
      </c>
      <c r="I19" s="115" t="str">
        <f>VLOOKUP(E19,VIP!$A$2:$O9128,8,FALSE)</f>
        <v>Si</v>
      </c>
      <c r="J19" s="115" t="str">
        <f>VLOOKUP(E19,VIP!$A$2:$O9078,8,FALSE)</f>
        <v>Si</v>
      </c>
      <c r="K19" s="115" t="str">
        <f>VLOOKUP(E19,VIP!$A$2:$O12652,6,0)</f>
        <v>NO</v>
      </c>
      <c r="L19" s="116" t="s">
        <v>2228</v>
      </c>
      <c r="M19" s="114" t="s">
        <v>2466</v>
      </c>
      <c r="N19" s="114" t="s">
        <v>2510</v>
      </c>
      <c r="O19" s="115" t="s">
        <v>2475</v>
      </c>
      <c r="P19" s="113"/>
      <c r="Q19" s="117" t="s">
        <v>2228</v>
      </c>
    </row>
    <row r="20" spans="1:17" ht="18" x14ac:dyDescent="0.25">
      <c r="A20" s="115" t="str">
        <f>VLOOKUP(E20,'LISTADO ATM'!$A$2:$C$901,3,0)</f>
        <v>DISTRITO NACIONAL</v>
      </c>
      <c r="B20" s="110">
        <v>335835674</v>
      </c>
      <c r="C20" s="122">
        <v>44281.698333333334</v>
      </c>
      <c r="D20" s="115" t="s">
        <v>2469</v>
      </c>
      <c r="E20" s="109">
        <v>54</v>
      </c>
      <c r="F20" s="115" t="str">
        <f>VLOOKUP(E20,VIP!$A$2:$O12282,2,0)</f>
        <v>DRBR054</v>
      </c>
      <c r="G20" s="115" t="str">
        <f>VLOOKUP(E20,'LISTADO ATM'!$A$2:$B$900,2,0)</f>
        <v xml:space="preserve">ATM Autoservicio Galería 360 </v>
      </c>
      <c r="H20" s="115" t="str">
        <f>VLOOKUP(E20,VIP!$A$2:$O17203,7,FALSE)</f>
        <v>Si</v>
      </c>
      <c r="I20" s="115" t="str">
        <f>VLOOKUP(E20,VIP!$A$2:$O9168,8,FALSE)</f>
        <v>Si</v>
      </c>
      <c r="J20" s="115" t="str">
        <f>VLOOKUP(E20,VIP!$A$2:$O9118,8,FALSE)</f>
        <v>Si</v>
      </c>
      <c r="K20" s="115" t="str">
        <f>VLOOKUP(E20,VIP!$A$2:$O12692,6,0)</f>
        <v>NO</v>
      </c>
      <c r="L20" s="116" t="s">
        <v>2499</v>
      </c>
      <c r="M20" s="114" t="s">
        <v>2466</v>
      </c>
      <c r="N20" s="114" t="s">
        <v>2473</v>
      </c>
      <c r="O20" s="115" t="s">
        <v>2474</v>
      </c>
      <c r="P20" s="113"/>
      <c r="Q20" s="117" t="s">
        <v>2499</v>
      </c>
    </row>
    <row r="21" spans="1:17" ht="18" x14ac:dyDescent="0.25">
      <c r="A21" s="115" t="str">
        <f>VLOOKUP(E21,'LISTADO ATM'!$A$2:$C$901,3,0)</f>
        <v>DISTRITO NACIONAL</v>
      </c>
      <c r="B21" s="110">
        <v>335835680</v>
      </c>
      <c r="C21" s="122">
        <v>44281.700682870367</v>
      </c>
      <c r="D21" s="115" t="s">
        <v>2189</v>
      </c>
      <c r="E21" s="109">
        <v>499</v>
      </c>
      <c r="F21" s="115" t="str">
        <f>VLOOKUP(E21,VIP!$A$2:$O12278,2,0)</f>
        <v>DRBR499</v>
      </c>
      <c r="G21" s="115" t="str">
        <f>VLOOKUP(E21,'LISTADO ATM'!$A$2:$B$900,2,0)</f>
        <v xml:space="preserve">ATM Estación Sunix Tiradentes </v>
      </c>
      <c r="H21" s="115" t="str">
        <f>VLOOKUP(E21,VIP!$A$2:$O17199,7,FALSE)</f>
        <v>Si</v>
      </c>
      <c r="I21" s="115" t="str">
        <f>VLOOKUP(E21,VIP!$A$2:$O9164,8,FALSE)</f>
        <v>Si</v>
      </c>
      <c r="J21" s="115" t="str">
        <f>VLOOKUP(E21,VIP!$A$2:$O9114,8,FALSE)</f>
        <v>Si</v>
      </c>
      <c r="K21" s="115" t="str">
        <f>VLOOKUP(E21,VIP!$A$2:$O12688,6,0)</f>
        <v>NO</v>
      </c>
      <c r="L21" s="116" t="s">
        <v>2228</v>
      </c>
      <c r="M21" s="114" t="s">
        <v>2466</v>
      </c>
      <c r="N21" s="114" t="s">
        <v>2494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SUR</v>
      </c>
      <c r="B22" s="110">
        <v>335835690</v>
      </c>
      <c r="C22" s="122">
        <v>44281.703101851854</v>
      </c>
      <c r="D22" s="115" t="s">
        <v>2495</v>
      </c>
      <c r="E22" s="109">
        <v>677</v>
      </c>
      <c r="F22" s="115" t="str">
        <f>VLOOKUP(E22,VIP!$A$2:$O12276,2,0)</f>
        <v>DRBR677</v>
      </c>
      <c r="G22" s="115" t="str">
        <f>VLOOKUP(E22,'LISTADO ATM'!$A$2:$B$900,2,0)</f>
        <v>ATM PBG Villa Jaragua</v>
      </c>
      <c r="H22" s="115" t="str">
        <f>VLOOKUP(E22,VIP!$A$2:$O17197,7,FALSE)</f>
        <v>Si</v>
      </c>
      <c r="I22" s="115" t="str">
        <f>VLOOKUP(E22,VIP!$A$2:$O9162,8,FALSE)</f>
        <v>Si</v>
      </c>
      <c r="J22" s="115" t="str">
        <f>VLOOKUP(E22,VIP!$A$2:$O9112,8,FALSE)</f>
        <v>Si</v>
      </c>
      <c r="K22" s="115" t="str">
        <f>VLOOKUP(E22,VIP!$A$2:$O12686,6,0)</f>
        <v>SI</v>
      </c>
      <c r="L22" s="116" t="s">
        <v>2499</v>
      </c>
      <c r="M22" s="114" t="s">
        <v>2466</v>
      </c>
      <c r="N22" s="114" t="s">
        <v>2473</v>
      </c>
      <c r="O22" s="115" t="s">
        <v>2496</v>
      </c>
      <c r="P22" s="113"/>
      <c r="Q22" s="117" t="s">
        <v>2499</v>
      </c>
    </row>
    <row r="23" spans="1:17" ht="18" x14ac:dyDescent="0.25">
      <c r="A23" s="115" t="str">
        <f>VLOOKUP(E23,'LISTADO ATM'!$A$2:$C$901,3,0)</f>
        <v>ESTE</v>
      </c>
      <c r="B23" s="110">
        <v>335835698</v>
      </c>
      <c r="C23" s="122">
        <v>44281.704745370371</v>
      </c>
      <c r="D23" s="115" t="s">
        <v>2495</v>
      </c>
      <c r="E23" s="109">
        <v>386</v>
      </c>
      <c r="F23" s="115" t="str">
        <f>VLOOKUP(E23,VIP!$A$2:$O12275,2,0)</f>
        <v>DRBR386</v>
      </c>
      <c r="G23" s="115" t="str">
        <f>VLOOKUP(E23,'LISTADO ATM'!$A$2:$B$900,2,0)</f>
        <v xml:space="preserve">ATM Plaza Verón II </v>
      </c>
      <c r="H23" s="115" t="str">
        <f>VLOOKUP(E23,VIP!$A$2:$O17196,7,FALSE)</f>
        <v>Si</v>
      </c>
      <c r="I23" s="115" t="str">
        <f>VLOOKUP(E23,VIP!$A$2:$O9161,8,FALSE)</f>
        <v>Si</v>
      </c>
      <c r="J23" s="115" t="str">
        <f>VLOOKUP(E23,VIP!$A$2:$O9111,8,FALSE)</f>
        <v>Si</v>
      </c>
      <c r="K23" s="115" t="str">
        <f>VLOOKUP(E23,VIP!$A$2:$O12685,6,0)</f>
        <v>NO</v>
      </c>
      <c r="L23" s="116" t="s">
        <v>2499</v>
      </c>
      <c r="M23" s="175" t="s">
        <v>2528</v>
      </c>
      <c r="N23" s="175" t="s">
        <v>2510</v>
      </c>
      <c r="O23" s="115" t="s">
        <v>2496</v>
      </c>
      <c r="P23" s="113"/>
      <c r="Q23" s="176">
        <v>44282.634722222225</v>
      </c>
    </row>
    <row r="24" spans="1:17" ht="18" x14ac:dyDescent="0.25">
      <c r="A24" s="115" t="str">
        <f>VLOOKUP(E24,'LISTADO ATM'!$A$2:$C$901,3,0)</f>
        <v>DISTRITO NACIONAL</v>
      </c>
      <c r="B24" s="110">
        <v>335835699</v>
      </c>
      <c r="C24" s="122">
        <v>44281.705312500002</v>
      </c>
      <c r="D24" s="115" t="s">
        <v>2189</v>
      </c>
      <c r="E24" s="109">
        <v>425</v>
      </c>
      <c r="F24" s="115" t="str">
        <f>VLOOKUP(E24,VIP!$A$2:$O12274,2,0)</f>
        <v>DRBR425</v>
      </c>
      <c r="G24" s="115" t="str">
        <f>VLOOKUP(E24,'LISTADO ATM'!$A$2:$B$900,2,0)</f>
        <v xml:space="preserve">ATM UNP Jumbo Luperón II </v>
      </c>
      <c r="H24" s="115" t="str">
        <f>VLOOKUP(E24,VIP!$A$2:$O17195,7,FALSE)</f>
        <v>Si</v>
      </c>
      <c r="I24" s="115" t="str">
        <f>VLOOKUP(E24,VIP!$A$2:$O9160,8,FALSE)</f>
        <v>Si</v>
      </c>
      <c r="J24" s="115" t="str">
        <f>VLOOKUP(E24,VIP!$A$2:$O9110,8,FALSE)</f>
        <v>Si</v>
      </c>
      <c r="K24" s="115" t="str">
        <f>VLOOKUP(E24,VIP!$A$2:$O12684,6,0)</f>
        <v>NO</v>
      </c>
      <c r="L24" s="116" t="s">
        <v>2228</v>
      </c>
      <c r="M24" s="114" t="s">
        <v>2466</v>
      </c>
      <c r="N24" s="114" t="s">
        <v>2494</v>
      </c>
      <c r="O24" s="115" t="s">
        <v>2475</v>
      </c>
      <c r="P24" s="113"/>
      <c r="Q24" s="117" t="s">
        <v>2228</v>
      </c>
    </row>
    <row r="25" spans="1:17" ht="18" x14ac:dyDescent="0.25">
      <c r="A25" s="115" t="str">
        <f>VLOOKUP(E25,'LISTADO ATM'!$A$2:$C$901,3,0)</f>
        <v>DISTRITO NACIONAL</v>
      </c>
      <c r="B25" s="110">
        <v>335835703</v>
      </c>
      <c r="C25" s="122">
        <v>44281.70652777778</v>
      </c>
      <c r="D25" s="115" t="s">
        <v>2189</v>
      </c>
      <c r="E25" s="109">
        <v>648</v>
      </c>
      <c r="F25" s="115" t="str">
        <f>VLOOKUP(E25,VIP!$A$2:$O12273,2,0)</f>
        <v>DRBR190</v>
      </c>
      <c r="G25" s="115" t="str">
        <f>VLOOKUP(E25,'LISTADO ATM'!$A$2:$B$900,2,0)</f>
        <v xml:space="preserve">ATM Hermandad de Pensionados </v>
      </c>
      <c r="H25" s="115" t="str">
        <f>VLOOKUP(E25,VIP!$A$2:$O17194,7,FALSE)</f>
        <v>Si</v>
      </c>
      <c r="I25" s="115" t="str">
        <f>VLOOKUP(E25,VIP!$A$2:$O9159,8,FALSE)</f>
        <v>No</v>
      </c>
      <c r="J25" s="115" t="str">
        <f>VLOOKUP(E25,VIP!$A$2:$O9109,8,FALSE)</f>
        <v>No</v>
      </c>
      <c r="K25" s="115" t="str">
        <f>VLOOKUP(E25,VIP!$A$2:$O12683,6,0)</f>
        <v>NO</v>
      </c>
      <c r="L25" s="116" t="s">
        <v>2254</v>
      </c>
      <c r="M25" s="114" t="s">
        <v>2466</v>
      </c>
      <c r="N25" s="114" t="s">
        <v>2494</v>
      </c>
      <c r="O25" s="115" t="s">
        <v>2475</v>
      </c>
      <c r="P25" s="113"/>
      <c r="Q25" s="117" t="s">
        <v>2254</v>
      </c>
    </row>
    <row r="26" spans="1:17" ht="18" x14ac:dyDescent="0.25">
      <c r="A26" s="115" t="str">
        <f>VLOOKUP(E26,'LISTADO ATM'!$A$2:$C$901,3,0)</f>
        <v>DISTRITO NACIONAL</v>
      </c>
      <c r="B26" s="110">
        <v>335835719</v>
      </c>
      <c r="C26" s="122">
        <v>44281.710196759261</v>
      </c>
      <c r="D26" s="115" t="s">
        <v>2189</v>
      </c>
      <c r="E26" s="109">
        <v>235</v>
      </c>
      <c r="F26" s="115" t="str">
        <f>VLOOKUP(E26,VIP!$A$2:$O12271,2,0)</f>
        <v>DRBR235</v>
      </c>
      <c r="G26" s="115" t="str">
        <f>VLOOKUP(E26,'LISTADO ATM'!$A$2:$B$900,2,0)</f>
        <v xml:space="preserve">ATM Oficina Multicentro La Sirena San Isidro </v>
      </c>
      <c r="H26" s="115" t="str">
        <f>VLOOKUP(E26,VIP!$A$2:$O17192,7,FALSE)</f>
        <v>Si</v>
      </c>
      <c r="I26" s="115" t="str">
        <f>VLOOKUP(E26,VIP!$A$2:$O9157,8,FALSE)</f>
        <v>Si</v>
      </c>
      <c r="J26" s="115" t="str">
        <f>VLOOKUP(E26,VIP!$A$2:$O9107,8,FALSE)</f>
        <v>Si</v>
      </c>
      <c r="K26" s="115" t="str">
        <f>VLOOKUP(E26,VIP!$A$2:$O12681,6,0)</f>
        <v>SI</v>
      </c>
      <c r="L26" s="116" t="s">
        <v>2489</v>
      </c>
      <c r="M26" s="175" t="s">
        <v>2528</v>
      </c>
      <c r="N26" s="114" t="s">
        <v>2494</v>
      </c>
      <c r="O26" s="115" t="s">
        <v>2475</v>
      </c>
      <c r="P26" s="113"/>
      <c r="Q26" s="176">
        <v>44282.600694444445</v>
      </c>
    </row>
    <row r="27" spans="1:17" ht="18" x14ac:dyDescent="0.25">
      <c r="A27" s="115" t="str">
        <f>VLOOKUP(E27,'LISTADO ATM'!$A$2:$C$901,3,0)</f>
        <v>DISTRITO NACIONAL</v>
      </c>
      <c r="B27" s="110">
        <v>335835735</v>
      </c>
      <c r="C27" s="122">
        <v>44281.717465277776</v>
      </c>
      <c r="D27" s="115" t="s">
        <v>2189</v>
      </c>
      <c r="E27" s="109">
        <v>787</v>
      </c>
      <c r="F27" s="115" t="str">
        <f>VLOOKUP(E27,VIP!$A$2:$O12268,2,0)</f>
        <v>DRBR278</v>
      </c>
      <c r="G27" s="115" t="str">
        <f>VLOOKUP(E27,'LISTADO ATM'!$A$2:$B$900,2,0)</f>
        <v xml:space="preserve">ATM Cafetería CTB II </v>
      </c>
      <c r="H27" s="115" t="str">
        <f>VLOOKUP(E27,VIP!$A$2:$O17189,7,FALSE)</f>
        <v>Si</v>
      </c>
      <c r="I27" s="115" t="str">
        <f>VLOOKUP(E27,VIP!$A$2:$O9154,8,FALSE)</f>
        <v>Si</v>
      </c>
      <c r="J27" s="115" t="str">
        <f>VLOOKUP(E27,VIP!$A$2:$O9104,8,FALSE)</f>
        <v>Si</v>
      </c>
      <c r="K27" s="115" t="str">
        <f>VLOOKUP(E27,VIP!$A$2:$O12678,6,0)</f>
        <v>NO</v>
      </c>
      <c r="L27" s="116" t="s">
        <v>2228</v>
      </c>
      <c r="M27" s="175" t="s">
        <v>2528</v>
      </c>
      <c r="N27" s="114" t="s">
        <v>2494</v>
      </c>
      <c r="O27" s="115" t="s">
        <v>2475</v>
      </c>
      <c r="P27" s="113"/>
      <c r="Q27" s="176">
        <v>44282.591666666667</v>
      </c>
    </row>
    <row r="28" spans="1:17" ht="18" x14ac:dyDescent="0.25">
      <c r="A28" s="115" t="str">
        <f>VLOOKUP(E28,'LISTADO ATM'!$A$2:$C$901,3,0)</f>
        <v>DISTRITO NACIONAL</v>
      </c>
      <c r="B28" s="110">
        <v>335835740</v>
      </c>
      <c r="C28" s="122">
        <v>44281.719039351854</v>
      </c>
      <c r="D28" s="115" t="s">
        <v>2469</v>
      </c>
      <c r="E28" s="109">
        <v>18</v>
      </c>
      <c r="F28" s="115" t="str">
        <f>VLOOKUP(E28,VIP!$A$2:$O12267,2,0)</f>
        <v>DRBR018</v>
      </c>
      <c r="G28" s="115" t="str">
        <f>VLOOKUP(E28,'LISTADO ATM'!$A$2:$B$900,2,0)</f>
        <v xml:space="preserve">ATM Oficina Haina Occidental I </v>
      </c>
      <c r="H28" s="115" t="str">
        <f>VLOOKUP(E28,VIP!$A$2:$O17188,7,FALSE)</f>
        <v>Si</v>
      </c>
      <c r="I28" s="115" t="str">
        <f>VLOOKUP(E28,VIP!$A$2:$O9153,8,FALSE)</f>
        <v>Si</v>
      </c>
      <c r="J28" s="115" t="str">
        <f>VLOOKUP(E28,VIP!$A$2:$O9103,8,FALSE)</f>
        <v>Si</v>
      </c>
      <c r="K28" s="115" t="str">
        <f>VLOOKUP(E28,VIP!$A$2:$O12677,6,0)</f>
        <v>SI</v>
      </c>
      <c r="L28" s="116" t="s">
        <v>2459</v>
      </c>
      <c r="M28" s="175" t="s">
        <v>2528</v>
      </c>
      <c r="N28" s="114" t="s">
        <v>2473</v>
      </c>
      <c r="O28" s="115" t="s">
        <v>2474</v>
      </c>
      <c r="P28" s="113"/>
      <c r="Q28" s="176">
        <v>44282.618055555555</v>
      </c>
    </row>
    <row r="29" spans="1:17" ht="18" x14ac:dyDescent="0.25">
      <c r="A29" s="115" t="str">
        <f>VLOOKUP(E29,'LISTADO ATM'!$A$2:$C$901,3,0)</f>
        <v>DISTRITO NACIONAL</v>
      </c>
      <c r="B29" s="110">
        <v>335835743</v>
      </c>
      <c r="C29" s="122">
        <v>44281.720185185186</v>
      </c>
      <c r="D29" s="115" t="s">
        <v>2189</v>
      </c>
      <c r="E29" s="109">
        <v>10</v>
      </c>
      <c r="F29" s="115" t="str">
        <f>VLOOKUP(E29,VIP!$A$2:$O12266,2,0)</f>
        <v>DRBR010</v>
      </c>
      <c r="G29" s="115" t="str">
        <f>VLOOKUP(E29,'LISTADO ATM'!$A$2:$B$900,2,0)</f>
        <v xml:space="preserve">ATM Ministerio Salud Pública </v>
      </c>
      <c r="H29" s="115" t="str">
        <f>VLOOKUP(E29,VIP!$A$2:$O17187,7,FALSE)</f>
        <v>Si</v>
      </c>
      <c r="I29" s="115" t="str">
        <f>VLOOKUP(E29,VIP!$A$2:$O9152,8,FALSE)</f>
        <v>Si</v>
      </c>
      <c r="J29" s="115" t="str">
        <f>VLOOKUP(E29,VIP!$A$2:$O9102,8,FALSE)</f>
        <v>Si</v>
      </c>
      <c r="K29" s="115" t="str">
        <f>VLOOKUP(E29,VIP!$A$2:$O12676,6,0)</f>
        <v>NO</v>
      </c>
      <c r="L29" s="116" t="s">
        <v>2228</v>
      </c>
      <c r="M29" s="114" t="s">
        <v>2466</v>
      </c>
      <c r="N29" s="114" t="s">
        <v>2494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ESTE</v>
      </c>
      <c r="B30" s="110">
        <v>335835749</v>
      </c>
      <c r="C30" s="122">
        <v>44281.721458333333</v>
      </c>
      <c r="D30" s="115" t="s">
        <v>2189</v>
      </c>
      <c r="E30" s="109">
        <v>222</v>
      </c>
      <c r="F30" s="115" t="str">
        <f>VLOOKUP(E30,VIP!$A$2:$O12264,2,0)</f>
        <v>DRBR222</v>
      </c>
      <c r="G30" s="115" t="str">
        <f>VLOOKUP(E30,'LISTADO ATM'!$A$2:$B$900,2,0)</f>
        <v xml:space="preserve">ATM UNP Dominicus (La Romana) </v>
      </c>
      <c r="H30" s="115" t="str">
        <f>VLOOKUP(E30,VIP!$A$2:$O17185,7,FALSE)</f>
        <v>Si</v>
      </c>
      <c r="I30" s="115" t="str">
        <f>VLOOKUP(E30,VIP!$A$2:$O9150,8,FALSE)</f>
        <v>Si</v>
      </c>
      <c r="J30" s="115" t="str">
        <f>VLOOKUP(E30,VIP!$A$2:$O9100,8,FALSE)</f>
        <v>Si</v>
      </c>
      <c r="K30" s="115" t="str">
        <f>VLOOKUP(E30,VIP!$A$2:$O12674,6,0)</f>
        <v>NO</v>
      </c>
      <c r="L30" s="116" t="s">
        <v>2228</v>
      </c>
      <c r="M30" s="175" t="s">
        <v>2528</v>
      </c>
      <c r="N30" s="114" t="s">
        <v>2494</v>
      </c>
      <c r="O30" s="115" t="s">
        <v>2475</v>
      </c>
      <c r="P30" s="113"/>
      <c r="Q30" s="176">
        <v>44282.581250000003</v>
      </c>
    </row>
    <row r="31" spans="1:17" ht="18" x14ac:dyDescent="0.25">
      <c r="A31" s="115" t="str">
        <f>VLOOKUP(E31,'LISTADO ATM'!$A$2:$C$901,3,0)</f>
        <v>DISTRITO NACIONAL</v>
      </c>
      <c r="B31" s="110">
        <v>335835754</v>
      </c>
      <c r="C31" s="122">
        <v>44281.723761574074</v>
      </c>
      <c r="D31" s="115" t="s">
        <v>2189</v>
      </c>
      <c r="E31" s="109">
        <v>35</v>
      </c>
      <c r="F31" s="115" t="str">
        <f>VLOOKUP(E31,VIP!$A$2:$O12262,2,0)</f>
        <v>DRBR035</v>
      </c>
      <c r="G31" s="115" t="str">
        <f>VLOOKUP(E31,'LISTADO ATM'!$A$2:$B$900,2,0)</f>
        <v xml:space="preserve">ATM Dirección General de Aduanas I </v>
      </c>
      <c r="H31" s="115" t="str">
        <f>VLOOKUP(E31,VIP!$A$2:$O17183,7,FALSE)</f>
        <v>Si</v>
      </c>
      <c r="I31" s="115" t="str">
        <f>VLOOKUP(E31,VIP!$A$2:$O9148,8,FALSE)</f>
        <v>Si</v>
      </c>
      <c r="J31" s="115" t="str">
        <f>VLOOKUP(E31,VIP!$A$2:$O9098,8,FALSE)</f>
        <v>Si</v>
      </c>
      <c r="K31" s="115" t="str">
        <f>VLOOKUP(E31,VIP!$A$2:$O12672,6,0)</f>
        <v>NO</v>
      </c>
      <c r="L31" s="116" t="s">
        <v>2228</v>
      </c>
      <c r="M31" s="175" t="s">
        <v>2528</v>
      </c>
      <c r="N31" s="114" t="s">
        <v>2494</v>
      </c>
      <c r="O31" s="115" t="s">
        <v>2475</v>
      </c>
      <c r="P31" s="113"/>
      <c r="Q31" s="176">
        <v>44282.586805555555</v>
      </c>
    </row>
    <row r="32" spans="1:17" ht="18" x14ac:dyDescent="0.25">
      <c r="A32" s="115" t="str">
        <f>VLOOKUP(E32,'LISTADO ATM'!$A$2:$C$901,3,0)</f>
        <v>NORTE</v>
      </c>
      <c r="B32" s="110">
        <v>335835757</v>
      </c>
      <c r="C32" s="122">
        <v>44281.724282407406</v>
      </c>
      <c r="D32" s="115" t="s">
        <v>2190</v>
      </c>
      <c r="E32" s="109">
        <v>172</v>
      </c>
      <c r="F32" s="115" t="str">
        <f>VLOOKUP(E32,VIP!$A$2:$O12261,2,0)</f>
        <v>DRBR172</v>
      </c>
      <c r="G32" s="115" t="str">
        <f>VLOOKUP(E32,'LISTADO ATM'!$A$2:$B$900,2,0)</f>
        <v xml:space="preserve">ATM UNP Guaucí </v>
      </c>
      <c r="H32" s="115" t="str">
        <f>VLOOKUP(E32,VIP!$A$2:$O17182,7,FALSE)</f>
        <v>Si</v>
      </c>
      <c r="I32" s="115" t="str">
        <f>VLOOKUP(E32,VIP!$A$2:$O9147,8,FALSE)</f>
        <v>Si</v>
      </c>
      <c r="J32" s="115" t="str">
        <f>VLOOKUP(E32,VIP!$A$2:$O9097,8,FALSE)</f>
        <v>Si</v>
      </c>
      <c r="K32" s="115" t="str">
        <f>VLOOKUP(E32,VIP!$A$2:$O12671,6,0)</f>
        <v>NO</v>
      </c>
      <c r="L32" s="116" t="s">
        <v>2228</v>
      </c>
      <c r="M32" s="175" t="s">
        <v>2528</v>
      </c>
      <c r="N32" s="114" t="s">
        <v>2473</v>
      </c>
      <c r="O32" s="115" t="s">
        <v>2507</v>
      </c>
      <c r="P32" s="113"/>
      <c r="Q32" s="176">
        <v>44282.588888888888</v>
      </c>
    </row>
    <row r="33" spans="1:17" ht="18" x14ac:dyDescent="0.25">
      <c r="A33" s="115" t="str">
        <f>VLOOKUP(E33,'LISTADO ATM'!$A$2:$C$901,3,0)</f>
        <v>DISTRITO NACIONAL</v>
      </c>
      <c r="B33" s="110">
        <v>335835760</v>
      </c>
      <c r="C33" s="122">
        <v>44281.725162037037</v>
      </c>
      <c r="D33" s="115" t="s">
        <v>2189</v>
      </c>
      <c r="E33" s="109">
        <v>239</v>
      </c>
      <c r="F33" s="115" t="str">
        <f>VLOOKUP(E33,VIP!$A$2:$O12259,2,0)</f>
        <v>DRBR239</v>
      </c>
      <c r="G33" s="115" t="str">
        <f>VLOOKUP(E33,'LISTADO ATM'!$A$2:$B$900,2,0)</f>
        <v xml:space="preserve">ATM Autobanco Charles de Gaulle </v>
      </c>
      <c r="H33" s="115" t="str">
        <f>VLOOKUP(E33,VIP!$A$2:$O17180,7,FALSE)</f>
        <v>Si</v>
      </c>
      <c r="I33" s="115" t="str">
        <f>VLOOKUP(E33,VIP!$A$2:$O9145,8,FALSE)</f>
        <v>Si</v>
      </c>
      <c r="J33" s="115" t="str">
        <f>VLOOKUP(E33,VIP!$A$2:$O9095,8,FALSE)</f>
        <v>Si</v>
      </c>
      <c r="K33" s="115" t="str">
        <f>VLOOKUP(E33,VIP!$A$2:$O12669,6,0)</f>
        <v>SI</v>
      </c>
      <c r="L33" s="116" t="s">
        <v>2228</v>
      </c>
      <c r="M33" s="114" t="s">
        <v>2466</v>
      </c>
      <c r="N33" s="114" t="s">
        <v>2494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DISTRITO NACIONAL</v>
      </c>
      <c r="B34" s="110">
        <v>335835761</v>
      </c>
      <c r="C34" s="122">
        <v>44281.72550925926</v>
      </c>
      <c r="D34" s="115" t="s">
        <v>2189</v>
      </c>
      <c r="E34" s="109">
        <v>264</v>
      </c>
      <c r="F34" s="115" t="str">
        <f>VLOOKUP(E34,VIP!$A$2:$O12258,2,0)</f>
        <v>DRBR264</v>
      </c>
      <c r="G34" s="115" t="str">
        <f>VLOOKUP(E34,'LISTADO ATM'!$A$2:$B$900,2,0)</f>
        <v xml:space="preserve">ATM S/M Nacional Independencia </v>
      </c>
      <c r="H34" s="115" t="str">
        <f>VLOOKUP(E34,VIP!$A$2:$O17179,7,FALSE)</f>
        <v>Si</v>
      </c>
      <c r="I34" s="115" t="str">
        <f>VLOOKUP(E34,VIP!$A$2:$O9144,8,FALSE)</f>
        <v>Si</v>
      </c>
      <c r="J34" s="115" t="str">
        <f>VLOOKUP(E34,VIP!$A$2:$O9094,8,FALSE)</f>
        <v>Si</v>
      </c>
      <c r="K34" s="115" t="str">
        <f>VLOOKUP(E34,VIP!$A$2:$O12668,6,0)</f>
        <v>SI</v>
      </c>
      <c r="L34" s="116" t="s">
        <v>2228</v>
      </c>
      <c r="M34" s="114" t="s">
        <v>2466</v>
      </c>
      <c r="N34" s="114" t="s">
        <v>2494</v>
      </c>
      <c r="O34" s="115" t="s">
        <v>2475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335835763</v>
      </c>
      <c r="C35" s="122">
        <v>44281.726064814815</v>
      </c>
      <c r="D35" s="115" t="s">
        <v>2189</v>
      </c>
      <c r="E35" s="109">
        <v>498</v>
      </c>
      <c r="F35" s="115" t="str">
        <f>VLOOKUP(E35,VIP!$A$2:$O12257,2,0)</f>
        <v>DRBR498</v>
      </c>
      <c r="G35" s="115" t="str">
        <f>VLOOKUP(E35,'LISTADO ATM'!$A$2:$B$900,2,0)</f>
        <v xml:space="preserve">ATM Estación Sunix 27 de Febrero </v>
      </c>
      <c r="H35" s="115" t="str">
        <f>VLOOKUP(E35,VIP!$A$2:$O17178,7,FALSE)</f>
        <v>Si</v>
      </c>
      <c r="I35" s="115" t="str">
        <f>VLOOKUP(E35,VIP!$A$2:$O9143,8,FALSE)</f>
        <v>Si</v>
      </c>
      <c r="J35" s="115" t="str">
        <f>VLOOKUP(E35,VIP!$A$2:$O9093,8,FALSE)</f>
        <v>Si</v>
      </c>
      <c r="K35" s="115" t="str">
        <f>VLOOKUP(E35,VIP!$A$2:$O12667,6,0)</f>
        <v>NO</v>
      </c>
      <c r="L35" s="116" t="s">
        <v>2228</v>
      </c>
      <c r="M35" s="114" t="s">
        <v>2466</v>
      </c>
      <c r="N35" s="114" t="s">
        <v>2494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335835767</v>
      </c>
      <c r="C36" s="122">
        <v>44281.726956018516</v>
      </c>
      <c r="D36" s="115" t="s">
        <v>2189</v>
      </c>
      <c r="E36" s="109">
        <v>861</v>
      </c>
      <c r="F36" s="115" t="str">
        <f>VLOOKUP(E36,VIP!$A$2:$O12256,2,0)</f>
        <v>DRBR861</v>
      </c>
      <c r="G36" s="115" t="str">
        <f>VLOOKUP(E36,'LISTADO ATM'!$A$2:$B$900,2,0)</f>
        <v xml:space="preserve">ATM Oficina Bella Vista 27 de Febrero II </v>
      </c>
      <c r="H36" s="115" t="str">
        <f>VLOOKUP(E36,VIP!$A$2:$O17177,7,FALSE)</f>
        <v>Si</v>
      </c>
      <c r="I36" s="115" t="str">
        <f>VLOOKUP(E36,VIP!$A$2:$O9142,8,FALSE)</f>
        <v>Si</v>
      </c>
      <c r="J36" s="115" t="str">
        <f>VLOOKUP(E36,VIP!$A$2:$O9092,8,FALSE)</f>
        <v>Si</v>
      </c>
      <c r="K36" s="115" t="str">
        <f>VLOOKUP(E36,VIP!$A$2:$O12666,6,0)</f>
        <v>NO</v>
      </c>
      <c r="L36" s="116" t="s">
        <v>2228</v>
      </c>
      <c r="M36" s="114" t="s">
        <v>2466</v>
      </c>
      <c r="N36" s="114" t="s">
        <v>2494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335835771</v>
      </c>
      <c r="C37" s="122">
        <v>44281.734270833331</v>
      </c>
      <c r="D37" s="115" t="s">
        <v>2189</v>
      </c>
      <c r="E37" s="109">
        <v>476</v>
      </c>
      <c r="F37" s="115" t="str">
        <f>VLOOKUP(E37,VIP!$A$2:$O12255,2,0)</f>
        <v>DRBR476</v>
      </c>
      <c r="G37" s="115" t="str">
        <f>VLOOKUP(E37,'LISTADO ATM'!$A$2:$B$900,2,0)</f>
        <v xml:space="preserve">ATM Multicentro La Sirena Las Caobas </v>
      </c>
      <c r="H37" s="115" t="str">
        <f>VLOOKUP(E37,VIP!$A$2:$O17176,7,FALSE)</f>
        <v>Si</v>
      </c>
      <c r="I37" s="115" t="str">
        <f>VLOOKUP(E37,VIP!$A$2:$O9141,8,FALSE)</f>
        <v>Si</v>
      </c>
      <c r="J37" s="115" t="str">
        <f>VLOOKUP(E37,VIP!$A$2:$O9091,8,FALSE)</f>
        <v>Si</v>
      </c>
      <c r="K37" s="115" t="str">
        <f>VLOOKUP(E37,VIP!$A$2:$O12665,6,0)</f>
        <v>SI</v>
      </c>
      <c r="L37" s="116" t="s">
        <v>2228</v>
      </c>
      <c r="M37" s="175" t="s">
        <v>2528</v>
      </c>
      <c r="N37" s="114" t="s">
        <v>2473</v>
      </c>
      <c r="O37" s="115" t="s">
        <v>2475</v>
      </c>
      <c r="P37" s="113"/>
      <c r="Q37" s="176">
        <v>44282.595138888886</v>
      </c>
    </row>
    <row r="38" spans="1:17" ht="18" x14ac:dyDescent="0.25">
      <c r="A38" s="115" t="str">
        <f>VLOOKUP(E38,'LISTADO ATM'!$A$2:$C$901,3,0)</f>
        <v>DISTRITO NACIONAL</v>
      </c>
      <c r="B38" s="110">
        <v>335835773</v>
      </c>
      <c r="C38" s="122">
        <v>44281.740208333336</v>
      </c>
      <c r="D38" s="115" t="s">
        <v>2469</v>
      </c>
      <c r="E38" s="109">
        <v>974</v>
      </c>
      <c r="F38" s="115" t="str">
        <f>VLOOKUP(E38,VIP!$A$2:$O12254,2,0)</f>
        <v>DRBR974</v>
      </c>
      <c r="G38" s="115" t="str">
        <f>VLOOKUP(E38,'LISTADO ATM'!$A$2:$B$900,2,0)</f>
        <v xml:space="preserve">ATM S/M Nacional Ave. Lope de Vega </v>
      </c>
      <c r="H38" s="115" t="str">
        <f>VLOOKUP(E38,VIP!$A$2:$O17175,7,FALSE)</f>
        <v>Si</v>
      </c>
      <c r="I38" s="115" t="str">
        <f>VLOOKUP(E38,VIP!$A$2:$O9140,8,FALSE)</f>
        <v>Si</v>
      </c>
      <c r="J38" s="115" t="str">
        <f>VLOOKUP(E38,VIP!$A$2:$O9090,8,FALSE)</f>
        <v>Si</v>
      </c>
      <c r="K38" s="115" t="str">
        <f>VLOOKUP(E38,VIP!$A$2:$O12664,6,0)</f>
        <v>NO</v>
      </c>
      <c r="L38" s="116" t="s">
        <v>2459</v>
      </c>
      <c r="M38" s="175" t="s">
        <v>2528</v>
      </c>
      <c r="N38" s="114" t="s">
        <v>2473</v>
      </c>
      <c r="O38" s="115" t="s">
        <v>2474</v>
      </c>
      <c r="P38" s="113"/>
      <c r="Q38" s="176">
        <v>44282.614583333336</v>
      </c>
    </row>
    <row r="39" spans="1:17" s="95" customFormat="1" ht="18" x14ac:dyDescent="0.25">
      <c r="A39" s="115" t="str">
        <f>VLOOKUP(E39,'LISTADO ATM'!$A$2:$C$901,3,0)</f>
        <v>ESTE</v>
      </c>
      <c r="B39" s="110">
        <v>335835774</v>
      </c>
      <c r="C39" s="122">
        <v>44281.740925925929</v>
      </c>
      <c r="D39" s="115" t="s">
        <v>2495</v>
      </c>
      <c r="E39" s="109">
        <v>219</v>
      </c>
      <c r="F39" s="115" t="str">
        <f>VLOOKUP(E39,VIP!$A$2:$O12253,2,0)</f>
        <v>DRBR219</v>
      </c>
      <c r="G39" s="115" t="str">
        <f>VLOOKUP(E39,'LISTADO ATM'!$A$2:$B$900,2,0)</f>
        <v xml:space="preserve">ATM Oficina La Altagracia (Higuey) </v>
      </c>
      <c r="H39" s="115" t="str">
        <f>VLOOKUP(E39,VIP!$A$2:$O17174,7,FALSE)</f>
        <v>Si</v>
      </c>
      <c r="I39" s="115" t="str">
        <f>VLOOKUP(E39,VIP!$A$2:$O9139,8,FALSE)</f>
        <v>Si</v>
      </c>
      <c r="J39" s="115" t="str">
        <f>VLOOKUP(E39,VIP!$A$2:$O9089,8,FALSE)</f>
        <v>Si</v>
      </c>
      <c r="K39" s="115" t="str">
        <f>VLOOKUP(E39,VIP!$A$2:$O12663,6,0)</f>
        <v>NO</v>
      </c>
      <c r="L39" s="116" t="s">
        <v>2428</v>
      </c>
      <c r="M39" s="175" t="s">
        <v>2528</v>
      </c>
      <c r="N39" s="175" t="s">
        <v>2510</v>
      </c>
      <c r="O39" s="115" t="s">
        <v>2496</v>
      </c>
      <c r="P39" s="113"/>
      <c r="Q39" s="176">
        <v>44282.404861111114</v>
      </c>
    </row>
    <row r="40" spans="1:17" s="95" customFormat="1" ht="18" x14ac:dyDescent="0.25">
      <c r="A40" s="115" t="str">
        <f>VLOOKUP(E40,'LISTADO ATM'!$A$2:$C$901,3,0)</f>
        <v>SUR</v>
      </c>
      <c r="B40" s="110">
        <v>335835777</v>
      </c>
      <c r="C40" s="122">
        <v>44281.742638888885</v>
      </c>
      <c r="D40" s="115" t="s">
        <v>2189</v>
      </c>
      <c r="E40" s="109">
        <v>6</v>
      </c>
      <c r="F40" s="115" t="str">
        <f>VLOOKUP(E40,VIP!$A$2:$O12251,2,0)</f>
        <v>DRBR006</v>
      </c>
      <c r="G40" s="115" t="str">
        <f>VLOOKUP(E40,'LISTADO ATM'!$A$2:$B$900,2,0)</f>
        <v xml:space="preserve">ATM Plaza WAO San Juan </v>
      </c>
      <c r="H40" s="115" t="str">
        <f>VLOOKUP(E40,VIP!$A$2:$O17172,7,FALSE)</f>
        <v>N/A</v>
      </c>
      <c r="I40" s="115" t="str">
        <f>VLOOKUP(E40,VIP!$A$2:$O9137,8,FALSE)</f>
        <v>N/A</v>
      </c>
      <c r="J40" s="115" t="str">
        <f>VLOOKUP(E40,VIP!$A$2:$O9087,8,FALSE)</f>
        <v>N/A</v>
      </c>
      <c r="K40" s="115" t="str">
        <f>VLOOKUP(E40,VIP!$A$2:$O12661,6,0)</f>
        <v/>
      </c>
      <c r="L40" s="116" t="s">
        <v>2228</v>
      </c>
      <c r="M40" s="114" t="s">
        <v>2466</v>
      </c>
      <c r="N40" s="114" t="s">
        <v>2473</v>
      </c>
      <c r="O40" s="115" t="s">
        <v>2475</v>
      </c>
      <c r="P40" s="113"/>
      <c r="Q40" s="117" t="s">
        <v>2228</v>
      </c>
    </row>
    <row r="41" spans="1:17" s="95" customFormat="1" ht="18" x14ac:dyDescent="0.25">
      <c r="A41" s="115" t="str">
        <f>VLOOKUP(E41,'LISTADO ATM'!$A$2:$C$901,3,0)</f>
        <v>DISTRITO NACIONAL</v>
      </c>
      <c r="B41" s="110">
        <v>335835778</v>
      </c>
      <c r="C41" s="122">
        <v>44281.744444444441</v>
      </c>
      <c r="D41" s="115" t="s">
        <v>2189</v>
      </c>
      <c r="E41" s="109">
        <v>911</v>
      </c>
      <c r="F41" s="115" t="str">
        <f>VLOOKUP(E41,VIP!$A$2:$O12265,2,0)</f>
        <v>DRBR911</v>
      </c>
      <c r="G41" s="115" t="str">
        <f>VLOOKUP(E41,'LISTADO ATM'!$A$2:$B$900,2,0)</f>
        <v xml:space="preserve">ATM Oficina Venezuela II </v>
      </c>
      <c r="H41" s="115" t="str">
        <f>VLOOKUP(E41,VIP!$A$2:$O17186,7,FALSE)</f>
        <v>Si</v>
      </c>
      <c r="I41" s="115" t="str">
        <f>VLOOKUP(E41,VIP!$A$2:$O9151,8,FALSE)</f>
        <v>Si</v>
      </c>
      <c r="J41" s="115" t="str">
        <f>VLOOKUP(E41,VIP!$A$2:$O9101,8,FALSE)</f>
        <v>Si</v>
      </c>
      <c r="K41" s="115" t="str">
        <f>VLOOKUP(E41,VIP!$A$2:$O12675,6,0)</f>
        <v>SI</v>
      </c>
      <c r="L41" s="116" t="s">
        <v>2437</v>
      </c>
      <c r="M41" s="114" t="s">
        <v>2466</v>
      </c>
      <c r="N41" s="114" t="s">
        <v>2473</v>
      </c>
      <c r="O41" s="115" t="s">
        <v>2475</v>
      </c>
      <c r="P41" s="113"/>
      <c r="Q41" s="117" t="s">
        <v>2437</v>
      </c>
    </row>
    <row r="42" spans="1:17" s="95" customFormat="1" ht="18" x14ac:dyDescent="0.25">
      <c r="A42" s="115" t="str">
        <f>VLOOKUP(E42,'LISTADO ATM'!$A$2:$C$901,3,0)</f>
        <v>DISTRITO NACIONAL</v>
      </c>
      <c r="B42" s="110">
        <v>335835808</v>
      </c>
      <c r="C42" s="122">
        <v>44281.797905092593</v>
      </c>
      <c r="D42" s="115" t="s">
        <v>2469</v>
      </c>
      <c r="E42" s="109">
        <v>507</v>
      </c>
      <c r="F42" s="115" t="str">
        <f>VLOOKUP(E42,VIP!$A$2:$O12275,2,0)</f>
        <v>DRBR507</v>
      </c>
      <c r="G42" s="115" t="str">
        <f>VLOOKUP(E42,'LISTADO ATM'!$A$2:$B$900,2,0)</f>
        <v>ATM Estación Sigma Boca Chica</v>
      </c>
      <c r="H42" s="115" t="str">
        <f>VLOOKUP(E42,VIP!$A$2:$O17196,7,FALSE)</f>
        <v>Si</v>
      </c>
      <c r="I42" s="115" t="str">
        <f>VLOOKUP(E42,VIP!$A$2:$O9161,8,FALSE)</f>
        <v>Si</v>
      </c>
      <c r="J42" s="115" t="str">
        <f>VLOOKUP(E42,VIP!$A$2:$O9111,8,FALSE)</f>
        <v>Si</v>
      </c>
      <c r="K42" s="115" t="str">
        <f>VLOOKUP(E42,VIP!$A$2:$O12685,6,0)</f>
        <v>NO</v>
      </c>
      <c r="L42" s="116" t="s">
        <v>2428</v>
      </c>
      <c r="M42" s="175" t="s">
        <v>2528</v>
      </c>
      <c r="N42" s="114" t="s">
        <v>2473</v>
      </c>
      <c r="O42" s="115" t="s">
        <v>2474</v>
      </c>
      <c r="P42" s="113"/>
      <c r="Q42" s="176">
        <v>44282.620833333334</v>
      </c>
    </row>
    <row r="43" spans="1:17" s="95" customFormat="1" ht="18" x14ac:dyDescent="0.25">
      <c r="A43" s="115" t="str">
        <f>VLOOKUP(E43,'LISTADO ATM'!$A$2:$C$901,3,0)</f>
        <v>SUR</v>
      </c>
      <c r="B43" s="110">
        <v>335835810</v>
      </c>
      <c r="C43" s="122">
        <v>44281.803553240738</v>
      </c>
      <c r="D43" s="115" t="s">
        <v>2495</v>
      </c>
      <c r="E43" s="109">
        <v>101</v>
      </c>
      <c r="F43" s="115" t="str">
        <f>VLOOKUP(E43,VIP!$A$2:$O12274,2,0)</f>
        <v>DRBR101</v>
      </c>
      <c r="G43" s="115" t="str">
        <f>VLOOKUP(E43,'LISTADO ATM'!$A$2:$B$900,2,0)</f>
        <v xml:space="preserve">ATM Oficina San Juan de la Maguana I </v>
      </c>
      <c r="H43" s="115" t="str">
        <f>VLOOKUP(E43,VIP!$A$2:$O17195,7,FALSE)</f>
        <v>Si</v>
      </c>
      <c r="I43" s="115" t="str">
        <f>VLOOKUP(E43,VIP!$A$2:$O9160,8,FALSE)</f>
        <v>Si</v>
      </c>
      <c r="J43" s="115" t="str">
        <f>VLOOKUP(E43,VIP!$A$2:$O9110,8,FALSE)</f>
        <v>Si</v>
      </c>
      <c r="K43" s="115" t="str">
        <f>VLOOKUP(E43,VIP!$A$2:$O12684,6,0)</f>
        <v>SI</v>
      </c>
      <c r="L43" s="116" t="s">
        <v>2499</v>
      </c>
      <c r="M43" s="175" t="s">
        <v>2528</v>
      </c>
      <c r="N43" s="175" t="s">
        <v>2510</v>
      </c>
      <c r="O43" s="115" t="s">
        <v>2496</v>
      </c>
      <c r="P43" s="113"/>
      <c r="Q43" s="176">
        <v>44282.402083333334</v>
      </c>
    </row>
    <row r="44" spans="1:17" ht="18" x14ac:dyDescent="0.25">
      <c r="A44" s="115" t="str">
        <f>VLOOKUP(E44,'LISTADO ATM'!$A$2:$C$901,3,0)</f>
        <v>DISTRITO NACIONAL</v>
      </c>
      <c r="B44" s="110">
        <v>335835811</v>
      </c>
      <c r="C44" s="122">
        <v>44281.804351851853</v>
      </c>
      <c r="D44" s="115" t="s">
        <v>2469</v>
      </c>
      <c r="E44" s="109">
        <v>684</v>
      </c>
      <c r="F44" s="115" t="str">
        <f>VLOOKUP(E44,VIP!$A$2:$O12273,2,0)</f>
        <v>DRBR684</v>
      </c>
      <c r="G44" s="115" t="str">
        <f>VLOOKUP(E44,'LISTADO ATM'!$A$2:$B$900,2,0)</f>
        <v>ATM Estación Texaco Prolongación 27 Febrero</v>
      </c>
      <c r="H44" s="115" t="str">
        <f>VLOOKUP(E44,VIP!$A$2:$O17194,7,FALSE)</f>
        <v>NO</v>
      </c>
      <c r="I44" s="115" t="str">
        <f>VLOOKUP(E44,VIP!$A$2:$O9159,8,FALSE)</f>
        <v>NO</v>
      </c>
      <c r="J44" s="115" t="str">
        <f>VLOOKUP(E44,VIP!$A$2:$O9109,8,FALSE)</f>
        <v>NO</v>
      </c>
      <c r="K44" s="115" t="str">
        <f>VLOOKUP(E44,VIP!$A$2:$O12683,6,0)</f>
        <v>NO</v>
      </c>
      <c r="L44" s="116" t="s">
        <v>2459</v>
      </c>
      <c r="M44" s="175" t="s">
        <v>2528</v>
      </c>
      <c r="N44" s="114" t="s">
        <v>2473</v>
      </c>
      <c r="O44" s="115" t="s">
        <v>2474</v>
      </c>
      <c r="P44" s="113"/>
      <c r="Q44" s="176">
        <v>44282.618750000001</v>
      </c>
    </row>
    <row r="45" spans="1:17" ht="18" x14ac:dyDescent="0.25">
      <c r="A45" s="115" t="str">
        <f>VLOOKUP(E45,'LISTADO ATM'!$A$2:$C$901,3,0)</f>
        <v>ESTE</v>
      </c>
      <c r="B45" s="110">
        <v>335835812</v>
      </c>
      <c r="C45" s="122">
        <v>44281.804942129631</v>
      </c>
      <c r="D45" s="115" t="s">
        <v>2189</v>
      </c>
      <c r="E45" s="109">
        <v>513</v>
      </c>
      <c r="F45" s="115" t="str">
        <f>VLOOKUP(E45,VIP!$A$2:$O12272,2,0)</f>
        <v>DRBR513</v>
      </c>
      <c r="G45" s="115" t="str">
        <f>VLOOKUP(E45,'LISTADO ATM'!$A$2:$B$900,2,0)</f>
        <v xml:space="preserve">ATM UNP Lagunas de Nisibón </v>
      </c>
      <c r="H45" s="115" t="str">
        <f>VLOOKUP(E45,VIP!$A$2:$O17193,7,FALSE)</f>
        <v>Si</v>
      </c>
      <c r="I45" s="115" t="str">
        <f>VLOOKUP(E45,VIP!$A$2:$O9158,8,FALSE)</f>
        <v>Si</v>
      </c>
      <c r="J45" s="115" t="str">
        <f>VLOOKUP(E45,VIP!$A$2:$O9108,8,FALSE)</f>
        <v>Si</v>
      </c>
      <c r="K45" s="115" t="str">
        <f>VLOOKUP(E45,VIP!$A$2:$O12682,6,0)</f>
        <v>NO</v>
      </c>
      <c r="L45" s="116" t="s">
        <v>2228</v>
      </c>
      <c r="M45" s="114" t="s">
        <v>2466</v>
      </c>
      <c r="N45" s="114" t="s">
        <v>2473</v>
      </c>
      <c r="O45" s="115" t="s">
        <v>2475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DISTRITO NACIONAL</v>
      </c>
      <c r="B46" s="110">
        <v>335835813</v>
      </c>
      <c r="C46" s="122">
        <v>44281.817314814813</v>
      </c>
      <c r="D46" s="115" t="s">
        <v>2495</v>
      </c>
      <c r="E46" s="109">
        <v>410</v>
      </c>
      <c r="F46" s="115" t="str">
        <f>VLOOKUP(E46,VIP!$A$2:$O12271,2,0)</f>
        <v>DRBR410</v>
      </c>
      <c r="G46" s="115" t="str">
        <f>VLOOKUP(E46,'LISTADO ATM'!$A$2:$B$900,2,0)</f>
        <v xml:space="preserve">ATM Oficina Las Palmas de Herrera II </v>
      </c>
      <c r="H46" s="115" t="str">
        <f>VLOOKUP(E46,VIP!$A$2:$O17192,7,FALSE)</f>
        <v>Si</v>
      </c>
      <c r="I46" s="115" t="str">
        <f>VLOOKUP(E46,VIP!$A$2:$O9157,8,FALSE)</f>
        <v>Si</v>
      </c>
      <c r="J46" s="115" t="str">
        <f>VLOOKUP(E46,VIP!$A$2:$O9107,8,FALSE)</f>
        <v>Si</v>
      </c>
      <c r="K46" s="115" t="str">
        <f>VLOOKUP(E46,VIP!$A$2:$O12681,6,0)</f>
        <v>NO</v>
      </c>
      <c r="L46" s="116" t="s">
        <v>2499</v>
      </c>
      <c r="M46" s="114" t="s">
        <v>2466</v>
      </c>
      <c r="N46" s="114" t="s">
        <v>2473</v>
      </c>
      <c r="O46" s="115" t="s">
        <v>2496</v>
      </c>
      <c r="P46" s="113"/>
      <c r="Q46" s="117" t="s">
        <v>2499</v>
      </c>
    </row>
    <row r="47" spans="1:17" ht="18" x14ac:dyDescent="0.25">
      <c r="A47" s="115" t="str">
        <f>VLOOKUP(E47,'LISTADO ATM'!$A$2:$C$901,3,0)</f>
        <v>DISTRITO NACIONAL</v>
      </c>
      <c r="B47" s="110">
        <v>335835815</v>
      </c>
      <c r="C47" s="122">
        <v>44281.824999999997</v>
      </c>
      <c r="D47" s="115" t="s">
        <v>2469</v>
      </c>
      <c r="E47" s="109">
        <v>980</v>
      </c>
      <c r="F47" s="115" t="str">
        <f>VLOOKUP(E47,VIP!$A$2:$O12270,2,0)</f>
        <v>DRBR980</v>
      </c>
      <c r="G47" s="115" t="str">
        <f>VLOOKUP(E47,'LISTADO ATM'!$A$2:$B$900,2,0)</f>
        <v xml:space="preserve">ATM Oficina Bella Vista Mall II </v>
      </c>
      <c r="H47" s="115" t="str">
        <f>VLOOKUP(E47,VIP!$A$2:$O17191,7,FALSE)</f>
        <v>Si</v>
      </c>
      <c r="I47" s="115" t="str">
        <f>VLOOKUP(E47,VIP!$A$2:$O9156,8,FALSE)</f>
        <v>Si</v>
      </c>
      <c r="J47" s="115" t="str">
        <f>VLOOKUP(E47,VIP!$A$2:$O9106,8,FALSE)</f>
        <v>Si</v>
      </c>
      <c r="K47" s="115" t="str">
        <f>VLOOKUP(E47,VIP!$A$2:$O12680,6,0)</f>
        <v>NO</v>
      </c>
      <c r="L47" s="116" t="s">
        <v>2428</v>
      </c>
      <c r="M47" s="175" t="s">
        <v>2528</v>
      </c>
      <c r="N47" s="114" t="s">
        <v>2473</v>
      </c>
      <c r="O47" s="115" t="s">
        <v>2474</v>
      </c>
      <c r="P47" s="113"/>
      <c r="Q47" s="176">
        <v>44282.622916666667</v>
      </c>
    </row>
    <row r="48" spans="1:17" ht="18" x14ac:dyDescent="0.25">
      <c r="A48" s="115" t="str">
        <f>VLOOKUP(E48,'LISTADO ATM'!$A$2:$C$901,3,0)</f>
        <v>DISTRITO NACIONAL</v>
      </c>
      <c r="B48" s="110">
        <v>335835816</v>
      </c>
      <c r="C48" s="122">
        <v>44281.825694444444</v>
      </c>
      <c r="D48" s="115" t="s">
        <v>2469</v>
      </c>
      <c r="E48" s="109">
        <v>441</v>
      </c>
      <c r="F48" s="115" t="str">
        <f>VLOOKUP(E48,VIP!$A$2:$O12269,2,0)</f>
        <v>DRBR441</v>
      </c>
      <c r="G48" s="115" t="str">
        <f>VLOOKUP(E48,'LISTADO ATM'!$A$2:$B$900,2,0)</f>
        <v>ATM Estacion de Servicio Romulo Betancour</v>
      </c>
      <c r="H48" s="115" t="str">
        <f>VLOOKUP(E48,VIP!$A$2:$O17190,7,FALSE)</f>
        <v>NO</v>
      </c>
      <c r="I48" s="115" t="str">
        <f>VLOOKUP(E48,VIP!$A$2:$O9155,8,FALSE)</f>
        <v>NO</v>
      </c>
      <c r="J48" s="115" t="str">
        <f>VLOOKUP(E48,VIP!$A$2:$O9105,8,FALSE)</f>
        <v>NO</v>
      </c>
      <c r="K48" s="115" t="str">
        <f>VLOOKUP(E48,VIP!$A$2:$O12679,6,0)</f>
        <v>NO</v>
      </c>
      <c r="L48" s="116" t="s">
        <v>2428</v>
      </c>
      <c r="M48" s="175" t="s">
        <v>2528</v>
      </c>
      <c r="N48" s="114" t="s">
        <v>2473</v>
      </c>
      <c r="O48" s="115" t="s">
        <v>2474</v>
      </c>
      <c r="P48" s="113"/>
      <c r="Q48" s="176">
        <v>44282.62222222222</v>
      </c>
    </row>
    <row r="49" spans="1:17" ht="18" x14ac:dyDescent="0.25">
      <c r="A49" s="115" t="str">
        <f>VLOOKUP(E49,'LISTADO ATM'!$A$2:$C$901,3,0)</f>
        <v>SUR</v>
      </c>
      <c r="B49" s="110">
        <v>335835818</v>
      </c>
      <c r="C49" s="122">
        <v>44281.826666666668</v>
      </c>
      <c r="D49" s="115" t="s">
        <v>2469</v>
      </c>
      <c r="E49" s="109">
        <v>592</v>
      </c>
      <c r="F49" s="115" t="str">
        <f>VLOOKUP(E49,VIP!$A$2:$O12268,2,0)</f>
        <v>DRBR081</v>
      </c>
      <c r="G49" s="115" t="str">
        <f>VLOOKUP(E49,'LISTADO ATM'!$A$2:$B$900,2,0)</f>
        <v xml:space="preserve">ATM Centro de Caja San Cristóbal I </v>
      </c>
      <c r="H49" s="115" t="str">
        <f>VLOOKUP(E49,VIP!$A$2:$O17189,7,FALSE)</f>
        <v>Si</v>
      </c>
      <c r="I49" s="115" t="str">
        <f>VLOOKUP(E49,VIP!$A$2:$O9154,8,FALSE)</f>
        <v>Si</v>
      </c>
      <c r="J49" s="115" t="str">
        <f>VLOOKUP(E49,VIP!$A$2:$O9104,8,FALSE)</f>
        <v>Si</v>
      </c>
      <c r="K49" s="115" t="str">
        <f>VLOOKUP(E49,VIP!$A$2:$O12678,6,0)</f>
        <v>SI</v>
      </c>
      <c r="L49" s="116" t="s">
        <v>2459</v>
      </c>
      <c r="M49" s="175" t="s">
        <v>2528</v>
      </c>
      <c r="N49" s="114" t="s">
        <v>2473</v>
      </c>
      <c r="O49" s="115" t="s">
        <v>2474</v>
      </c>
      <c r="P49" s="113"/>
      <c r="Q49" s="176">
        <v>44282.619444444441</v>
      </c>
    </row>
    <row r="50" spans="1:17" ht="18" x14ac:dyDescent="0.25">
      <c r="A50" s="115" t="str">
        <f>VLOOKUP(E50,'LISTADO ATM'!$A$2:$C$901,3,0)</f>
        <v>SUR</v>
      </c>
      <c r="B50" s="110">
        <v>335835820</v>
      </c>
      <c r="C50" s="122">
        <v>44281.849004629628</v>
      </c>
      <c r="D50" s="115" t="s">
        <v>2495</v>
      </c>
      <c r="E50" s="109">
        <v>45</v>
      </c>
      <c r="F50" s="115" t="str">
        <f>VLOOKUP(E50,VIP!$A$2:$O12267,2,0)</f>
        <v>DRBR045</v>
      </c>
      <c r="G50" s="115" t="str">
        <f>VLOOKUP(E50,'LISTADO ATM'!$A$2:$B$900,2,0)</f>
        <v xml:space="preserve">ATM Oficina Tamayo </v>
      </c>
      <c r="H50" s="115" t="str">
        <f>VLOOKUP(E50,VIP!$A$2:$O17188,7,FALSE)</f>
        <v>Si</v>
      </c>
      <c r="I50" s="115" t="str">
        <f>VLOOKUP(E50,VIP!$A$2:$O9153,8,FALSE)</f>
        <v>Si</v>
      </c>
      <c r="J50" s="115" t="str">
        <f>VLOOKUP(E50,VIP!$A$2:$O9103,8,FALSE)</f>
        <v>Si</v>
      </c>
      <c r="K50" s="115" t="str">
        <f>VLOOKUP(E50,VIP!$A$2:$O12677,6,0)</f>
        <v>SI</v>
      </c>
      <c r="L50" s="116" t="s">
        <v>2428</v>
      </c>
      <c r="M50" s="175" t="s">
        <v>2528</v>
      </c>
      <c r="N50" s="175" t="s">
        <v>2510</v>
      </c>
      <c r="O50" s="115" t="s">
        <v>2496</v>
      </c>
      <c r="P50" s="113"/>
      <c r="Q50" s="176">
        <v>44282.62222222222</v>
      </c>
    </row>
    <row r="51" spans="1:17" ht="18" x14ac:dyDescent="0.25">
      <c r="A51" s="115" t="str">
        <f>VLOOKUP(E51,'LISTADO ATM'!$A$2:$C$901,3,0)</f>
        <v>NORTE</v>
      </c>
      <c r="B51" s="110">
        <v>335835822</v>
      </c>
      <c r="C51" s="122">
        <v>44281.903136574074</v>
      </c>
      <c r="D51" s="115" t="s">
        <v>2190</v>
      </c>
      <c r="E51" s="109">
        <v>894</v>
      </c>
      <c r="F51" s="115" t="str">
        <f>VLOOKUP(E51,VIP!$A$2:$O12266,2,0)</f>
        <v>DRBR894</v>
      </c>
      <c r="G51" s="115" t="str">
        <f>VLOOKUP(E51,'LISTADO ATM'!$A$2:$B$900,2,0)</f>
        <v>ATM Eco Petroleo Estero Hondo</v>
      </c>
      <c r="H51" s="115" t="str">
        <f>VLOOKUP(E51,VIP!$A$2:$O17187,7,FALSE)</f>
        <v>NO</v>
      </c>
      <c r="I51" s="115" t="str">
        <f>VLOOKUP(E51,VIP!$A$2:$O9152,8,FALSE)</f>
        <v>NO</v>
      </c>
      <c r="J51" s="115" t="str">
        <f>VLOOKUP(E51,VIP!$A$2:$O9102,8,FALSE)</f>
        <v>NO</v>
      </c>
      <c r="K51" s="115" t="str">
        <f>VLOOKUP(E51,VIP!$A$2:$O12676,6,0)</f>
        <v>NO</v>
      </c>
      <c r="L51" s="116" t="s">
        <v>2228</v>
      </c>
      <c r="M51" s="114" t="s">
        <v>2466</v>
      </c>
      <c r="N51" s="114" t="s">
        <v>2473</v>
      </c>
      <c r="O51" s="115" t="s">
        <v>2498</v>
      </c>
      <c r="P51" s="113"/>
      <c r="Q51" s="117" t="s">
        <v>2228</v>
      </c>
    </row>
    <row r="52" spans="1:17" ht="18" x14ac:dyDescent="0.25">
      <c r="A52" s="115" t="str">
        <f>VLOOKUP(E52,'LISTADO ATM'!$A$2:$C$901,3,0)</f>
        <v>DISTRITO NACIONAL</v>
      </c>
      <c r="B52" s="110">
        <v>335835823</v>
      </c>
      <c r="C52" s="122">
        <v>44281.904467592591</v>
      </c>
      <c r="D52" s="115" t="s">
        <v>2189</v>
      </c>
      <c r="E52" s="109">
        <v>240</v>
      </c>
      <c r="F52" s="115" t="str">
        <f>VLOOKUP(E52,VIP!$A$2:$O12265,2,0)</f>
        <v>DRBR24D</v>
      </c>
      <c r="G52" s="115" t="str">
        <f>VLOOKUP(E52,'LISTADO ATM'!$A$2:$B$900,2,0)</f>
        <v xml:space="preserve">ATM Oficina Carrefour I </v>
      </c>
      <c r="H52" s="115" t="str">
        <f>VLOOKUP(E52,VIP!$A$2:$O17186,7,FALSE)</f>
        <v>Si</v>
      </c>
      <c r="I52" s="115" t="str">
        <f>VLOOKUP(E52,VIP!$A$2:$O9151,8,FALSE)</f>
        <v>Si</v>
      </c>
      <c r="J52" s="115" t="str">
        <f>VLOOKUP(E52,VIP!$A$2:$O9101,8,FALSE)</f>
        <v>Si</v>
      </c>
      <c r="K52" s="115" t="str">
        <f>VLOOKUP(E52,VIP!$A$2:$O12675,6,0)</f>
        <v>SI</v>
      </c>
      <c r="L52" s="116" t="s">
        <v>2228</v>
      </c>
      <c r="M52" s="114" t="s">
        <v>2466</v>
      </c>
      <c r="N52" s="114" t="s">
        <v>2473</v>
      </c>
      <c r="O52" s="115" t="s">
        <v>2475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NORTE</v>
      </c>
      <c r="B53" s="110">
        <v>335835824</v>
      </c>
      <c r="C53" s="122">
        <v>44281.904861111114</v>
      </c>
      <c r="D53" s="115" t="s">
        <v>2189</v>
      </c>
      <c r="E53" s="109">
        <v>262</v>
      </c>
      <c r="F53" s="115" t="str">
        <f>VLOOKUP(E53,VIP!$A$2:$O12264,2,0)</f>
        <v>DRBR262</v>
      </c>
      <c r="G53" s="115" t="str">
        <f>VLOOKUP(E53,'LISTADO ATM'!$A$2:$B$900,2,0)</f>
        <v xml:space="preserve">ATM Oficina Obras Públicas (Santiago) </v>
      </c>
      <c r="H53" s="115" t="str">
        <f>VLOOKUP(E53,VIP!$A$2:$O17185,7,FALSE)</f>
        <v>Si</v>
      </c>
      <c r="I53" s="115" t="str">
        <f>VLOOKUP(E53,VIP!$A$2:$O9150,8,FALSE)</f>
        <v>Si</v>
      </c>
      <c r="J53" s="115" t="str">
        <f>VLOOKUP(E53,VIP!$A$2:$O9100,8,FALSE)</f>
        <v>Si</v>
      </c>
      <c r="K53" s="115" t="str">
        <f>VLOOKUP(E53,VIP!$A$2:$O12674,6,0)</f>
        <v>SI</v>
      </c>
      <c r="L53" s="116" t="s">
        <v>2228</v>
      </c>
      <c r="M53" s="175" t="s">
        <v>2528</v>
      </c>
      <c r="N53" s="114" t="s">
        <v>2473</v>
      </c>
      <c r="O53" s="115" t="s">
        <v>2475</v>
      </c>
      <c r="P53" s="113"/>
      <c r="Q53" s="176">
        <v>44282.399305555555</v>
      </c>
    </row>
    <row r="54" spans="1:17" ht="18" x14ac:dyDescent="0.25">
      <c r="A54" s="115" t="str">
        <f>VLOOKUP(E54,'LISTADO ATM'!$A$2:$C$901,3,0)</f>
        <v>DISTRITO NACIONAL</v>
      </c>
      <c r="B54" s="110">
        <v>335835825</v>
      </c>
      <c r="C54" s="122">
        <v>44281.905509259261</v>
      </c>
      <c r="D54" s="115" t="s">
        <v>2189</v>
      </c>
      <c r="E54" s="109">
        <v>485</v>
      </c>
      <c r="F54" s="115" t="str">
        <f>VLOOKUP(E54,VIP!$A$2:$O12263,2,0)</f>
        <v>DRBR485</v>
      </c>
      <c r="G54" s="115" t="str">
        <f>VLOOKUP(E54,'LISTADO ATM'!$A$2:$B$900,2,0)</f>
        <v xml:space="preserve">ATM CEDIMAT </v>
      </c>
      <c r="H54" s="115" t="str">
        <f>VLOOKUP(E54,VIP!$A$2:$O17184,7,FALSE)</f>
        <v>Si</v>
      </c>
      <c r="I54" s="115" t="str">
        <f>VLOOKUP(E54,VIP!$A$2:$O9149,8,FALSE)</f>
        <v>Si</v>
      </c>
      <c r="J54" s="115" t="str">
        <f>VLOOKUP(E54,VIP!$A$2:$O9099,8,FALSE)</f>
        <v>Si</v>
      </c>
      <c r="K54" s="115" t="str">
        <f>VLOOKUP(E54,VIP!$A$2:$O12673,6,0)</f>
        <v>NO</v>
      </c>
      <c r="L54" s="116" t="s">
        <v>2228</v>
      </c>
      <c r="M54" s="175" t="s">
        <v>2528</v>
      </c>
      <c r="N54" s="114" t="s">
        <v>2473</v>
      </c>
      <c r="O54" s="115" t="s">
        <v>2475</v>
      </c>
      <c r="P54" s="113"/>
      <c r="Q54" s="176">
        <v>44282.59652777778</v>
      </c>
    </row>
    <row r="55" spans="1:17" ht="18" x14ac:dyDescent="0.25">
      <c r="A55" s="115" t="str">
        <f>VLOOKUP(E55,'LISTADO ATM'!$A$2:$C$901,3,0)</f>
        <v>DISTRITO NACIONAL</v>
      </c>
      <c r="B55" s="110">
        <v>335835826</v>
      </c>
      <c r="C55" s="122">
        <v>44281.906585648147</v>
      </c>
      <c r="D55" s="115" t="s">
        <v>2189</v>
      </c>
      <c r="E55" s="109">
        <v>327</v>
      </c>
      <c r="F55" s="115" t="str">
        <f>VLOOKUP(E55,VIP!$A$2:$O12262,2,0)</f>
        <v>DRBR327</v>
      </c>
      <c r="G55" s="115" t="str">
        <f>VLOOKUP(E55,'LISTADO ATM'!$A$2:$B$900,2,0)</f>
        <v xml:space="preserve">ATM UNP CCN (Nacional 27 de Febrero) </v>
      </c>
      <c r="H55" s="115" t="str">
        <f>VLOOKUP(E55,VIP!$A$2:$O17183,7,FALSE)</f>
        <v>Si</v>
      </c>
      <c r="I55" s="115" t="str">
        <f>VLOOKUP(E55,VIP!$A$2:$O9148,8,FALSE)</f>
        <v>Si</v>
      </c>
      <c r="J55" s="115" t="str">
        <f>VLOOKUP(E55,VIP!$A$2:$O9098,8,FALSE)</f>
        <v>Si</v>
      </c>
      <c r="K55" s="115" t="str">
        <f>VLOOKUP(E55,VIP!$A$2:$O12672,6,0)</f>
        <v>NO</v>
      </c>
      <c r="L55" s="116" t="s">
        <v>2228</v>
      </c>
      <c r="M55" s="175" t="s">
        <v>2528</v>
      </c>
      <c r="N55" s="114" t="s">
        <v>2473</v>
      </c>
      <c r="O55" s="115" t="s">
        <v>2475</v>
      </c>
      <c r="P55" s="113"/>
      <c r="Q55" s="176">
        <v>44282.591666666667</v>
      </c>
    </row>
    <row r="56" spans="1:17" ht="18" x14ac:dyDescent="0.25">
      <c r="A56" s="115" t="str">
        <f>VLOOKUP(E56,'LISTADO ATM'!$A$2:$C$901,3,0)</f>
        <v>NORTE</v>
      </c>
      <c r="B56" s="110">
        <v>335835827</v>
      </c>
      <c r="C56" s="122">
        <v>44281.907083333332</v>
      </c>
      <c r="D56" s="115" t="s">
        <v>2190</v>
      </c>
      <c r="E56" s="109">
        <v>88</v>
      </c>
      <c r="F56" s="115" t="str">
        <f>VLOOKUP(E56,VIP!$A$2:$O12261,2,0)</f>
        <v>DRBR088</v>
      </c>
      <c r="G56" s="115" t="str">
        <f>VLOOKUP(E56,'LISTADO ATM'!$A$2:$B$900,2,0)</f>
        <v xml:space="preserve">ATM S/M La Fuente (Santiago) </v>
      </c>
      <c r="H56" s="115" t="str">
        <f>VLOOKUP(E56,VIP!$A$2:$O17182,7,FALSE)</f>
        <v>Si</v>
      </c>
      <c r="I56" s="115" t="str">
        <f>VLOOKUP(E56,VIP!$A$2:$O9147,8,FALSE)</f>
        <v>Si</v>
      </c>
      <c r="J56" s="115" t="str">
        <f>VLOOKUP(E56,VIP!$A$2:$O9097,8,FALSE)</f>
        <v>Si</v>
      </c>
      <c r="K56" s="115" t="str">
        <f>VLOOKUP(E56,VIP!$A$2:$O12671,6,0)</f>
        <v>NO</v>
      </c>
      <c r="L56" s="116" t="s">
        <v>2228</v>
      </c>
      <c r="M56" s="175" t="s">
        <v>2528</v>
      </c>
      <c r="N56" s="175" t="s">
        <v>2510</v>
      </c>
      <c r="O56" s="115" t="s">
        <v>2507</v>
      </c>
      <c r="P56" s="113"/>
      <c r="Q56" s="176">
        <v>44282.399305555555</v>
      </c>
    </row>
    <row r="57" spans="1:17" ht="18" x14ac:dyDescent="0.25">
      <c r="A57" s="115" t="str">
        <f>VLOOKUP(E57,'LISTADO ATM'!$A$2:$C$901,3,0)</f>
        <v>DISTRITO NACIONAL</v>
      </c>
      <c r="B57" s="110">
        <v>335835828</v>
      </c>
      <c r="C57" s="122">
        <v>44281.90761574074</v>
      </c>
      <c r="D57" s="115" t="s">
        <v>2189</v>
      </c>
      <c r="E57" s="109">
        <v>622</v>
      </c>
      <c r="F57" s="115" t="str">
        <f>VLOOKUP(E57,VIP!$A$2:$O12260,2,0)</f>
        <v>DRBR622</v>
      </c>
      <c r="G57" s="115" t="str">
        <f>VLOOKUP(E57,'LISTADO ATM'!$A$2:$B$900,2,0)</f>
        <v xml:space="preserve">ATM Ayuntamiento D.N. </v>
      </c>
      <c r="H57" s="115" t="str">
        <f>VLOOKUP(E57,VIP!$A$2:$O17181,7,FALSE)</f>
        <v>Si</v>
      </c>
      <c r="I57" s="115" t="str">
        <f>VLOOKUP(E57,VIP!$A$2:$O9146,8,FALSE)</f>
        <v>Si</v>
      </c>
      <c r="J57" s="115" t="str">
        <f>VLOOKUP(E57,VIP!$A$2:$O9096,8,FALSE)</f>
        <v>Si</v>
      </c>
      <c r="K57" s="115" t="str">
        <f>VLOOKUP(E57,VIP!$A$2:$O12670,6,0)</f>
        <v>NO</v>
      </c>
      <c r="L57" s="116" t="s">
        <v>2254</v>
      </c>
      <c r="M57" s="175" t="s">
        <v>2528</v>
      </c>
      <c r="N57" s="114" t="s">
        <v>2473</v>
      </c>
      <c r="O57" s="115" t="s">
        <v>2475</v>
      </c>
      <c r="P57" s="113"/>
      <c r="Q57" s="176">
        <v>44282.499305555553</v>
      </c>
    </row>
    <row r="58" spans="1:17" ht="18" x14ac:dyDescent="0.25">
      <c r="A58" s="115" t="str">
        <f>VLOOKUP(E58,'LISTADO ATM'!$A$2:$C$901,3,0)</f>
        <v>ESTE</v>
      </c>
      <c r="B58" s="110">
        <v>335835829</v>
      </c>
      <c r="C58" s="122">
        <v>44281.907858796294</v>
      </c>
      <c r="D58" s="115" t="s">
        <v>2495</v>
      </c>
      <c r="E58" s="109">
        <v>385</v>
      </c>
      <c r="F58" s="115" t="str">
        <f>VLOOKUP(E58,VIP!$A$2:$O12259,2,0)</f>
        <v>DRBR385</v>
      </c>
      <c r="G58" s="115" t="str">
        <f>VLOOKUP(E58,'LISTADO ATM'!$A$2:$B$900,2,0)</f>
        <v xml:space="preserve">ATM Plaza Verón I </v>
      </c>
      <c r="H58" s="115" t="str">
        <f>VLOOKUP(E58,VIP!$A$2:$O17180,7,FALSE)</f>
        <v>Si</v>
      </c>
      <c r="I58" s="115" t="str">
        <f>VLOOKUP(E58,VIP!$A$2:$O9145,8,FALSE)</f>
        <v>Si</v>
      </c>
      <c r="J58" s="115" t="str">
        <f>VLOOKUP(E58,VIP!$A$2:$O9095,8,FALSE)</f>
        <v>Si</v>
      </c>
      <c r="K58" s="115" t="str">
        <f>VLOOKUP(E58,VIP!$A$2:$O12669,6,0)</f>
        <v>NO</v>
      </c>
      <c r="L58" s="116" t="s">
        <v>2499</v>
      </c>
      <c r="M58" s="175" t="s">
        <v>2528</v>
      </c>
      <c r="N58" s="175" t="s">
        <v>2510</v>
      </c>
      <c r="O58" s="115" t="s">
        <v>2496</v>
      </c>
      <c r="P58" s="113"/>
      <c r="Q58" s="176">
        <v>44282.62777777778</v>
      </c>
    </row>
    <row r="59" spans="1:17" ht="18" x14ac:dyDescent="0.25">
      <c r="A59" s="115" t="str">
        <f>VLOOKUP(E59,'LISTADO ATM'!$A$2:$C$901,3,0)</f>
        <v>NORTE</v>
      </c>
      <c r="B59" s="110">
        <v>335835830</v>
      </c>
      <c r="C59" s="122">
        <v>44281.913912037038</v>
      </c>
      <c r="D59" s="115" t="s">
        <v>2190</v>
      </c>
      <c r="E59" s="109">
        <v>854</v>
      </c>
      <c r="F59" s="115" t="str">
        <f>VLOOKUP(E59,VIP!$A$2:$O12258,2,0)</f>
        <v>DRBR854</v>
      </c>
      <c r="G59" s="115" t="str">
        <f>VLOOKUP(E59,'LISTADO ATM'!$A$2:$B$900,2,0)</f>
        <v xml:space="preserve">ATM Centro Comercial Blanco Batista </v>
      </c>
      <c r="H59" s="115" t="str">
        <f>VLOOKUP(E59,VIP!$A$2:$O17179,7,FALSE)</f>
        <v>Si</v>
      </c>
      <c r="I59" s="115" t="str">
        <f>VLOOKUP(E59,VIP!$A$2:$O9144,8,FALSE)</f>
        <v>Si</v>
      </c>
      <c r="J59" s="115" t="str">
        <f>VLOOKUP(E59,VIP!$A$2:$O9094,8,FALSE)</f>
        <v>Si</v>
      </c>
      <c r="K59" s="115" t="str">
        <f>VLOOKUP(E59,VIP!$A$2:$O12668,6,0)</f>
        <v>NO</v>
      </c>
      <c r="L59" s="116" t="s">
        <v>2254</v>
      </c>
      <c r="M59" s="175" t="s">
        <v>2528</v>
      </c>
      <c r="N59" s="114" t="s">
        <v>2473</v>
      </c>
      <c r="O59" s="115" t="s">
        <v>2498</v>
      </c>
      <c r="P59" s="113"/>
      <c r="Q59" s="176">
        <v>44282.600694444445</v>
      </c>
    </row>
    <row r="60" spans="1:17" ht="18" x14ac:dyDescent="0.25">
      <c r="A60" s="115" t="str">
        <f>VLOOKUP(E60,'LISTADO ATM'!$A$2:$C$901,3,0)</f>
        <v>ESTE</v>
      </c>
      <c r="B60" s="110">
        <v>335835831</v>
      </c>
      <c r="C60" s="122">
        <v>44281.915462962963</v>
      </c>
      <c r="D60" s="115" t="s">
        <v>2189</v>
      </c>
      <c r="E60" s="109">
        <v>519</v>
      </c>
      <c r="F60" s="115" t="str">
        <f>VLOOKUP(E60,VIP!$A$2:$O12257,2,0)</f>
        <v>DRBR519</v>
      </c>
      <c r="G60" s="115" t="str">
        <f>VLOOKUP(E60,'LISTADO ATM'!$A$2:$B$900,2,0)</f>
        <v xml:space="preserve">ATM Plaza Estrella (Bávaro) </v>
      </c>
      <c r="H60" s="115" t="str">
        <f>VLOOKUP(E60,VIP!$A$2:$O17178,7,FALSE)</f>
        <v>Si</v>
      </c>
      <c r="I60" s="115" t="str">
        <f>VLOOKUP(E60,VIP!$A$2:$O9143,8,FALSE)</f>
        <v>Si</v>
      </c>
      <c r="J60" s="115" t="str">
        <f>VLOOKUP(E60,VIP!$A$2:$O9093,8,FALSE)</f>
        <v>Si</v>
      </c>
      <c r="K60" s="115" t="str">
        <f>VLOOKUP(E60,VIP!$A$2:$O12667,6,0)</f>
        <v>NO</v>
      </c>
      <c r="L60" s="116" t="s">
        <v>2254</v>
      </c>
      <c r="M60" s="175" t="s">
        <v>2528</v>
      </c>
      <c r="N60" s="114" t="s">
        <v>2473</v>
      </c>
      <c r="O60" s="115" t="s">
        <v>2475</v>
      </c>
      <c r="P60" s="113"/>
      <c r="Q60" s="176">
        <v>44282.401388888888</v>
      </c>
    </row>
    <row r="61" spans="1:17" ht="18" x14ac:dyDescent="0.25">
      <c r="A61" s="115" t="str">
        <f>VLOOKUP(E61,'LISTADO ATM'!$A$2:$C$901,3,0)</f>
        <v>DISTRITO NACIONAL</v>
      </c>
      <c r="B61" s="110">
        <v>335835832</v>
      </c>
      <c r="C61" s="122">
        <v>44281.915775462963</v>
      </c>
      <c r="D61" s="115" t="s">
        <v>2495</v>
      </c>
      <c r="E61" s="109">
        <v>314</v>
      </c>
      <c r="F61" s="115" t="str">
        <f>VLOOKUP(E61,VIP!$A$2:$O12256,2,0)</f>
        <v>DRBR314</v>
      </c>
      <c r="G61" s="115" t="str">
        <f>VLOOKUP(E61,'LISTADO ATM'!$A$2:$B$900,2,0)</f>
        <v xml:space="preserve">ATM UNP Cambita Garabito (San Cristóbal) </v>
      </c>
      <c r="H61" s="115" t="str">
        <f>VLOOKUP(E61,VIP!$A$2:$O17177,7,FALSE)</f>
        <v>Si</v>
      </c>
      <c r="I61" s="115" t="str">
        <f>VLOOKUP(E61,VIP!$A$2:$O9142,8,FALSE)</f>
        <v>Si</v>
      </c>
      <c r="J61" s="115" t="str">
        <f>VLOOKUP(E61,VIP!$A$2:$O9092,8,FALSE)</f>
        <v>Si</v>
      </c>
      <c r="K61" s="115" t="str">
        <f>VLOOKUP(E61,VIP!$A$2:$O12666,6,0)</f>
        <v>NO</v>
      </c>
      <c r="L61" s="116" t="s">
        <v>2459</v>
      </c>
      <c r="M61" s="114" t="s">
        <v>2466</v>
      </c>
      <c r="N61" s="114" t="s">
        <v>2473</v>
      </c>
      <c r="O61" s="115" t="s">
        <v>2496</v>
      </c>
      <c r="P61" s="113"/>
      <c r="Q61" s="117" t="s">
        <v>2459</v>
      </c>
    </row>
    <row r="62" spans="1:17" ht="18" x14ac:dyDescent="0.25">
      <c r="A62" s="115" t="str">
        <f>VLOOKUP(E62,'LISTADO ATM'!$A$2:$C$901,3,0)</f>
        <v>SUR</v>
      </c>
      <c r="B62" s="110">
        <v>335835833</v>
      </c>
      <c r="C62" s="122">
        <v>44281.922500000001</v>
      </c>
      <c r="D62" s="115" t="s">
        <v>2495</v>
      </c>
      <c r="E62" s="109">
        <v>764</v>
      </c>
      <c r="F62" s="115" t="str">
        <f>VLOOKUP(E62,VIP!$A$2:$O12255,2,0)</f>
        <v>DRBR451</v>
      </c>
      <c r="G62" s="115" t="str">
        <f>VLOOKUP(E62,'LISTADO ATM'!$A$2:$B$900,2,0)</f>
        <v xml:space="preserve">ATM Oficina Elías Piña </v>
      </c>
      <c r="H62" s="115" t="str">
        <f>VLOOKUP(E62,VIP!$A$2:$O17176,7,FALSE)</f>
        <v>Si</v>
      </c>
      <c r="I62" s="115" t="str">
        <f>VLOOKUP(E62,VIP!$A$2:$O9141,8,FALSE)</f>
        <v>Si</v>
      </c>
      <c r="J62" s="115" t="str">
        <f>VLOOKUP(E62,VIP!$A$2:$O9091,8,FALSE)</f>
        <v>Si</v>
      </c>
      <c r="K62" s="115" t="str">
        <f>VLOOKUP(E62,VIP!$A$2:$O12665,6,0)</f>
        <v>NO</v>
      </c>
      <c r="L62" s="116" t="s">
        <v>2459</v>
      </c>
      <c r="M62" s="175" t="s">
        <v>2528</v>
      </c>
      <c r="N62" s="175" t="s">
        <v>2510</v>
      </c>
      <c r="O62" s="115" t="s">
        <v>2496</v>
      </c>
      <c r="P62" s="113"/>
      <c r="Q62" s="176">
        <v>44282.617361111108</v>
      </c>
    </row>
    <row r="63" spans="1:17" ht="18" x14ac:dyDescent="0.25">
      <c r="A63" s="115" t="str">
        <f>VLOOKUP(E63,'LISTADO ATM'!$A$2:$C$901,3,0)</f>
        <v>SUR</v>
      </c>
      <c r="B63" s="110">
        <v>335835834</v>
      </c>
      <c r="C63" s="122">
        <v>44281.923796296294</v>
      </c>
      <c r="D63" s="115" t="s">
        <v>2495</v>
      </c>
      <c r="E63" s="109">
        <v>783</v>
      </c>
      <c r="F63" s="115" t="str">
        <f>VLOOKUP(E63,VIP!$A$2:$O12254,2,0)</f>
        <v>DRBR303</v>
      </c>
      <c r="G63" s="115" t="str">
        <f>VLOOKUP(E63,'LISTADO ATM'!$A$2:$B$900,2,0)</f>
        <v xml:space="preserve">ATM Autobanco Alfa y Omega (Barahona) </v>
      </c>
      <c r="H63" s="115" t="str">
        <f>VLOOKUP(E63,VIP!$A$2:$O17175,7,FALSE)</f>
        <v>Si</v>
      </c>
      <c r="I63" s="115" t="str">
        <f>VLOOKUP(E63,VIP!$A$2:$O9140,8,FALSE)</f>
        <v>Si</v>
      </c>
      <c r="J63" s="115" t="str">
        <f>VLOOKUP(E63,VIP!$A$2:$O9090,8,FALSE)</f>
        <v>Si</v>
      </c>
      <c r="K63" s="115" t="str">
        <f>VLOOKUP(E63,VIP!$A$2:$O12664,6,0)</f>
        <v>NO</v>
      </c>
      <c r="L63" s="116" t="s">
        <v>2428</v>
      </c>
      <c r="M63" s="175" t="s">
        <v>2528</v>
      </c>
      <c r="N63" s="175" t="s">
        <v>2510</v>
      </c>
      <c r="O63" s="115" t="s">
        <v>2496</v>
      </c>
      <c r="P63" s="113"/>
      <c r="Q63" s="176">
        <v>44282.622916666667</v>
      </c>
    </row>
    <row r="64" spans="1:17" ht="18" x14ac:dyDescent="0.25">
      <c r="A64" s="115" t="str">
        <f>VLOOKUP(E64,'LISTADO ATM'!$A$2:$C$901,3,0)</f>
        <v>SUR</v>
      </c>
      <c r="B64" s="110">
        <v>335835835</v>
      </c>
      <c r="C64" s="122">
        <v>44281.924675925926</v>
      </c>
      <c r="D64" s="115" t="s">
        <v>2469</v>
      </c>
      <c r="E64" s="109">
        <v>873</v>
      </c>
      <c r="F64" s="115" t="str">
        <f>VLOOKUP(E64,VIP!$A$2:$O12253,2,0)</f>
        <v>DRBR873</v>
      </c>
      <c r="G64" s="115" t="str">
        <f>VLOOKUP(E64,'LISTADO ATM'!$A$2:$B$900,2,0)</f>
        <v xml:space="preserve">ATM Centro de Caja San Cristóbal II </v>
      </c>
      <c r="H64" s="115" t="str">
        <f>VLOOKUP(E64,VIP!$A$2:$O17174,7,FALSE)</f>
        <v>Si</v>
      </c>
      <c r="I64" s="115" t="str">
        <f>VLOOKUP(E64,VIP!$A$2:$O9139,8,FALSE)</f>
        <v>Si</v>
      </c>
      <c r="J64" s="115" t="str">
        <f>VLOOKUP(E64,VIP!$A$2:$O9089,8,FALSE)</f>
        <v>Si</v>
      </c>
      <c r="K64" s="115" t="str">
        <f>VLOOKUP(E64,VIP!$A$2:$O12663,6,0)</f>
        <v>SI</v>
      </c>
      <c r="L64" s="116" t="s">
        <v>2428</v>
      </c>
      <c r="M64" s="175" t="s">
        <v>2528</v>
      </c>
      <c r="N64" s="114" t="s">
        <v>2473</v>
      </c>
      <c r="O64" s="115" t="s">
        <v>2474</v>
      </c>
      <c r="P64" s="113"/>
      <c r="Q64" s="176">
        <v>44282.621527777781</v>
      </c>
    </row>
    <row r="65" spans="1:17" ht="18" x14ac:dyDescent="0.25">
      <c r="A65" s="115" t="str">
        <f>VLOOKUP(E65,'LISTADO ATM'!$A$2:$C$901,3,0)</f>
        <v>DISTRITO NACIONAL</v>
      </c>
      <c r="B65" s="110">
        <v>335835837</v>
      </c>
      <c r="C65" s="122">
        <v>44281.926655092589</v>
      </c>
      <c r="D65" s="115" t="s">
        <v>2469</v>
      </c>
      <c r="E65" s="109">
        <v>938</v>
      </c>
      <c r="F65" s="115" t="str">
        <f>VLOOKUP(E65,VIP!$A$2:$O12252,2,0)</f>
        <v>DRBR938</v>
      </c>
      <c r="G65" s="115" t="str">
        <f>VLOOKUP(E65,'LISTADO ATM'!$A$2:$B$900,2,0)</f>
        <v xml:space="preserve">ATM Autobanco Oficina Filadelfia Plaza </v>
      </c>
      <c r="H65" s="115" t="str">
        <f>VLOOKUP(E65,VIP!$A$2:$O17173,7,FALSE)</f>
        <v>Si</v>
      </c>
      <c r="I65" s="115" t="str">
        <f>VLOOKUP(E65,VIP!$A$2:$O9138,8,FALSE)</f>
        <v>Si</v>
      </c>
      <c r="J65" s="115" t="str">
        <f>VLOOKUP(E65,VIP!$A$2:$O9088,8,FALSE)</f>
        <v>Si</v>
      </c>
      <c r="K65" s="115" t="str">
        <f>VLOOKUP(E65,VIP!$A$2:$O12662,6,0)</f>
        <v>NO</v>
      </c>
      <c r="L65" s="116" t="s">
        <v>2459</v>
      </c>
      <c r="M65" s="175" t="s">
        <v>2528</v>
      </c>
      <c r="N65" s="114" t="s">
        <v>2473</v>
      </c>
      <c r="O65" s="115" t="s">
        <v>2474</v>
      </c>
      <c r="P65" s="113"/>
      <c r="Q65" s="176">
        <v>44282.620138888888</v>
      </c>
    </row>
    <row r="66" spans="1:17" ht="18" x14ac:dyDescent="0.25">
      <c r="A66" s="115" t="str">
        <f>VLOOKUP(E66,'LISTADO ATM'!$A$2:$C$901,3,0)</f>
        <v>SUR</v>
      </c>
      <c r="B66" s="110">
        <v>335835838</v>
      </c>
      <c r="C66" s="122">
        <v>44281.928055555552</v>
      </c>
      <c r="D66" s="115" t="s">
        <v>2469</v>
      </c>
      <c r="E66" s="109">
        <v>995</v>
      </c>
      <c r="F66" s="115" t="str">
        <f>VLOOKUP(E66,VIP!$A$2:$O12251,2,0)</f>
        <v>DRBR545</v>
      </c>
      <c r="G66" s="115" t="str">
        <f>VLOOKUP(E66,'LISTADO ATM'!$A$2:$B$900,2,0)</f>
        <v xml:space="preserve">ATM Oficina San Cristobal III (Lobby) </v>
      </c>
      <c r="H66" s="115" t="str">
        <f>VLOOKUP(E66,VIP!$A$2:$O17172,7,FALSE)</f>
        <v>Si</v>
      </c>
      <c r="I66" s="115" t="str">
        <f>VLOOKUP(E66,VIP!$A$2:$O9137,8,FALSE)</f>
        <v>No</v>
      </c>
      <c r="J66" s="115" t="str">
        <f>VLOOKUP(E66,VIP!$A$2:$O9087,8,FALSE)</f>
        <v>No</v>
      </c>
      <c r="K66" s="115" t="str">
        <f>VLOOKUP(E66,VIP!$A$2:$O12661,6,0)</f>
        <v>NO</v>
      </c>
      <c r="L66" s="116" t="s">
        <v>2428</v>
      </c>
      <c r="M66" s="175" t="s">
        <v>2528</v>
      </c>
      <c r="N66" s="114" t="s">
        <v>2473</v>
      </c>
      <c r="O66" s="115" t="s">
        <v>2474</v>
      </c>
      <c r="P66" s="113"/>
      <c r="Q66" s="176">
        <v>44282.62222222222</v>
      </c>
    </row>
    <row r="67" spans="1:17" ht="18" x14ac:dyDescent="0.25">
      <c r="A67" s="115" t="str">
        <f>VLOOKUP(E67,'LISTADO ATM'!$A$2:$C$901,3,0)</f>
        <v>DISTRITO NACIONAL</v>
      </c>
      <c r="B67" s="110">
        <v>335835839</v>
      </c>
      <c r="C67" s="122">
        <v>44281.932685185187</v>
      </c>
      <c r="D67" s="115" t="s">
        <v>2469</v>
      </c>
      <c r="E67" s="109">
        <v>493</v>
      </c>
      <c r="F67" s="115" t="str">
        <f>VLOOKUP(E67,VIP!$A$2:$O12257,2,0)</f>
        <v>DRBR493</v>
      </c>
      <c r="G67" s="115" t="str">
        <f>VLOOKUP(E67,'LISTADO ATM'!$A$2:$B$900,2,0)</f>
        <v xml:space="preserve">ATM Oficina Haina Occidental II </v>
      </c>
      <c r="H67" s="115" t="str">
        <f>VLOOKUP(E67,VIP!$A$2:$O17178,7,FALSE)</f>
        <v>Si</v>
      </c>
      <c r="I67" s="115" t="str">
        <f>VLOOKUP(E67,VIP!$A$2:$O9143,8,FALSE)</f>
        <v>Si</v>
      </c>
      <c r="J67" s="115" t="str">
        <f>VLOOKUP(E67,VIP!$A$2:$O9093,8,FALSE)</f>
        <v>Si</v>
      </c>
      <c r="K67" s="115" t="str">
        <f>VLOOKUP(E67,VIP!$A$2:$O12667,6,0)</f>
        <v>NO</v>
      </c>
      <c r="L67" s="116" t="s">
        <v>2499</v>
      </c>
      <c r="M67" s="114" t="s">
        <v>2466</v>
      </c>
      <c r="N67" s="114" t="s">
        <v>2473</v>
      </c>
      <c r="O67" s="115" t="s">
        <v>2474</v>
      </c>
      <c r="P67" s="113"/>
      <c r="Q67" s="117" t="s">
        <v>2499</v>
      </c>
    </row>
    <row r="68" spans="1:17" ht="18" x14ac:dyDescent="0.25">
      <c r="A68" s="115" t="str">
        <f>VLOOKUP(E68,'LISTADO ATM'!$A$2:$C$901,3,0)</f>
        <v>DISTRITO NACIONAL</v>
      </c>
      <c r="B68" s="110">
        <v>335835841</v>
      </c>
      <c r="C68" s="122">
        <v>44281.983888888892</v>
      </c>
      <c r="D68" s="115" t="s">
        <v>2469</v>
      </c>
      <c r="E68" s="109">
        <v>438</v>
      </c>
      <c r="F68" s="115" t="str">
        <f>VLOOKUP(E68,VIP!$A$2:$O12256,2,0)</f>
        <v>DRBR438</v>
      </c>
      <c r="G68" s="115" t="str">
        <f>VLOOKUP(E68,'LISTADO ATM'!$A$2:$B$900,2,0)</f>
        <v xml:space="preserve">ATM Autobanco Torre IV </v>
      </c>
      <c r="H68" s="115" t="str">
        <f>VLOOKUP(E68,VIP!$A$2:$O17177,7,FALSE)</f>
        <v>Si</v>
      </c>
      <c r="I68" s="115" t="str">
        <f>VLOOKUP(E68,VIP!$A$2:$O9142,8,FALSE)</f>
        <v>Si</v>
      </c>
      <c r="J68" s="115" t="str">
        <f>VLOOKUP(E68,VIP!$A$2:$O9092,8,FALSE)</f>
        <v>Si</v>
      </c>
      <c r="K68" s="115" t="str">
        <f>VLOOKUP(E68,VIP!$A$2:$O12666,6,0)</f>
        <v>SI</v>
      </c>
      <c r="L68" s="116" t="s">
        <v>2459</v>
      </c>
      <c r="M68" s="175" t="s">
        <v>2528</v>
      </c>
      <c r="N68" s="114" t="s">
        <v>2473</v>
      </c>
      <c r="O68" s="115" t="s">
        <v>2474</v>
      </c>
      <c r="P68" s="113"/>
      <c r="Q68" s="176">
        <v>44282.611805555556</v>
      </c>
    </row>
    <row r="69" spans="1:17" ht="18" x14ac:dyDescent="0.25">
      <c r="A69" s="115" t="str">
        <f>VLOOKUP(E69,'LISTADO ATM'!$A$2:$C$901,3,0)</f>
        <v>DISTRITO NACIONAL</v>
      </c>
      <c r="B69" s="110">
        <v>335835843</v>
      </c>
      <c r="C69" s="122">
        <v>44282.057650462964</v>
      </c>
      <c r="D69" s="115" t="s">
        <v>2189</v>
      </c>
      <c r="E69" s="109">
        <v>621</v>
      </c>
      <c r="F69" s="115" t="str">
        <f>VLOOKUP(E69,VIP!$A$2:$O12255,2,0)</f>
        <v>DRBR621</v>
      </c>
      <c r="G69" s="115" t="str">
        <f>VLOOKUP(E69,'LISTADO ATM'!$A$2:$B$900,2,0)</f>
        <v xml:space="preserve">ATM CESAC  </v>
      </c>
      <c r="H69" s="115" t="str">
        <f>VLOOKUP(E69,VIP!$A$2:$O17176,7,FALSE)</f>
        <v>Si</v>
      </c>
      <c r="I69" s="115" t="str">
        <f>VLOOKUP(E69,VIP!$A$2:$O9141,8,FALSE)</f>
        <v>Si</v>
      </c>
      <c r="J69" s="115" t="str">
        <f>VLOOKUP(E69,VIP!$A$2:$O9091,8,FALSE)</f>
        <v>Si</v>
      </c>
      <c r="K69" s="115" t="str">
        <f>VLOOKUP(E69,VIP!$A$2:$O12665,6,0)</f>
        <v>NO</v>
      </c>
      <c r="L69" s="116" t="s">
        <v>2489</v>
      </c>
      <c r="M69" s="114" t="s">
        <v>2466</v>
      </c>
      <c r="N69" s="114" t="s">
        <v>2473</v>
      </c>
      <c r="O69" s="115" t="s">
        <v>2475</v>
      </c>
      <c r="P69" s="113"/>
      <c r="Q69" s="117" t="s">
        <v>2489</v>
      </c>
    </row>
    <row r="70" spans="1:17" ht="18" x14ac:dyDescent="0.25">
      <c r="A70" s="115" t="str">
        <f>VLOOKUP(E70,'LISTADO ATM'!$A$2:$C$901,3,0)</f>
        <v>SUR</v>
      </c>
      <c r="B70" s="110">
        <v>335835845</v>
      </c>
      <c r="C70" s="122">
        <v>44282.138298611113</v>
      </c>
      <c r="D70" s="115" t="s">
        <v>2189</v>
      </c>
      <c r="E70" s="109">
        <v>619</v>
      </c>
      <c r="F70" s="115" t="str">
        <f>VLOOKUP(E70,VIP!$A$2:$O12253,2,0)</f>
        <v>DRBR619</v>
      </c>
      <c r="G70" s="115" t="str">
        <f>VLOOKUP(E70,'LISTADO ATM'!$A$2:$B$900,2,0)</f>
        <v xml:space="preserve">ATM Academia P.N. Hatillo (San Cristóbal) </v>
      </c>
      <c r="H70" s="115" t="str">
        <f>VLOOKUP(E70,VIP!$A$2:$O17174,7,FALSE)</f>
        <v>Si</v>
      </c>
      <c r="I70" s="115" t="str">
        <f>VLOOKUP(E70,VIP!$A$2:$O9139,8,FALSE)</f>
        <v>Si</v>
      </c>
      <c r="J70" s="115" t="str">
        <f>VLOOKUP(E70,VIP!$A$2:$O9089,8,FALSE)</f>
        <v>Si</v>
      </c>
      <c r="K70" s="115" t="str">
        <f>VLOOKUP(E70,VIP!$A$2:$O12663,6,0)</f>
        <v>NO</v>
      </c>
      <c r="L70" s="116" t="s">
        <v>2254</v>
      </c>
      <c r="M70" s="175" t="s">
        <v>2528</v>
      </c>
      <c r="N70" s="114" t="s">
        <v>2473</v>
      </c>
      <c r="O70" s="115" t="s">
        <v>2475</v>
      </c>
      <c r="P70" s="113"/>
      <c r="Q70" s="176">
        <v>44282.402083333334</v>
      </c>
    </row>
    <row r="71" spans="1:17" ht="18" x14ac:dyDescent="0.25">
      <c r="A71" s="115" t="str">
        <f>VLOOKUP(E71,'LISTADO ATM'!$A$2:$C$901,3,0)</f>
        <v>DISTRITO NACIONAL</v>
      </c>
      <c r="B71" s="110">
        <v>335835846</v>
      </c>
      <c r="C71" s="122">
        <v>44282.144085648149</v>
      </c>
      <c r="D71" s="115" t="s">
        <v>2189</v>
      </c>
      <c r="E71" s="109">
        <v>952</v>
      </c>
      <c r="F71" s="115" t="str">
        <f>VLOOKUP(E71,VIP!$A$2:$O12252,2,0)</f>
        <v>DRBR16L</v>
      </c>
      <c r="G71" s="115" t="str">
        <f>VLOOKUP(E71,'LISTADO ATM'!$A$2:$B$900,2,0)</f>
        <v xml:space="preserve">ATM Alvarez Rivas </v>
      </c>
      <c r="H71" s="115" t="str">
        <f>VLOOKUP(E71,VIP!$A$2:$O17173,7,FALSE)</f>
        <v>Si</v>
      </c>
      <c r="I71" s="115" t="str">
        <f>VLOOKUP(E71,VIP!$A$2:$O9138,8,FALSE)</f>
        <v>Si</v>
      </c>
      <c r="J71" s="115" t="str">
        <f>VLOOKUP(E71,VIP!$A$2:$O9088,8,FALSE)</f>
        <v>Si</v>
      </c>
      <c r="K71" s="115" t="str">
        <f>VLOOKUP(E71,VIP!$A$2:$O12662,6,0)</f>
        <v>NO</v>
      </c>
      <c r="L71" s="116" t="s">
        <v>2228</v>
      </c>
      <c r="M71" s="175" t="s">
        <v>2528</v>
      </c>
      <c r="N71" s="114" t="s">
        <v>2473</v>
      </c>
      <c r="O71" s="115" t="s">
        <v>2475</v>
      </c>
      <c r="P71" s="113"/>
      <c r="Q71" s="176">
        <v>44282.515277777777</v>
      </c>
    </row>
    <row r="72" spans="1:17" ht="18" x14ac:dyDescent="0.25">
      <c r="A72" s="115" t="str">
        <f>VLOOKUP(E72,'LISTADO ATM'!$A$2:$C$901,3,0)</f>
        <v>DISTRITO NACIONAL</v>
      </c>
      <c r="B72" s="110">
        <v>335835847</v>
      </c>
      <c r="C72" s="122">
        <v>44282.254918981482</v>
      </c>
      <c r="D72" s="115" t="s">
        <v>2189</v>
      </c>
      <c r="E72" s="109">
        <v>816</v>
      </c>
      <c r="F72" s="115" t="str">
        <f>VLOOKUP(E72,VIP!$A$2:$O12261,2,0)</f>
        <v>DRBR816</v>
      </c>
      <c r="G72" s="115" t="str">
        <f>VLOOKUP(E72,'LISTADO ATM'!$A$2:$B$900,2,0)</f>
        <v xml:space="preserve">ATM Oficina Pedro Brand </v>
      </c>
      <c r="H72" s="115" t="str">
        <f>VLOOKUP(E72,VIP!$A$2:$O17182,7,FALSE)</f>
        <v>Si</v>
      </c>
      <c r="I72" s="115" t="str">
        <f>VLOOKUP(E72,VIP!$A$2:$O9147,8,FALSE)</f>
        <v>Si</v>
      </c>
      <c r="J72" s="115" t="str">
        <f>VLOOKUP(E72,VIP!$A$2:$O9097,8,FALSE)</f>
        <v>Si</v>
      </c>
      <c r="K72" s="115" t="str">
        <f>VLOOKUP(E72,VIP!$A$2:$O12671,6,0)</f>
        <v>NO</v>
      </c>
      <c r="L72" s="116" t="s">
        <v>2254</v>
      </c>
      <c r="M72" s="114" t="s">
        <v>2466</v>
      </c>
      <c r="N72" s="114" t="s">
        <v>2473</v>
      </c>
      <c r="O72" s="115" t="s">
        <v>2475</v>
      </c>
      <c r="P72" s="113"/>
      <c r="Q72" s="117" t="s">
        <v>2254</v>
      </c>
    </row>
    <row r="73" spans="1:17" ht="18" x14ac:dyDescent="0.25">
      <c r="A73" s="115" t="str">
        <f>VLOOKUP(E73,'LISTADO ATM'!$A$2:$C$901,3,0)</f>
        <v>ESTE</v>
      </c>
      <c r="B73" s="110">
        <v>335835848</v>
      </c>
      <c r="C73" s="122">
        <v>44282.277870370373</v>
      </c>
      <c r="D73" s="115" t="s">
        <v>2189</v>
      </c>
      <c r="E73" s="109">
        <v>121</v>
      </c>
      <c r="F73" s="115" t="str">
        <f>VLOOKUP(E73,VIP!$A$2:$O12260,2,0)</f>
        <v>DRBR121</v>
      </c>
      <c r="G73" s="115" t="str">
        <f>VLOOKUP(E73,'LISTADO ATM'!$A$2:$B$900,2,0)</f>
        <v xml:space="preserve">ATM Oficina Bayaguana </v>
      </c>
      <c r="H73" s="115" t="str">
        <f>VLOOKUP(E73,VIP!$A$2:$O17181,7,FALSE)</f>
        <v>Si</v>
      </c>
      <c r="I73" s="115" t="str">
        <f>VLOOKUP(E73,VIP!$A$2:$O9146,8,FALSE)</f>
        <v>Si</v>
      </c>
      <c r="J73" s="115" t="str">
        <f>VLOOKUP(E73,VIP!$A$2:$O9096,8,FALSE)</f>
        <v>Si</v>
      </c>
      <c r="K73" s="115" t="str">
        <f>VLOOKUP(E73,VIP!$A$2:$O12670,6,0)</f>
        <v>SI</v>
      </c>
      <c r="L73" s="116" t="s">
        <v>2489</v>
      </c>
      <c r="M73" s="175" t="s">
        <v>2528</v>
      </c>
      <c r="N73" s="114" t="s">
        <v>2473</v>
      </c>
      <c r="O73" s="115" t="s">
        <v>2475</v>
      </c>
      <c r="P73" s="113"/>
      <c r="Q73" s="176">
        <v>44282.602083333331</v>
      </c>
    </row>
    <row r="74" spans="1:17" ht="18" x14ac:dyDescent="0.25">
      <c r="A74" s="115" t="str">
        <f>VLOOKUP(E74,'LISTADO ATM'!$A$2:$C$901,3,0)</f>
        <v>NORTE</v>
      </c>
      <c r="B74" s="110">
        <v>335835849</v>
      </c>
      <c r="C74" s="122">
        <v>44282.300057870372</v>
      </c>
      <c r="D74" s="115" t="s">
        <v>2495</v>
      </c>
      <c r="E74" s="109">
        <v>151</v>
      </c>
      <c r="F74" s="115" t="str">
        <f>VLOOKUP(E74,VIP!$A$2:$O12259,2,0)</f>
        <v>DRBR151</v>
      </c>
      <c r="G74" s="115" t="str">
        <f>VLOOKUP(E74,'LISTADO ATM'!$A$2:$B$900,2,0)</f>
        <v xml:space="preserve">ATM Oficina Nagua </v>
      </c>
      <c r="H74" s="115" t="str">
        <f>VLOOKUP(E74,VIP!$A$2:$O17180,7,FALSE)</f>
        <v>Si</v>
      </c>
      <c r="I74" s="115" t="str">
        <f>VLOOKUP(E74,VIP!$A$2:$O9145,8,FALSE)</f>
        <v>Si</v>
      </c>
      <c r="J74" s="115" t="str">
        <f>VLOOKUP(E74,VIP!$A$2:$O9095,8,FALSE)</f>
        <v>Si</v>
      </c>
      <c r="K74" s="115" t="str">
        <f>VLOOKUP(E74,VIP!$A$2:$O12669,6,0)</f>
        <v>SI</v>
      </c>
      <c r="L74" s="116" t="s">
        <v>2428</v>
      </c>
      <c r="M74" s="175" t="s">
        <v>2528</v>
      </c>
      <c r="N74" s="114" t="s">
        <v>2473</v>
      </c>
      <c r="O74" s="115" t="s">
        <v>2527</v>
      </c>
      <c r="P74" s="113"/>
      <c r="Q74" s="176">
        <v>44282.623611111114</v>
      </c>
    </row>
    <row r="75" spans="1:17" ht="18" x14ac:dyDescent="0.25">
      <c r="A75" s="115" t="str">
        <f>VLOOKUP(E75,'LISTADO ATM'!$A$2:$C$901,3,0)</f>
        <v>NORTE</v>
      </c>
      <c r="B75" s="110">
        <v>335835850</v>
      </c>
      <c r="C75" s="122">
        <v>44282.302083333336</v>
      </c>
      <c r="D75" s="115" t="s">
        <v>2190</v>
      </c>
      <c r="E75" s="109">
        <v>276</v>
      </c>
      <c r="F75" s="115" t="str">
        <f>VLOOKUP(E75,VIP!$A$2:$O12258,2,0)</f>
        <v>DRBR276</v>
      </c>
      <c r="G75" s="115" t="str">
        <f>VLOOKUP(E75,'LISTADO ATM'!$A$2:$B$900,2,0)</f>
        <v xml:space="preserve">ATM UNP Las Guáranas (San Francisco) </v>
      </c>
      <c r="H75" s="115" t="str">
        <f>VLOOKUP(E75,VIP!$A$2:$O17179,7,FALSE)</f>
        <v>Si</v>
      </c>
      <c r="I75" s="115" t="str">
        <f>VLOOKUP(E75,VIP!$A$2:$O9144,8,FALSE)</f>
        <v>Si</v>
      </c>
      <c r="J75" s="115" t="str">
        <f>VLOOKUP(E75,VIP!$A$2:$O9094,8,FALSE)</f>
        <v>Si</v>
      </c>
      <c r="K75" s="115" t="str">
        <f>VLOOKUP(E75,VIP!$A$2:$O12668,6,0)</f>
        <v>NO</v>
      </c>
      <c r="L75" s="116" t="s">
        <v>2489</v>
      </c>
      <c r="M75" s="175" t="s">
        <v>2528</v>
      </c>
      <c r="N75" s="114" t="s">
        <v>2473</v>
      </c>
      <c r="O75" s="115" t="s">
        <v>2498</v>
      </c>
      <c r="P75" s="113"/>
      <c r="Q75" s="176">
        <v>44282.603472222225</v>
      </c>
    </row>
    <row r="76" spans="1:17" ht="18" x14ac:dyDescent="0.25">
      <c r="A76" s="115" t="str">
        <f>VLOOKUP(E76,'LISTADO ATM'!$A$2:$C$901,3,0)</f>
        <v>SUR</v>
      </c>
      <c r="B76" s="110">
        <v>335835851</v>
      </c>
      <c r="C76" s="122">
        <v>44282.302870370368</v>
      </c>
      <c r="D76" s="115" t="s">
        <v>2495</v>
      </c>
      <c r="E76" s="109">
        <v>615</v>
      </c>
      <c r="F76" s="115" t="str">
        <f>VLOOKUP(E76,VIP!$A$2:$O12257,2,0)</f>
        <v>DRBR418</v>
      </c>
      <c r="G76" s="115" t="str">
        <f>VLOOKUP(E76,'LISTADO ATM'!$A$2:$B$900,2,0)</f>
        <v xml:space="preserve">ATM Estación Sunix Cabral (Barahona) </v>
      </c>
      <c r="H76" s="115" t="str">
        <f>VLOOKUP(E76,VIP!$A$2:$O17178,7,FALSE)</f>
        <v>Si</v>
      </c>
      <c r="I76" s="115" t="str">
        <f>VLOOKUP(E76,VIP!$A$2:$O9143,8,FALSE)</f>
        <v>Si</v>
      </c>
      <c r="J76" s="115" t="str">
        <f>VLOOKUP(E76,VIP!$A$2:$O9093,8,FALSE)</f>
        <v>Si</v>
      </c>
      <c r="K76" s="115" t="str">
        <f>VLOOKUP(E76,VIP!$A$2:$O12667,6,0)</f>
        <v>NO</v>
      </c>
      <c r="L76" s="116" t="s">
        <v>2428</v>
      </c>
      <c r="M76" s="175" t="s">
        <v>2528</v>
      </c>
      <c r="N76" s="175" t="s">
        <v>2510</v>
      </c>
      <c r="O76" s="115" t="s">
        <v>2496</v>
      </c>
      <c r="P76" s="113"/>
      <c r="Q76" s="176">
        <v>44282.624305555553</v>
      </c>
    </row>
    <row r="77" spans="1:17" ht="18" x14ac:dyDescent="0.25">
      <c r="A77" s="115" t="str">
        <f>VLOOKUP(E77,'LISTADO ATM'!$A$2:$C$901,3,0)</f>
        <v>NORTE</v>
      </c>
      <c r="B77" s="110">
        <v>335835852</v>
      </c>
      <c r="C77" s="122">
        <v>44282.303333333337</v>
      </c>
      <c r="D77" s="115" t="s">
        <v>2495</v>
      </c>
      <c r="E77" s="109">
        <v>8</v>
      </c>
      <c r="F77" s="115" t="str">
        <f>VLOOKUP(E77,VIP!$A$2:$O12256,2,0)</f>
        <v>DRBR008</v>
      </c>
      <c r="G77" s="115" t="str">
        <f>VLOOKUP(E77,'LISTADO ATM'!$A$2:$B$900,2,0)</f>
        <v>ATM Autoservicio Yaque</v>
      </c>
      <c r="H77" s="115" t="str">
        <f>VLOOKUP(E77,VIP!$A$2:$O17177,7,FALSE)</f>
        <v>Si</v>
      </c>
      <c r="I77" s="115" t="str">
        <f>VLOOKUP(E77,VIP!$A$2:$O9142,8,FALSE)</f>
        <v>Si</v>
      </c>
      <c r="J77" s="115" t="str">
        <f>VLOOKUP(E77,VIP!$A$2:$O9092,8,FALSE)</f>
        <v>Si</v>
      </c>
      <c r="K77" s="115" t="str">
        <f>VLOOKUP(E77,VIP!$A$2:$O12666,6,0)</f>
        <v>NO</v>
      </c>
      <c r="L77" s="116" t="s">
        <v>2499</v>
      </c>
      <c r="M77" s="114" t="s">
        <v>2466</v>
      </c>
      <c r="N77" s="114" t="s">
        <v>2473</v>
      </c>
      <c r="O77" s="115" t="s">
        <v>2496</v>
      </c>
      <c r="P77" s="113"/>
      <c r="Q77" s="117" t="s">
        <v>2499</v>
      </c>
    </row>
    <row r="78" spans="1:17" ht="18" x14ac:dyDescent="0.25">
      <c r="A78" s="115" t="str">
        <f>VLOOKUP(E78,'LISTADO ATM'!$A$2:$C$901,3,0)</f>
        <v>DISTRITO NACIONAL</v>
      </c>
      <c r="B78" s="110">
        <v>335835853</v>
      </c>
      <c r="C78" s="122">
        <v>44282.304814814815</v>
      </c>
      <c r="D78" s="115" t="s">
        <v>2469</v>
      </c>
      <c r="E78" s="109">
        <v>241</v>
      </c>
      <c r="F78" s="115" t="str">
        <f>VLOOKUP(E78,VIP!$A$2:$O12255,2,0)</f>
        <v>DRBR241</v>
      </c>
      <c r="G78" s="115" t="str">
        <f>VLOOKUP(E78,'LISTADO ATM'!$A$2:$B$900,2,0)</f>
        <v xml:space="preserve">ATM Palacio Nacional (Presidencia) </v>
      </c>
      <c r="H78" s="115" t="str">
        <f>VLOOKUP(E78,VIP!$A$2:$O17176,7,FALSE)</f>
        <v>Si</v>
      </c>
      <c r="I78" s="115" t="str">
        <f>VLOOKUP(E78,VIP!$A$2:$O9141,8,FALSE)</f>
        <v>Si</v>
      </c>
      <c r="J78" s="115" t="str">
        <f>VLOOKUP(E78,VIP!$A$2:$O9091,8,FALSE)</f>
        <v>Si</v>
      </c>
      <c r="K78" s="115" t="str">
        <f>VLOOKUP(E78,VIP!$A$2:$O12665,6,0)</f>
        <v>NO</v>
      </c>
      <c r="L78" s="116" t="s">
        <v>2499</v>
      </c>
      <c r="M78" s="114" t="s">
        <v>2466</v>
      </c>
      <c r="N78" s="114" t="s">
        <v>2473</v>
      </c>
      <c r="O78" s="115" t="s">
        <v>2474</v>
      </c>
      <c r="P78" s="113"/>
      <c r="Q78" s="117" t="s">
        <v>2499</v>
      </c>
    </row>
    <row r="79" spans="1:17" ht="18" x14ac:dyDescent="0.25">
      <c r="A79" s="115" t="str">
        <f>VLOOKUP(E79,'LISTADO ATM'!$A$2:$C$901,3,0)</f>
        <v>ESTE</v>
      </c>
      <c r="B79" s="110">
        <v>335835854</v>
      </c>
      <c r="C79" s="122">
        <v>44282.306666666664</v>
      </c>
      <c r="D79" s="115" t="s">
        <v>2189</v>
      </c>
      <c r="E79" s="109">
        <v>963</v>
      </c>
      <c r="F79" s="115" t="str">
        <f>VLOOKUP(E79,VIP!$A$2:$O12254,2,0)</f>
        <v>DRBR963</v>
      </c>
      <c r="G79" s="115" t="str">
        <f>VLOOKUP(E79,'LISTADO ATM'!$A$2:$B$900,2,0)</f>
        <v xml:space="preserve">ATM Multiplaza La Romana </v>
      </c>
      <c r="H79" s="115" t="str">
        <f>VLOOKUP(E79,VIP!$A$2:$O17175,7,FALSE)</f>
        <v>Si</v>
      </c>
      <c r="I79" s="115" t="str">
        <f>VLOOKUP(E79,VIP!$A$2:$O9140,8,FALSE)</f>
        <v>Si</v>
      </c>
      <c r="J79" s="115" t="str">
        <f>VLOOKUP(E79,VIP!$A$2:$O9090,8,FALSE)</f>
        <v>Si</v>
      </c>
      <c r="K79" s="115" t="str">
        <f>VLOOKUP(E79,VIP!$A$2:$O12664,6,0)</f>
        <v>NO</v>
      </c>
      <c r="L79" s="116" t="s">
        <v>2228</v>
      </c>
      <c r="M79" s="114" t="s">
        <v>2466</v>
      </c>
      <c r="N79" s="114" t="s">
        <v>2473</v>
      </c>
      <c r="O79" s="115" t="s">
        <v>2475</v>
      </c>
      <c r="P79" s="113"/>
      <c r="Q79" s="117" t="s">
        <v>2228</v>
      </c>
    </row>
    <row r="80" spans="1:17" ht="18" x14ac:dyDescent="0.25">
      <c r="A80" s="115" t="str">
        <f>VLOOKUP(E80,'LISTADO ATM'!$A$2:$C$901,3,0)</f>
        <v>DISTRITO NACIONAL</v>
      </c>
      <c r="B80" s="110">
        <v>335835855</v>
      </c>
      <c r="C80" s="122">
        <v>44282.30978009259</v>
      </c>
      <c r="D80" s="115" t="s">
        <v>2469</v>
      </c>
      <c r="E80" s="109">
        <v>717</v>
      </c>
      <c r="F80" s="115" t="str">
        <f>VLOOKUP(E80,VIP!$A$2:$O12253,2,0)</f>
        <v>DRBR24K</v>
      </c>
      <c r="G80" s="115" t="str">
        <f>VLOOKUP(E80,'LISTADO ATM'!$A$2:$B$900,2,0)</f>
        <v xml:space="preserve">ATM Oficina Los Alcarrizos </v>
      </c>
      <c r="H80" s="115" t="str">
        <f>VLOOKUP(E80,VIP!$A$2:$O17174,7,FALSE)</f>
        <v>Si</v>
      </c>
      <c r="I80" s="115" t="str">
        <f>VLOOKUP(E80,VIP!$A$2:$O9139,8,FALSE)</f>
        <v>Si</v>
      </c>
      <c r="J80" s="115" t="str">
        <f>VLOOKUP(E80,VIP!$A$2:$O9089,8,FALSE)</f>
        <v>Si</v>
      </c>
      <c r="K80" s="115" t="str">
        <f>VLOOKUP(E80,VIP!$A$2:$O12663,6,0)</f>
        <v>SI</v>
      </c>
      <c r="L80" s="116" t="s">
        <v>2428</v>
      </c>
      <c r="M80" s="175" t="s">
        <v>2528</v>
      </c>
      <c r="N80" s="114" t="s">
        <v>2473</v>
      </c>
      <c r="O80" s="115" t="s">
        <v>2474</v>
      </c>
      <c r="P80" s="113"/>
      <c r="Q80" s="176">
        <v>44282.588888888888</v>
      </c>
    </row>
    <row r="81" spans="1:17" ht="18" x14ac:dyDescent="0.25">
      <c r="A81" s="115" t="str">
        <f>VLOOKUP(E81,'LISTADO ATM'!$A$2:$C$901,3,0)</f>
        <v>DISTRITO NACIONAL</v>
      </c>
      <c r="B81" s="110">
        <v>335835856</v>
      </c>
      <c r="C81" s="122">
        <v>44282.342719907407</v>
      </c>
      <c r="D81" s="115" t="s">
        <v>2189</v>
      </c>
      <c r="E81" s="109">
        <v>43</v>
      </c>
      <c r="F81" s="115" t="str">
        <f>VLOOKUP(E81,VIP!$A$2:$O12265,2,0)</f>
        <v>DRBR043</v>
      </c>
      <c r="G81" s="115" t="str">
        <f>VLOOKUP(E81,'LISTADO ATM'!$A$2:$B$900,2,0)</f>
        <v xml:space="preserve">ATM Zona Franca San Isidro </v>
      </c>
      <c r="H81" s="115" t="str">
        <f>VLOOKUP(E81,VIP!$A$2:$O17186,7,FALSE)</f>
        <v>Si</v>
      </c>
      <c r="I81" s="115" t="str">
        <f>VLOOKUP(E81,VIP!$A$2:$O9151,8,FALSE)</f>
        <v>No</v>
      </c>
      <c r="J81" s="115" t="str">
        <f>VLOOKUP(E81,VIP!$A$2:$O9101,8,FALSE)</f>
        <v>No</v>
      </c>
      <c r="K81" s="115" t="str">
        <f>VLOOKUP(E81,VIP!$A$2:$O12675,6,0)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DISTRITO NACIONAL</v>
      </c>
      <c r="B82" s="110">
        <v>335835857</v>
      </c>
      <c r="C82" s="122">
        <v>44282.362187500003</v>
      </c>
      <c r="D82" s="115" t="s">
        <v>2189</v>
      </c>
      <c r="E82" s="109">
        <v>318</v>
      </c>
      <c r="F82" s="115" t="str">
        <f>VLOOKUP(E82,VIP!$A$2:$O12264,2,0)</f>
        <v>DRBR318</v>
      </c>
      <c r="G82" s="115" t="str">
        <f>VLOOKUP(E82,'LISTADO ATM'!$A$2:$B$900,2,0)</f>
        <v>ATM Autoservicio Lope de Vega</v>
      </c>
      <c r="H82" s="115" t="str">
        <f>VLOOKUP(E82,VIP!$A$2:$O17185,7,FALSE)</f>
        <v>Si</v>
      </c>
      <c r="I82" s="115" t="str">
        <f>VLOOKUP(E82,VIP!$A$2:$O9150,8,FALSE)</f>
        <v>Si</v>
      </c>
      <c r="J82" s="115" t="str">
        <f>VLOOKUP(E82,VIP!$A$2:$O9100,8,FALSE)</f>
        <v>Si</v>
      </c>
      <c r="K82" s="115" t="str">
        <f>VLOOKUP(E82,VIP!$A$2:$O12674,6,0)</f>
        <v>NO</v>
      </c>
      <c r="L82" s="116" t="s">
        <v>2489</v>
      </c>
      <c r="M82" s="114" t="s">
        <v>2466</v>
      </c>
      <c r="N82" s="114" t="s">
        <v>2473</v>
      </c>
      <c r="O82" s="115" t="s">
        <v>2475</v>
      </c>
      <c r="P82" s="113"/>
      <c r="Q82" s="117" t="s">
        <v>2489</v>
      </c>
    </row>
    <row r="83" spans="1:17" ht="18" x14ac:dyDescent="0.25">
      <c r="A83" s="115" t="str">
        <f>VLOOKUP(E83,'LISTADO ATM'!$A$2:$C$901,3,0)</f>
        <v>NORTE</v>
      </c>
      <c r="B83" s="110">
        <v>335835858</v>
      </c>
      <c r="C83" s="122">
        <v>44282.363483796296</v>
      </c>
      <c r="D83" s="115" t="s">
        <v>2190</v>
      </c>
      <c r="E83" s="109">
        <v>538</v>
      </c>
      <c r="F83" s="115" t="str">
        <f>VLOOKUP(E83,VIP!$A$2:$O12263,2,0)</f>
        <v>DRBR538</v>
      </c>
      <c r="G83" s="115" t="str">
        <f>VLOOKUP(E83,'LISTADO ATM'!$A$2:$B$900,2,0)</f>
        <v>ATM  Autoservicio San Fco. Macorís</v>
      </c>
      <c r="H83" s="115" t="str">
        <f>VLOOKUP(E83,VIP!$A$2:$O17184,7,FALSE)</f>
        <v>Si</v>
      </c>
      <c r="I83" s="115" t="str">
        <f>VLOOKUP(E83,VIP!$A$2:$O9149,8,FALSE)</f>
        <v>Si</v>
      </c>
      <c r="J83" s="115" t="str">
        <f>VLOOKUP(E83,VIP!$A$2:$O9099,8,FALSE)</f>
        <v>Si</v>
      </c>
      <c r="K83" s="115" t="str">
        <f>VLOOKUP(E83,VIP!$A$2:$O12673,6,0)</f>
        <v>NO</v>
      </c>
      <c r="L83" s="116" t="s">
        <v>2228</v>
      </c>
      <c r="M83" s="175" t="s">
        <v>2528</v>
      </c>
      <c r="N83" s="114" t="s">
        <v>2473</v>
      </c>
      <c r="O83" s="115" t="s">
        <v>2498</v>
      </c>
      <c r="P83" s="113"/>
      <c r="Q83" s="176">
        <v>44282.581944444442</v>
      </c>
    </row>
    <row r="84" spans="1:17" ht="18" x14ac:dyDescent="0.25">
      <c r="A84" s="115" t="str">
        <f>VLOOKUP(E84,'LISTADO ATM'!$A$2:$C$901,3,0)</f>
        <v>ESTE</v>
      </c>
      <c r="B84" s="110">
        <v>335835861</v>
      </c>
      <c r="C84" s="122">
        <v>44282.364745370367</v>
      </c>
      <c r="D84" s="115" t="s">
        <v>2495</v>
      </c>
      <c r="E84" s="109">
        <v>830</v>
      </c>
      <c r="F84" s="115" t="str">
        <f>VLOOKUP(E84,VIP!$A$2:$O12262,2,0)</f>
        <v>DRBR830</v>
      </c>
      <c r="G84" s="115" t="str">
        <f>VLOOKUP(E84,'LISTADO ATM'!$A$2:$B$900,2,0)</f>
        <v xml:space="preserve">ATM UNP Sabana Grande de Boyá </v>
      </c>
      <c r="H84" s="115" t="str">
        <f>VLOOKUP(E84,VIP!$A$2:$O17183,7,FALSE)</f>
        <v>Si</v>
      </c>
      <c r="I84" s="115" t="str">
        <f>VLOOKUP(E84,VIP!$A$2:$O9148,8,FALSE)</f>
        <v>Si</v>
      </c>
      <c r="J84" s="115" t="str">
        <f>VLOOKUP(E84,VIP!$A$2:$O9098,8,FALSE)</f>
        <v>Si</v>
      </c>
      <c r="K84" s="115" t="str">
        <f>VLOOKUP(E84,VIP!$A$2:$O12672,6,0)</f>
        <v>NO</v>
      </c>
      <c r="L84" s="116" t="s">
        <v>2428</v>
      </c>
      <c r="M84" s="175" t="s">
        <v>2528</v>
      </c>
      <c r="N84" s="175" t="s">
        <v>2510</v>
      </c>
      <c r="O84" s="115" t="s">
        <v>2496</v>
      </c>
      <c r="P84" s="113"/>
      <c r="Q84" s="176">
        <v>44282.625694444447</v>
      </c>
    </row>
    <row r="85" spans="1:17" ht="18" x14ac:dyDescent="0.25">
      <c r="A85" s="115" t="str">
        <f>VLOOKUP(E85,'LISTADO ATM'!$A$2:$C$901,3,0)</f>
        <v>DISTRITO NACIONAL</v>
      </c>
      <c r="B85" s="110">
        <v>335835878</v>
      </c>
      <c r="C85" s="122">
        <v>44282.378240740742</v>
      </c>
      <c r="D85" s="115" t="s">
        <v>2189</v>
      </c>
      <c r="E85" s="109">
        <v>549</v>
      </c>
      <c r="F85" s="115" t="str">
        <f>VLOOKUP(E85,VIP!$A$2:$O12261,2,0)</f>
        <v>DRBR026</v>
      </c>
      <c r="G85" s="115" t="str">
        <f>VLOOKUP(E85,'LISTADO ATM'!$A$2:$B$900,2,0)</f>
        <v xml:space="preserve">ATM Ministerio de Turismo (Oficinas Gubernamentales) </v>
      </c>
      <c r="H85" s="115" t="str">
        <f>VLOOKUP(E85,VIP!$A$2:$O17182,7,FALSE)</f>
        <v>Si</v>
      </c>
      <c r="I85" s="115" t="str">
        <f>VLOOKUP(E85,VIP!$A$2:$O9147,8,FALSE)</f>
        <v>Si</v>
      </c>
      <c r="J85" s="115" t="str">
        <f>VLOOKUP(E85,VIP!$A$2:$O9097,8,FALSE)</f>
        <v>Si</v>
      </c>
      <c r="K85" s="115" t="str">
        <f>VLOOKUP(E85,VIP!$A$2:$O12671,6,0)</f>
        <v>NO</v>
      </c>
      <c r="L85" s="116" t="s">
        <v>2254</v>
      </c>
      <c r="M85" s="114" t="s">
        <v>2466</v>
      </c>
      <c r="N85" s="114" t="s">
        <v>2473</v>
      </c>
      <c r="O85" s="115" t="s">
        <v>2475</v>
      </c>
      <c r="P85" s="113"/>
      <c r="Q85" s="117" t="s">
        <v>2254</v>
      </c>
    </row>
    <row r="86" spans="1:17" ht="18" x14ac:dyDescent="0.25">
      <c r="A86" s="115" t="str">
        <f>VLOOKUP(E86,'LISTADO ATM'!$A$2:$C$901,3,0)</f>
        <v>NORTE</v>
      </c>
      <c r="B86" s="110">
        <v>335835884</v>
      </c>
      <c r="C86" s="122">
        <v>44282.382233796299</v>
      </c>
      <c r="D86" s="115" t="s">
        <v>2495</v>
      </c>
      <c r="E86" s="109">
        <v>936</v>
      </c>
      <c r="F86" s="115" t="str">
        <f>VLOOKUP(E86,VIP!$A$2:$O12260,2,0)</f>
        <v>DRBR936</v>
      </c>
      <c r="G86" s="115" t="str">
        <f>VLOOKUP(E86,'LISTADO ATM'!$A$2:$B$900,2,0)</f>
        <v xml:space="preserve">ATM Autobanco Oficina La Vega I </v>
      </c>
      <c r="H86" s="115" t="str">
        <f>VLOOKUP(E86,VIP!$A$2:$O17181,7,FALSE)</f>
        <v>Si</v>
      </c>
      <c r="I86" s="115" t="str">
        <f>VLOOKUP(E86,VIP!$A$2:$O9146,8,FALSE)</f>
        <v>Si</v>
      </c>
      <c r="J86" s="115" t="str">
        <f>VLOOKUP(E86,VIP!$A$2:$O9096,8,FALSE)</f>
        <v>Si</v>
      </c>
      <c r="K86" s="115" t="str">
        <f>VLOOKUP(E86,VIP!$A$2:$O12670,6,0)</f>
        <v>NO</v>
      </c>
      <c r="L86" s="116" t="s">
        <v>2499</v>
      </c>
      <c r="M86" s="175" t="s">
        <v>2528</v>
      </c>
      <c r="N86" s="175" t="s">
        <v>2510</v>
      </c>
      <c r="O86" s="115" t="s">
        <v>2496</v>
      </c>
      <c r="P86" s="113"/>
      <c r="Q86" s="176">
        <v>44282.636111111111</v>
      </c>
    </row>
    <row r="87" spans="1:17" ht="18" x14ac:dyDescent="0.25">
      <c r="A87" s="115" t="str">
        <f>VLOOKUP(E87,'LISTADO ATM'!$A$2:$C$901,3,0)</f>
        <v>ESTE</v>
      </c>
      <c r="B87" s="110">
        <v>335835897</v>
      </c>
      <c r="C87" s="122">
        <v>44282.391840277778</v>
      </c>
      <c r="D87" s="115" t="s">
        <v>2495</v>
      </c>
      <c r="E87" s="109">
        <v>1</v>
      </c>
      <c r="F87" s="115" t="str">
        <f>VLOOKUP(E87,VIP!$A$2:$O12259,2,0)</f>
        <v>DRBR001</v>
      </c>
      <c r="G87" s="115" t="str">
        <f>VLOOKUP(E87,'LISTADO ATM'!$A$2:$B$900,2,0)</f>
        <v>ATM S/M San Rafael del Yuma</v>
      </c>
      <c r="H87" s="115" t="str">
        <f>VLOOKUP(E87,VIP!$A$2:$O17180,7,FALSE)</f>
        <v>Si</v>
      </c>
      <c r="I87" s="115" t="str">
        <f>VLOOKUP(E87,VIP!$A$2:$O9145,8,FALSE)</f>
        <v>Si</v>
      </c>
      <c r="J87" s="115" t="str">
        <f>VLOOKUP(E87,VIP!$A$2:$O9095,8,FALSE)</f>
        <v>Si</v>
      </c>
      <c r="K87" s="115" t="str">
        <f>VLOOKUP(E87,VIP!$A$2:$O12669,6,0)</f>
        <v>NO</v>
      </c>
      <c r="L87" s="116" t="s">
        <v>2428</v>
      </c>
      <c r="M87" s="114" t="s">
        <v>2466</v>
      </c>
      <c r="N87" s="114" t="s">
        <v>2473</v>
      </c>
      <c r="O87" s="115" t="s">
        <v>2496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DISTRITO NACIONAL</v>
      </c>
      <c r="B88" s="110">
        <v>335835909</v>
      </c>
      <c r="C88" s="122">
        <v>44282.396828703706</v>
      </c>
      <c r="D88" s="115" t="s">
        <v>2469</v>
      </c>
      <c r="E88" s="109">
        <v>565</v>
      </c>
      <c r="F88" s="115" t="str">
        <f>VLOOKUP(E88,VIP!$A$2:$O12258,2,0)</f>
        <v>DRBR24H</v>
      </c>
      <c r="G88" s="115" t="str">
        <f>VLOOKUP(E88,'LISTADO ATM'!$A$2:$B$900,2,0)</f>
        <v xml:space="preserve">ATM S/M La Cadena Núñez de Cáceres </v>
      </c>
      <c r="H88" s="115" t="str">
        <f>VLOOKUP(E88,VIP!$A$2:$O17179,7,FALSE)</f>
        <v>Si</v>
      </c>
      <c r="I88" s="115" t="str">
        <f>VLOOKUP(E88,VIP!$A$2:$O9144,8,FALSE)</f>
        <v>Si</v>
      </c>
      <c r="J88" s="115" t="str">
        <f>VLOOKUP(E88,VIP!$A$2:$O9094,8,FALSE)</f>
        <v>Si</v>
      </c>
      <c r="K88" s="115" t="str">
        <f>VLOOKUP(E88,VIP!$A$2:$O12668,6,0)</f>
        <v>NO</v>
      </c>
      <c r="L88" s="116" t="s">
        <v>2459</v>
      </c>
      <c r="M88" s="175" t="s">
        <v>2528</v>
      </c>
      <c r="N88" s="114" t="s">
        <v>2473</v>
      </c>
      <c r="O88" s="115" t="s">
        <v>2474</v>
      </c>
      <c r="P88" s="113"/>
      <c r="Q88" s="176">
        <v>44282.620833333334</v>
      </c>
    </row>
    <row r="89" spans="1:17" ht="18" x14ac:dyDescent="0.25">
      <c r="A89" s="115" t="str">
        <f>VLOOKUP(E89,'LISTADO ATM'!$A$2:$C$901,3,0)</f>
        <v>SUR</v>
      </c>
      <c r="B89" s="110">
        <v>335835914</v>
      </c>
      <c r="C89" s="122">
        <v>44282.400266203702</v>
      </c>
      <c r="D89" s="115" t="s">
        <v>2495</v>
      </c>
      <c r="E89" s="109">
        <v>750</v>
      </c>
      <c r="F89" s="115" t="str">
        <f>VLOOKUP(E89,VIP!$A$2:$O12257,2,0)</f>
        <v>DRBR265</v>
      </c>
      <c r="G89" s="115" t="str">
        <f>VLOOKUP(E89,'LISTADO ATM'!$A$2:$B$900,2,0)</f>
        <v xml:space="preserve">ATM UNP Duvergé </v>
      </c>
      <c r="H89" s="115" t="str">
        <f>VLOOKUP(E89,VIP!$A$2:$O17178,7,FALSE)</f>
        <v>Si</v>
      </c>
      <c r="I89" s="115" t="str">
        <f>VLOOKUP(E89,VIP!$A$2:$O9143,8,FALSE)</f>
        <v>Si</v>
      </c>
      <c r="J89" s="115" t="str">
        <f>VLOOKUP(E89,VIP!$A$2:$O9093,8,FALSE)</f>
        <v>Si</v>
      </c>
      <c r="K89" s="115" t="str">
        <f>VLOOKUP(E89,VIP!$A$2:$O12667,6,0)</f>
        <v>SI</v>
      </c>
      <c r="L89" s="116" t="s">
        <v>2428</v>
      </c>
      <c r="M89" s="175" t="s">
        <v>2528</v>
      </c>
      <c r="N89" s="175" t="s">
        <v>2510</v>
      </c>
      <c r="O89" s="115" t="s">
        <v>2496</v>
      </c>
      <c r="P89" s="113"/>
      <c r="Q89" s="176">
        <v>44282.625694444447</v>
      </c>
    </row>
    <row r="90" spans="1:17" ht="18" x14ac:dyDescent="0.25">
      <c r="A90" s="115" t="str">
        <f>VLOOKUP(E90,'LISTADO ATM'!$A$2:$C$901,3,0)</f>
        <v>DISTRITO NACIONAL</v>
      </c>
      <c r="B90" s="110">
        <v>335835916</v>
      </c>
      <c r="C90" s="122">
        <v>44282.402800925927</v>
      </c>
      <c r="D90" s="115" t="s">
        <v>2469</v>
      </c>
      <c r="E90" s="109">
        <v>325</v>
      </c>
      <c r="F90" s="115" t="str">
        <f>VLOOKUP(E90,VIP!$A$2:$O12256,2,0)</f>
        <v>DRBR325</v>
      </c>
      <c r="G90" s="115" t="str">
        <f>VLOOKUP(E90,'LISTADO ATM'!$A$2:$B$900,2,0)</f>
        <v>ATM Casa Edwin</v>
      </c>
      <c r="H90" s="115" t="str">
        <f>VLOOKUP(E90,VIP!$A$2:$O17177,7,FALSE)</f>
        <v>Si</v>
      </c>
      <c r="I90" s="115" t="str">
        <f>VLOOKUP(E90,VIP!$A$2:$O9142,8,FALSE)</f>
        <v>Si</v>
      </c>
      <c r="J90" s="115" t="str">
        <f>VLOOKUP(E90,VIP!$A$2:$O9092,8,FALSE)</f>
        <v>Si</v>
      </c>
      <c r="K90" s="115" t="str">
        <f>VLOOKUP(E90,VIP!$A$2:$O12666,6,0)</f>
        <v>NO</v>
      </c>
      <c r="L90" s="116" t="s">
        <v>2428</v>
      </c>
      <c r="M90" s="175" t="s">
        <v>2528</v>
      </c>
      <c r="N90" s="114" t="s">
        <v>2473</v>
      </c>
      <c r="O90" s="115" t="s">
        <v>2474</v>
      </c>
      <c r="P90" s="113"/>
      <c r="Q90" s="176">
        <v>44282.626388888886</v>
      </c>
    </row>
    <row r="91" spans="1:17" ht="18" x14ac:dyDescent="0.25">
      <c r="A91" s="115" t="str">
        <f>VLOOKUP(E91,'LISTADO ATM'!$A$2:$C$901,3,0)</f>
        <v>ESTE</v>
      </c>
      <c r="B91" s="110">
        <v>335835923</v>
      </c>
      <c r="C91" s="122">
        <v>44282.405648148146</v>
      </c>
      <c r="D91" s="115" t="s">
        <v>2495</v>
      </c>
      <c r="E91" s="109">
        <v>117</v>
      </c>
      <c r="F91" s="115" t="str">
        <f>VLOOKUP(E91,VIP!$A$2:$O12255,2,0)</f>
        <v>DRBR117</v>
      </c>
      <c r="G91" s="115" t="str">
        <f>VLOOKUP(E91,'LISTADO ATM'!$A$2:$B$900,2,0)</f>
        <v xml:space="preserve">ATM Oficina El Seybo </v>
      </c>
      <c r="H91" s="115" t="str">
        <f>VLOOKUP(E91,VIP!$A$2:$O17176,7,FALSE)</f>
        <v>Si</v>
      </c>
      <c r="I91" s="115" t="str">
        <f>VLOOKUP(E91,VIP!$A$2:$O9141,8,FALSE)</f>
        <v>Si</v>
      </c>
      <c r="J91" s="115" t="str">
        <f>VLOOKUP(E91,VIP!$A$2:$O9091,8,FALSE)</f>
        <v>Si</v>
      </c>
      <c r="K91" s="115" t="str">
        <f>VLOOKUP(E91,VIP!$A$2:$O12665,6,0)</f>
        <v>SI</v>
      </c>
      <c r="L91" s="116" t="s">
        <v>2459</v>
      </c>
      <c r="M91" s="175" t="s">
        <v>2528</v>
      </c>
      <c r="N91" s="175" t="s">
        <v>2510</v>
      </c>
      <c r="O91" s="115" t="s">
        <v>2496</v>
      </c>
      <c r="P91" s="113"/>
      <c r="Q91" s="176">
        <v>44282.621527777781</v>
      </c>
    </row>
    <row r="92" spans="1:17" ht="18" x14ac:dyDescent="0.25">
      <c r="A92" s="115" t="str">
        <f>VLOOKUP(E92,'LISTADO ATM'!$A$2:$C$901,3,0)</f>
        <v>DISTRITO NACIONAL</v>
      </c>
      <c r="B92" s="110">
        <v>335835928</v>
      </c>
      <c r="C92" s="122">
        <v>44282.409872685188</v>
      </c>
      <c r="D92" s="115" t="s">
        <v>2495</v>
      </c>
      <c r="E92" s="109">
        <v>722</v>
      </c>
      <c r="F92" s="115" t="str">
        <f>VLOOKUP(E92,VIP!$A$2:$O12254,2,0)</f>
        <v>DRBR393</v>
      </c>
      <c r="G92" s="115" t="str">
        <f>VLOOKUP(E92,'LISTADO ATM'!$A$2:$B$900,2,0)</f>
        <v xml:space="preserve">ATM Oficina Charles de Gaulle III </v>
      </c>
      <c r="H92" s="115" t="str">
        <f>VLOOKUP(E92,VIP!$A$2:$O17175,7,FALSE)</f>
        <v>Si</v>
      </c>
      <c r="I92" s="115" t="str">
        <f>VLOOKUP(E92,VIP!$A$2:$O9140,8,FALSE)</f>
        <v>Si</v>
      </c>
      <c r="J92" s="115" t="str">
        <f>VLOOKUP(E92,VIP!$A$2:$O9090,8,FALSE)</f>
        <v>Si</v>
      </c>
      <c r="K92" s="115" t="str">
        <f>VLOOKUP(E92,VIP!$A$2:$O12664,6,0)</f>
        <v>SI</v>
      </c>
      <c r="L92" s="116" t="s">
        <v>2428</v>
      </c>
      <c r="M92" s="175" t="s">
        <v>2528</v>
      </c>
      <c r="N92" s="175" t="s">
        <v>2510</v>
      </c>
      <c r="O92" s="115" t="s">
        <v>2496</v>
      </c>
      <c r="P92" s="113"/>
      <c r="Q92" s="176">
        <v>44282.463194444441</v>
      </c>
    </row>
    <row r="93" spans="1:17" ht="18" x14ac:dyDescent="0.25">
      <c r="A93" s="115" t="str">
        <f>VLOOKUP(E93,'LISTADO ATM'!$A$2:$C$901,3,0)</f>
        <v>ESTE</v>
      </c>
      <c r="B93" s="110">
        <v>335835932</v>
      </c>
      <c r="C93" s="122">
        <v>44282.41542824074</v>
      </c>
      <c r="D93" s="115" t="s">
        <v>2469</v>
      </c>
      <c r="E93" s="109">
        <v>933</v>
      </c>
      <c r="F93" s="115" t="str">
        <f>VLOOKUP(E93,VIP!$A$2:$O12258,2,0)</f>
        <v>DRBR933</v>
      </c>
      <c r="G93" s="115" t="str">
        <f>VLOOKUP(E93,'LISTADO ATM'!$A$2:$B$900,2,0)</f>
        <v>ATM Hotel Dreams Punta Cana II</v>
      </c>
      <c r="H93" s="115" t="str">
        <f>VLOOKUP(E93,VIP!$A$2:$O17179,7,FALSE)</f>
        <v>Si</v>
      </c>
      <c r="I93" s="115" t="str">
        <f>VLOOKUP(E93,VIP!$A$2:$O9144,8,FALSE)</f>
        <v>Si</v>
      </c>
      <c r="J93" s="115" t="str">
        <f>VLOOKUP(E93,VIP!$A$2:$O9094,8,FALSE)</f>
        <v>Si</v>
      </c>
      <c r="K93" s="115" t="str">
        <f>VLOOKUP(E93,VIP!$A$2:$O12668,6,0)</f>
        <v>NO</v>
      </c>
      <c r="L93" s="116" t="s">
        <v>2459</v>
      </c>
      <c r="M93" s="114" t="s">
        <v>2466</v>
      </c>
      <c r="N93" s="114" t="s">
        <v>2473</v>
      </c>
      <c r="O93" s="115" t="s">
        <v>2474</v>
      </c>
      <c r="P93" s="113"/>
      <c r="Q93" s="117" t="s">
        <v>2459</v>
      </c>
    </row>
    <row r="94" spans="1:17" ht="18" x14ac:dyDescent="0.25">
      <c r="A94" s="115" t="str">
        <f>VLOOKUP(E94,'LISTADO ATM'!$A$2:$C$901,3,0)</f>
        <v>DISTRITO NACIONAL</v>
      </c>
      <c r="B94" s="110">
        <v>335835948</v>
      </c>
      <c r="C94" s="122">
        <v>44282.426354166666</v>
      </c>
      <c r="D94" s="115" t="s">
        <v>2189</v>
      </c>
      <c r="E94" s="109">
        <v>958</v>
      </c>
      <c r="F94" s="115" t="str">
        <f>VLOOKUP(E94,VIP!$A$2:$O12257,2,0)</f>
        <v>DRBR958</v>
      </c>
      <c r="G94" s="115" t="str">
        <f>VLOOKUP(E94,'LISTADO ATM'!$A$2:$B$900,2,0)</f>
        <v xml:space="preserve">ATM Olé Aut. San Isidro </v>
      </c>
      <c r="H94" s="115" t="str">
        <f>VLOOKUP(E94,VIP!$A$2:$O17178,7,FALSE)</f>
        <v>Si</v>
      </c>
      <c r="I94" s="115" t="str">
        <f>VLOOKUP(E94,VIP!$A$2:$O9143,8,FALSE)</f>
        <v>Si</v>
      </c>
      <c r="J94" s="115" t="str">
        <f>VLOOKUP(E94,VIP!$A$2:$O9093,8,FALSE)</f>
        <v>Si</v>
      </c>
      <c r="K94" s="115" t="str">
        <f>VLOOKUP(E94,VIP!$A$2:$O12667,6,0)</f>
        <v>NO</v>
      </c>
      <c r="L94" s="116" t="s">
        <v>2228</v>
      </c>
      <c r="M94" s="175" t="s">
        <v>2528</v>
      </c>
      <c r="N94" s="114" t="s">
        <v>2473</v>
      </c>
      <c r="O94" s="115" t="s">
        <v>2475</v>
      </c>
      <c r="P94" s="113"/>
      <c r="Q94" s="176">
        <v>44282.600694444445</v>
      </c>
    </row>
    <row r="95" spans="1:17" ht="18" x14ac:dyDescent="0.25">
      <c r="A95" s="115" t="str">
        <f>VLOOKUP(E95,'LISTADO ATM'!$A$2:$C$901,3,0)</f>
        <v>ESTE</v>
      </c>
      <c r="B95" s="110">
        <v>335835949</v>
      </c>
      <c r="C95" s="122">
        <v>44282.42659722222</v>
      </c>
      <c r="D95" s="115" t="s">
        <v>2189</v>
      </c>
      <c r="E95" s="109">
        <v>330</v>
      </c>
      <c r="F95" s="115" t="str">
        <f>VLOOKUP(E95,VIP!$A$2:$O12256,2,0)</f>
        <v>DRBR330</v>
      </c>
      <c r="G95" s="115" t="str">
        <f>VLOOKUP(E95,'LISTADO ATM'!$A$2:$B$900,2,0)</f>
        <v xml:space="preserve">ATM Oficina Boulevard (Higuey) </v>
      </c>
      <c r="H95" s="115" t="str">
        <f>VLOOKUP(E95,VIP!$A$2:$O17177,7,FALSE)</f>
        <v>Si</v>
      </c>
      <c r="I95" s="115" t="str">
        <f>VLOOKUP(E95,VIP!$A$2:$O9142,8,FALSE)</f>
        <v>Si</v>
      </c>
      <c r="J95" s="115" t="str">
        <f>VLOOKUP(E95,VIP!$A$2:$O9092,8,FALSE)</f>
        <v>Si</v>
      </c>
      <c r="K95" s="115" t="str">
        <f>VLOOKUP(E95,VIP!$A$2:$O12666,6,0)</f>
        <v>SI</v>
      </c>
      <c r="L95" s="116" t="s">
        <v>2228</v>
      </c>
      <c r="M95" s="175" t="s">
        <v>2528</v>
      </c>
      <c r="N95" s="114" t="s">
        <v>2473</v>
      </c>
      <c r="O95" s="115" t="s">
        <v>2475</v>
      </c>
      <c r="P95" s="113"/>
      <c r="Q95" s="176">
        <v>44282.592361111114</v>
      </c>
    </row>
    <row r="96" spans="1:17" ht="18" x14ac:dyDescent="0.25">
      <c r="A96" s="115" t="str">
        <f>VLOOKUP(E96,'LISTADO ATM'!$A$2:$C$901,3,0)</f>
        <v>NORTE</v>
      </c>
      <c r="B96" s="110">
        <v>335835969</v>
      </c>
      <c r="C96" s="122">
        <v>44282.434363425928</v>
      </c>
      <c r="D96" s="115" t="s">
        <v>2495</v>
      </c>
      <c r="E96" s="109">
        <v>796</v>
      </c>
      <c r="F96" s="115" t="str">
        <f>VLOOKUP(E96,VIP!$A$2:$O12255,2,0)</f>
        <v>DRBR155</v>
      </c>
      <c r="G96" s="115" t="str">
        <f>VLOOKUP(E96,'LISTADO ATM'!$A$2:$B$900,2,0)</f>
        <v xml:space="preserve">ATM Oficina Plaza Ventura (Nagua) </v>
      </c>
      <c r="H96" s="115" t="str">
        <f>VLOOKUP(E96,VIP!$A$2:$O17176,7,FALSE)</f>
        <v>Si</v>
      </c>
      <c r="I96" s="115" t="str">
        <f>VLOOKUP(E96,VIP!$A$2:$O9141,8,FALSE)</f>
        <v>Si</v>
      </c>
      <c r="J96" s="115" t="str">
        <f>VLOOKUP(E96,VIP!$A$2:$O9091,8,FALSE)</f>
        <v>Si</v>
      </c>
      <c r="K96" s="115" t="str">
        <f>VLOOKUP(E96,VIP!$A$2:$O12665,6,0)</f>
        <v>SI</v>
      </c>
      <c r="L96" s="116" t="s">
        <v>2428</v>
      </c>
      <c r="M96" s="175" t="s">
        <v>2528</v>
      </c>
      <c r="N96" s="175" t="s">
        <v>2510</v>
      </c>
      <c r="O96" s="115" t="s">
        <v>2496</v>
      </c>
      <c r="P96" s="113"/>
      <c r="Q96" s="176">
        <v>44282.586111111108</v>
      </c>
    </row>
    <row r="97" spans="1:17" ht="18" x14ac:dyDescent="0.25">
      <c r="A97" s="115" t="str">
        <f>VLOOKUP(E97,'LISTADO ATM'!$A$2:$C$901,3,0)</f>
        <v>DISTRITO NACIONAL</v>
      </c>
      <c r="B97" s="110">
        <v>335835983</v>
      </c>
      <c r="C97" s="122">
        <v>44282.441168981481</v>
      </c>
      <c r="D97" s="115" t="s">
        <v>2469</v>
      </c>
      <c r="E97" s="109">
        <v>678</v>
      </c>
      <c r="F97" s="115" t="str">
        <f>VLOOKUP(E97,VIP!$A$2:$O12260,2,0)</f>
        <v>DRBR678</v>
      </c>
      <c r="G97" s="115" t="str">
        <f>VLOOKUP(E97,'LISTADO ATM'!$A$2:$B$900,2,0)</f>
        <v>ATM Eco Petroleo San Isidro</v>
      </c>
      <c r="H97" s="115" t="str">
        <f>VLOOKUP(E97,VIP!$A$2:$O17181,7,FALSE)</f>
        <v>Si</v>
      </c>
      <c r="I97" s="115" t="str">
        <f>VLOOKUP(E97,VIP!$A$2:$O9146,8,FALSE)</f>
        <v>Si</v>
      </c>
      <c r="J97" s="115" t="str">
        <f>VLOOKUP(E97,VIP!$A$2:$O9096,8,FALSE)</f>
        <v>Si</v>
      </c>
      <c r="K97" s="115" t="str">
        <f>VLOOKUP(E97,VIP!$A$2:$O12670,6,0)</f>
        <v>NO</v>
      </c>
      <c r="L97" s="116" t="s">
        <v>2428</v>
      </c>
      <c r="M97" s="175" t="s">
        <v>2528</v>
      </c>
      <c r="N97" s="114" t="s">
        <v>2473</v>
      </c>
      <c r="O97" s="115" t="s">
        <v>2474</v>
      </c>
      <c r="P97" s="113"/>
      <c r="Q97" s="176">
        <v>44282.62777777778</v>
      </c>
    </row>
    <row r="98" spans="1:17" ht="18" x14ac:dyDescent="0.25">
      <c r="A98" s="115" t="str">
        <f>VLOOKUP(E98,'LISTADO ATM'!$A$2:$C$901,3,0)</f>
        <v>DISTRITO NACIONAL</v>
      </c>
      <c r="B98" s="110">
        <v>335835989</v>
      </c>
      <c r="C98" s="122">
        <v>44282.444675925923</v>
      </c>
      <c r="D98" s="115" t="s">
        <v>2469</v>
      </c>
      <c r="E98" s="109">
        <v>672</v>
      </c>
      <c r="F98" s="115" t="str">
        <f>VLOOKUP(E98,VIP!$A$2:$O12259,2,0)</f>
        <v>DRBR672</v>
      </c>
      <c r="G98" s="115" t="str">
        <f>VLOOKUP(E98,'LISTADO ATM'!$A$2:$B$900,2,0)</f>
        <v>ATM Destacamento Policía Nacional La Victoria</v>
      </c>
      <c r="H98" s="115" t="str">
        <f>VLOOKUP(E98,VIP!$A$2:$O17180,7,FALSE)</f>
        <v>Si</v>
      </c>
      <c r="I98" s="115" t="str">
        <f>VLOOKUP(E98,VIP!$A$2:$O9145,8,FALSE)</f>
        <v>Si</v>
      </c>
      <c r="J98" s="115" t="str">
        <f>VLOOKUP(E98,VIP!$A$2:$O9095,8,FALSE)</f>
        <v>Si</v>
      </c>
      <c r="K98" s="115" t="str">
        <f>VLOOKUP(E98,VIP!$A$2:$O12669,6,0)</f>
        <v>SI</v>
      </c>
      <c r="L98" s="116" t="s">
        <v>2428</v>
      </c>
      <c r="M98" s="114" t="s">
        <v>2466</v>
      </c>
      <c r="N98" s="114" t="s">
        <v>2473</v>
      </c>
      <c r="O98" s="115" t="s">
        <v>2474</v>
      </c>
      <c r="P98" s="113"/>
      <c r="Q98" s="117" t="s">
        <v>2428</v>
      </c>
    </row>
    <row r="99" spans="1:17" ht="18" x14ac:dyDescent="0.25">
      <c r="A99" s="115" t="str">
        <f>VLOOKUP(E99,'LISTADO ATM'!$A$2:$C$901,3,0)</f>
        <v>DISTRITO NACIONAL</v>
      </c>
      <c r="B99" s="110">
        <v>335835990</v>
      </c>
      <c r="C99" s="122">
        <v>44282.445752314816</v>
      </c>
      <c r="D99" s="115" t="s">
        <v>2469</v>
      </c>
      <c r="E99" s="109">
        <v>967</v>
      </c>
      <c r="F99" s="115" t="str">
        <f>VLOOKUP(E99,VIP!$A$2:$O12258,2,0)</f>
        <v>DRBR967</v>
      </c>
      <c r="G99" s="115" t="str">
        <f>VLOOKUP(E99,'LISTADO ATM'!$A$2:$B$900,2,0)</f>
        <v xml:space="preserve">ATM UNP Hiper Olé Autopista Duarte </v>
      </c>
      <c r="H99" s="115" t="str">
        <f>VLOOKUP(E99,VIP!$A$2:$O17179,7,FALSE)</f>
        <v>Si</v>
      </c>
      <c r="I99" s="115" t="str">
        <f>VLOOKUP(E99,VIP!$A$2:$O9144,8,FALSE)</f>
        <v>Si</v>
      </c>
      <c r="J99" s="115" t="str">
        <f>VLOOKUP(E99,VIP!$A$2:$O9094,8,FALSE)</f>
        <v>Si</v>
      </c>
      <c r="K99" s="115" t="str">
        <f>VLOOKUP(E99,VIP!$A$2:$O12668,6,0)</f>
        <v>NO</v>
      </c>
      <c r="L99" s="116" t="s">
        <v>2428</v>
      </c>
      <c r="M99" s="114" t="s">
        <v>2466</v>
      </c>
      <c r="N99" s="114" t="s">
        <v>2473</v>
      </c>
      <c r="O99" s="115" t="s">
        <v>2474</v>
      </c>
      <c r="P99" s="113"/>
      <c r="Q99" s="117" t="s">
        <v>2428</v>
      </c>
    </row>
    <row r="100" spans="1:17" ht="18" x14ac:dyDescent="0.25">
      <c r="A100" s="115" t="str">
        <f>VLOOKUP(E100,'LISTADO ATM'!$A$2:$C$901,3,0)</f>
        <v>DISTRITO NACIONAL</v>
      </c>
      <c r="B100" s="110">
        <v>335835991</v>
      </c>
      <c r="C100" s="122">
        <v>44282.447789351849</v>
      </c>
      <c r="D100" s="115" t="s">
        <v>2469</v>
      </c>
      <c r="E100" s="109">
        <v>563</v>
      </c>
      <c r="F100" s="115" t="str">
        <f>VLOOKUP(E100,VIP!$A$2:$O12257,2,0)</f>
        <v>DRBR233</v>
      </c>
      <c r="G100" s="115" t="str">
        <f>VLOOKUP(E100,'LISTADO ATM'!$A$2:$B$900,2,0)</f>
        <v xml:space="preserve">ATM Base Aérea San Isidro </v>
      </c>
      <c r="H100" s="115" t="str">
        <f>VLOOKUP(E100,VIP!$A$2:$O17178,7,FALSE)</f>
        <v>Si</v>
      </c>
      <c r="I100" s="115" t="str">
        <f>VLOOKUP(E100,VIP!$A$2:$O9143,8,FALSE)</f>
        <v>Si</v>
      </c>
      <c r="J100" s="115" t="str">
        <f>VLOOKUP(E100,VIP!$A$2:$O9093,8,FALSE)</f>
        <v>Si</v>
      </c>
      <c r="K100" s="115" t="str">
        <f>VLOOKUP(E100,VIP!$A$2:$O12667,6,0)</f>
        <v>NO</v>
      </c>
      <c r="L100" s="116" t="s">
        <v>2428</v>
      </c>
      <c r="M100" s="175" t="s">
        <v>2528</v>
      </c>
      <c r="N100" s="114" t="s">
        <v>2473</v>
      </c>
      <c r="O100" s="115" t="s">
        <v>2474</v>
      </c>
      <c r="P100" s="113"/>
      <c r="Q100" s="176">
        <v>44282.62222222222</v>
      </c>
    </row>
    <row r="101" spans="1:17" ht="18" x14ac:dyDescent="0.25">
      <c r="A101" s="115" t="str">
        <f>VLOOKUP(E101,'LISTADO ATM'!$A$2:$C$901,3,0)</f>
        <v>SUR</v>
      </c>
      <c r="B101" s="110">
        <v>335835996</v>
      </c>
      <c r="C101" s="122">
        <v>44282.449293981481</v>
      </c>
      <c r="D101" s="115" t="s">
        <v>2469</v>
      </c>
      <c r="E101" s="109">
        <v>356</v>
      </c>
      <c r="F101" s="115" t="str">
        <f>VLOOKUP(E101,VIP!$A$2:$O12259,2,0)</f>
        <v>DRBR356</v>
      </c>
      <c r="G101" s="115" t="str">
        <f>VLOOKUP(E101,'LISTADO ATM'!$A$2:$B$900,2,0)</f>
        <v xml:space="preserve">ATM Estación Sigma (San Cristóbal) </v>
      </c>
      <c r="H101" s="115" t="str">
        <f>VLOOKUP(E101,VIP!$A$2:$O17180,7,FALSE)</f>
        <v>Si</v>
      </c>
      <c r="I101" s="115" t="str">
        <f>VLOOKUP(E101,VIP!$A$2:$O9145,8,FALSE)</f>
        <v>Si</v>
      </c>
      <c r="J101" s="115" t="str">
        <f>VLOOKUP(E101,VIP!$A$2:$O9095,8,FALSE)</f>
        <v>Si</v>
      </c>
      <c r="K101" s="115" t="str">
        <f>VLOOKUP(E101,VIP!$A$2:$O12669,6,0)</f>
        <v>NO</v>
      </c>
      <c r="L101" s="116" t="s">
        <v>2459</v>
      </c>
      <c r="M101" s="175" t="s">
        <v>2528</v>
      </c>
      <c r="N101" s="114" t="s">
        <v>2473</v>
      </c>
      <c r="O101" s="115" t="s">
        <v>2474</v>
      </c>
      <c r="P101" s="113"/>
      <c r="Q101" s="176">
        <v>44282.609027777777</v>
      </c>
    </row>
    <row r="102" spans="1:17" ht="18" x14ac:dyDescent="0.25">
      <c r="A102" s="115" t="str">
        <f>VLOOKUP(E102,'LISTADO ATM'!$A$2:$C$901,3,0)</f>
        <v>NORTE</v>
      </c>
      <c r="B102" s="110">
        <v>335835999</v>
      </c>
      <c r="C102" s="122">
        <v>44282.450810185182</v>
      </c>
      <c r="D102" s="115" t="s">
        <v>2495</v>
      </c>
      <c r="E102" s="109">
        <v>350</v>
      </c>
      <c r="F102" s="115" t="str">
        <f>VLOOKUP(E102,VIP!$A$2:$O12258,2,0)</f>
        <v>DRBR350</v>
      </c>
      <c r="G102" s="115" t="str">
        <f>VLOOKUP(E102,'LISTADO ATM'!$A$2:$B$900,2,0)</f>
        <v xml:space="preserve">ATM Oficina Villa Tapia </v>
      </c>
      <c r="H102" s="115" t="str">
        <f>VLOOKUP(E102,VIP!$A$2:$O17179,7,FALSE)</f>
        <v>Si</v>
      </c>
      <c r="I102" s="115" t="str">
        <f>VLOOKUP(E102,VIP!$A$2:$O9144,8,FALSE)</f>
        <v>Si</v>
      </c>
      <c r="J102" s="115" t="str">
        <f>VLOOKUP(E102,VIP!$A$2:$O9094,8,FALSE)</f>
        <v>Si</v>
      </c>
      <c r="K102" s="115" t="str">
        <f>VLOOKUP(E102,VIP!$A$2:$O12668,6,0)</f>
        <v>NO</v>
      </c>
      <c r="L102" s="116" t="s">
        <v>2428</v>
      </c>
      <c r="M102" s="175" t="s">
        <v>2528</v>
      </c>
      <c r="N102" s="175" t="s">
        <v>2510</v>
      </c>
      <c r="O102" s="115" t="s">
        <v>2496</v>
      </c>
      <c r="P102" s="113"/>
      <c r="Q102" s="176">
        <v>44282.628472222219</v>
      </c>
    </row>
    <row r="103" spans="1:17" ht="18" x14ac:dyDescent="0.25">
      <c r="A103" s="115" t="str">
        <f>VLOOKUP(E103,'LISTADO ATM'!$A$2:$C$901,3,0)</f>
        <v>SUR</v>
      </c>
      <c r="B103" s="110">
        <v>335836002</v>
      </c>
      <c r="C103" s="122">
        <v>44282.45449074074</v>
      </c>
      <c r="D103" s="115" t="s">
        <v>2495</v>
      </c>
      <c r="E103" s="109">
        <v>252</v>
      </c>
      <c r="F103" s="115" t="str">
        <f>VLOOKUP(E103,VIP!$A$2:$O12293,2,0)</f>
        <v>DRBR252</v>
      </c>
      <c r="G103" s="115" t="str">
        <f>VLOOKUP(E103,'LISTADO ATM'!$A$2:$B$900,2,0)</f>
        <v xml:space="preserve">ATM Banco Agrícola (Barahona) </v>
      </c>
      <c r="H103" s="115" t="str">
        <f>VLOOKUP(E103,VIP!$A$2:$O17214,7,FALSE)</f>
        <v>Si</v>
      </c>
      <c r="I103" s="115" t="str">
        <f>VLOOKUP(E103,VIP!$A$2:$O9179,8,FALSE)</f>
        <v>Si</v>
      </c>
      <c r="J103" s="115" t="str">
        <f>VLOOKUP(E103,VIP!$A$2:$O9129,8,FALSE)</f>
        <v>Si</v>
      </c>
      <c r="K103" s="115" t="str">
        <f>VLOOKUP(E103,VIP!$A$2:$O12703,6,0)</f>
        <v>NO</v>
      </c>
      <c r="L103" s="116" t="s">
        <v>2428</v>
      </c>
      <c r="M103" s="114" t="s">
        <v>2466</v>
      </c>
      <c r="N103" s="114" t="s">
        <v>2473</v>
      </c>
      <c r="O103" s="115" t="s">
        <v>2496</v>
      </c>
      <c r="P103" s="113"/>
      <c r="Q103" s="117" t="s">
        <v>2428</v>
      </c>
    </row>
    <row r="104" spans="1:17" ht="18" x14ac:dyDescent="0.25">
      <c r="A104" s="115" t="str">
        <f>VLOOKUP(E104,'LISTADO ATM'!$A$2:$C$901,3,0)</f>
        <v>DISTRITO NACIONAL</v>
      </c>
      <c r="B104" s="110">
        <v>335836005</v>
      </c>
      <c r="C104" s="122">
        <v>44282.457708333335</v>
      </c>
      <c r="D104" s="115" t="s">
        <v>2469</v>
      </c>
      <c r="E104" s="109">
        <v>970</v>
      </c>
      <c r="F104" s="115" t="str">
        <f>VLOOKUP(E104,VIP!$A$2:$O12292,2,0)</f>
        <v>DRBR970</v>
      </c>
      <c r="G104" s="115" t="str">
        <f>VLOOKUP(E104,'LISTADO ATM'!$A$2:$B$900,2,0)</f>
        <v xml:space="preserve">ATM S/M Olé Haina </v>
      </c>
      <c r="H104" s="115" t="str">
        <f>VLOOKUP(E104,VIP!$A$2:$O17213,7,FALSE)</f>
        <v>Si</v>
      </c>
      <c r="I104" s="115" t="str">
        <f>VLOOKUP(E104,VIP!$A$2:$O9178,8,FALSE)</f>
        <v>Si</v>
      </c>
      <c r="J104" s="115" t="str">
        <f>VLOOKUP(E104,VIP!$A$2:$O9128,8,FALSE)</f>
        <v>Si</v>
      </c>
      <c r="K104" s="115" t="str">
        <f>VLOOKUP(E104,VIP!$A$2:$O12702,6,0)</f>
        <v>NO</v>
      </c>
      <c r="L104" s="116" t="s">
        <v>2459</v>
      </c>
      <c r="M104" s="175" t="s">
        <v>2528</v>
      </c>
      <c r="N104" s="114" t="s">
        <v>2473</v>
      </c>
      <c r="O104" s="115" t="s">
        <v>2474</v>
      </c>
      <c r="P104" s="113"/>
      <c r="Q104" s="176">
        <v>44282.615277777775</v>
      </c>
    </row>
    <row r="105" spans="1:17" ht="18" x14ac:dyDescent="0.25">
      <c r="A105" s="115" t="str">
        <f>VLOOKUP(E105,'LISTADO ATM'!$A$2:$C$901,3,0)</f>
        <v>DISTRITO NACIONAL</v>
      </c>
      <c r="B105" s="110">
        <v>335836013</v>
      </c>
      <c r="C105" s="122">
        <v>44282.463622685187</v>
      </c>
      <c r="D105" s="115" t="s">
        <v>2469</v>
      </c>
      <c r="E105" s="109">
        <v>983</v>
      </c>
      <c r="F105" s="115" t="str">
        <f>VLOOKUP(E105,VIP!$A$2:$O12291,2,0)</f>
        <v>DRBR983</v>
      </c>
      <c r="G105" s="115" t="str">
        <f>VLOOKUP(E105,'LISTADO ATM'!$A$2:$B$900,2,0)</f>
        <v xml:space="preserve">ATM Bravo República de Colombia </v>
      </c>
      <c r="H105" s="115" t="str">
        <f>VLOOKUP(E105,VIP!$A$2:$O17212,7,FALSE)</f>
        <v>Si</v>
      </c>
      <c r="I105" s="115" t="str">
        <f>VLOOKUP(E105,VIP!$A$2:$O9177,8,FALSE)</f>
        <v>No</v>
      </c>
      <c r="J105" s="115" t="str">
        <f>VLOOKUP(E105,VIP!$A$2:$O9127,8,FALSE)</f>
        <v>No</v>
      </c>
      <c r="K105" s="115" t="str">
        <f>VLOOKUP(E105,VIP!$A$2:$O12701,6,0)</f>
        <v>NO</v>
      </c>
      <c r="L105" s="116" t="s">
        <v>2428</v>
      </c>
      <c r="M105" s="114" t="s">
        <v>2466</v>
      </c>
      <c r="N105" s="114" t="s">
        <v>2473</v>
      </c>
      <c r="O105" s="115" t="s">
        <v>2474</v>
      </c>
      <c r="P105" s="113"/>
      <c r="Q105" s="117" t="s">
        <v>2428</v>
      </c>
    </row>
    <row r="106" spans="1:17" ht="18" x14ac:dyDescent="0.25">
      <c r="A106" s="115" t="str">
        <f>VLOOKUP(E106,'LISTADO ATM'!$A$2:$C$901,3,0)</f>
        <v>NORTE</v>
      </c>
      <c r="B106" s="110">
        <v>335836015</v>
      </c>
      <c r="C106" s="122">
        <v>44282.466099537036</v>
      </c>
      <c r="D106" s="115" t="s">
        <v>2495</v>
      </c>
      <c r="E106" s="109">
        <v>604</v>
      </c>
      <c r="F106" s="115" t="str">
        <f>VLOOKUP(E106,VIP!$A$2:$O12290,2,0)</f>
        <v>DRBR401</v>
      </c>
      <c r="G106" s="115" t="str">
        <f>VLOOKUP(E106,'LISTADO ATM'!$A$2:$B$900,2,0)</f>
        <v xml:space="preserve">ATM Oficina Estancia Nueva (Moca) </v>
      </c>
      <c r="H106" s="115" t="str">
        <f>VLOOKUP(E106,VIP!$A$2:$O17211,7,FALSE)</f>
        <v>Si</v>
      </c>
      <c r="I106" s="115" t="str">
        <f>VLOOKUP(E106,VIP!$A$2:$O9176,8,FALSE)</f>
        <v>Si</v>
      </c>
      <c r="J106" s="115" t="str">
        <f>VLOOKUP(E106,VIP!$A$2:$O9126,8,FALSE)</f>
        <v>Si</v>
      </c>
      <c r="K106" s="115" t="str">
        <f>VLOOKUP(E106,VIP!$A$2:$O12700,6,0)</f>
        <v>NO</v>
      </c>
      <c r="L106" s="116" t="s">
        <v>2428</v>
      </c>
      <c r="M106" s="175" t="s">
        <v>2528</v>
      </c>
      <c r="N106" s="175" t="s">
        <v>2510</v>
      </c>
      <c r="O106" s="115" t="s">
        <v>2496</v>
      </c>
      <c r="P106" s="113"/>
      <c r="Q106" s="176">
        <v>44282.625</v>
      </c>
    </row>
    <row r="107" spans="1:17" ht="18" x14ac:dyDescent="0.25">
      <c r="A107" s="115" t="str">
        <f>VLOOKUP(E107,'LISTADO ATM'!$A$2:$C$901,3,0)</f>
        <v>DISTRITO NACIONAL</v>
      </c>
      <c r="B107" s="110">
        <v>335836021</v>
      </c>
      <c r="C107" s="122">
        <v>44282.468321759261</v>
      </c>
      <c r="D107" s="115" t="s">
        <v>2189</v>
      </c>
      <c r="E107" s="109">
        <v>925</v>
      </c>
      <c r="F107" s="115" t="str">
        <f>VLOOKUP(E107,VIP!$A$2:$O12289,2,0)</f>
        <v>DRBR24L</v>
      </c>
      <c r="G107" s="115" t="str">
        <f>VLOOKUP(E107,'LISTADO ATM'!$A$2:$B$900,2,0)</f>
        <v xml:space="preserve">ATM Oficina Plaza Lama Av. 27 de Febrero </v>
      </c>
      <c r="H107" s="115" t="str">
        <f>VLOOKUP(E107,VIP!$A$2:$O17210,7,FALSE)</f>
        <v>Si</v>
      </c>
      <c r="I107" s="115" t="str">
        <f>VLOOKUP(E107,VIP!$A$2:$O9175,8,FALSE)</f>
        <v>Si</v>
      </c>
      <c r="J107" s="115" t="str">
        <f>VLOOKUP(E107,VIP!$A$2:$O9125,8,FALSE)</f>
        <v>Si</v>
      </c>
      <c r="K107" s="115" t="str">
        <f>VLOOKUP(E107,VIP!$A$2:$O12699,6,0)</f>
        <v>SI</v>
      </c>
      <c r="L107" s="116" t="s">
        <v>2489</v>
      </c>
      <c r="M107" s="114" t="s">
        <v>2466</v>
      </c>
      <c r="N107" s="114" t="s">
        <v>2473</v>
      </c>
      <c r="O107" s="115" t="s">
        <v>2475</v>
      </c>
      <c r="P107" s="113"/>
      <c r="Q107" s="117" t="s">
        <v>2489</v>
      </c>
    </row>
    <row r="108" spans="1:17" ht="18" x14ac:dyDescent="0.25">
      <c r="A108" s="115" t="str">
        <f>VLOOKUP(E108,'LISTADO ATM'!$A$2:$C$901,3,0)</f>
        <v>SUR</v>
      </c>
      <c r="B108" s="110">
        <v>335836023</v>
      </c>
      <c r="C108" s="122">
        <v>44282.469166666669</v>
      </c>
      <c r="D108" s="115" t="s">
        <v>2189</v>
      </c>
      <c r="E108" s="109">
        <v>829</v>
      </c>
      <c r="F108" s="115" t="str">
        <f>VLOOKUP(E108,VIP!$A$2:$O12288,2,0)</f>
        <v>DRBR829</v>
      </c>
      <c r="G108" s="115" t="str">
        <f>VLOOKUP(E108,'LISTADO ATM'!$A$2:$B$900,2,0)</f>
        <v xml:space="preserve">ATM UNP Multicentro Sirena Baní </v>
      </c>
      <c r="H108" s="115" t="str">
        <f>VLOOKUP(E108,VIP!$A$2:$O17209,7,FALSE)</f>
        <v>Si</v>
      </c>
      <c r="I108" s="115" t="str">
        <f>VLOOKUP(E108,VIP!$A$2:$O9174,8,FALSE)</f>
        <v>Si</v>
      </c>
      <c r="J108" s="115" t="str">
        <f>VLOOKUP(E108,VIP!$A$2:$O9124,8,FALSE)</f>
        <v>Si</v>
      </c>
      <c r="K108" s="115" t="str">
        <f>VLOOKUP(E108,VIP!$A$2:$O12698,6,0)</f>
        <v>NO</v>
      </c>
      <c r="L108" s="116" t="s">
        <v>2489</v>
      </c>
      <c r="M108" s="114" t="s">
        <v>2466</v>
      </c>
      <c r="N108" s="114" t="s">
        <v>2473</v>
      </c>
      <c r="O108" s="115" t="s">
        <v>2475</v>
      </c>
      <c r="P108" s="113"/>
      <c r="Q108" s="117" t="s">
        <v>2489</v>
      </c>
    </row>
    <row r="109" spans="1:17" ht="18" x14ac:dyDescent="0.25">
      <c r="A109" s="115" t="str">
        <f>VLOOKUP(E109,'LISTADO ATM'!$A$2:$C$901,3,0)</f>
        <v>NORTE</v>
      </c>
      <c r="B109" s="110">
        <v>335836024</v>
      </c>
      <c r="C109" s="122">
        <v>44282.469375000001</v>
      </c>
      <c r="D109" s="115" t="s">
        <v>2190</v>
      </c>
      <c r="E109" s="109">
        <v>653</v>
      </c>
      <c r="F109" s="115" t="str">
        <f>VLOOKUP(E109,VIP!$A$2:$O12287,2,0)</f>
        <v>DRBR653</v>
      </c>
      <c r="G109" s="115" t="str">
        <f>VLOOKUP(E109,'LISTADO ATM'!$A$2:$B$900,2,0)</f>
        <v>ATM Estación Isla Jarabacoa</v>
      </c>
      <c r="H109" s="115" t="str">
        <f>VLOOKUP(E109,VIP!$A$2:$O17208,7,FALSE)</f>
        <v>Si</v>
      </c>
      <c r="I109" s="115" t="str">
        <f>VLOOKUP(E109,VIP!$A$2:$O9173,8,FALSE)</f>
        <v>Si</v>
      </c>
      <c r="J109" s="115" t="str">
        <f>VLOOKUP(E109,VIP!$A$2:$O9123,8,FALSE)</f>
        <v>Si</v>
      </c>
      <c r="K109" s="115" t="str">
        <f>VLOOKUP(E109,VIP!$A$2:$O12697,6,0)</f>
        <v>NO</v>
      </c>
      <c r="L109" s="116" t="s">
        <v>2431</v>
      </c>
      <c r="M109" s="114" t="s">
        <v>2466</v>
      </c>
      <c r="N109" s="114" t="s">
        <v>2473</v>
      </c>
      <c r="O109" s="115" t="s">
        <v>2532</v>
      </c>
      <c r="P109" s="113"/>
      <c r="Q109" s="117" t="s">
        <v>2431</v>
      </c>
    </row>
    <row r="110" spans="1:17" ht="18" x14ac:dyDescent="0.25">
      <c r="A110" s="115" t="str">
        <f>VLOOKUP(E110,'LISTADO ATM'!$A$2:$C$901,3,0)</f>
        <v>DISTRITO NACIONAL</v>
      </c>
      <c r="B110" s="110">
        <v>335836025</v>
      </c>
      <c r="C110" s="122">
        <v>44282.470127314817</v>
      </c>
      <c r="D110" s="115" t="s">
        <v>2189</v>
      </c>
      <c r="E110" s="109">
        <v>152</v>
      </c>
      <c r="F110" s="115" t="str">
        <f>VLOOKUP(E110,VIP!$A$2:$O12286,2,0)</f>
        <v>DRBR152</v>
      </c>
      <c r="G110" s="115" t="str">
        <f>VLOOKUP(E110,'LISTADO ATM'!$A$2:$B$900,2,0)</f>
        <v xml:space="preserve">ATM Kiosco Megacentro II </v>
      </c>
      <c r="H110" s="115" t="str">
        <f>VLOOKUP(E110,VIP!$A$2:$O17207,7,FALSE)</f>
        <v>Si</v>
      </c>
      <c r="I110" s="115" t="str">
        <f>VLOOKUP(E110,VIP!$A$2:$O9172,8,FALSE)</f>
        <v>Si</v>
      </c>
      <c r="J110" s="115" t="str">
        <f>VLOOKUP(E110,VIP!$A$2:$O9122,8,FALSE)</f>
        <v>Si</v>
      </c>
      <c r="K110" s="115" t="str">
        <f>VLOOKUP(E110,VIP!$A$2:$O12696,6,0)</f>
        <v>NO</v>
      </c>
      <c r="L110" s="116" t="s">
        <v>2489</v>
      </c>
      <c r="M110" s="114" t="s">
        <v>2466</v>
      </c>
      <c r="N110" s="114" t="s">
        <v>2473</v>
      </c>
      <c r="O110" s="115" t="s">
        <v>2475</v>
      </c>
      <c r="P110" s="113"/>
      <c r="Q110" s="117" t="s">
        <v>2489</v>
      </c>
    </row>
    <row r="111" spans="1:17" ht="18" x14ac:dyDescent="0.25">
      <c r="A111" s="115" t="str">
        <f>VLOOKUP(E111,'LISTADO ATM'!$A$2:$C$901,3,0)</f>
        <v>DISTRITO NACIONAL</v>
      </c>
      <c r="B111" s="110">
        <v>335836037</v>
      </c>
      <c r="C111" s="122">
        <v>44282.471736111111</v>
      </c>
      <c r="D111" s="115" t="s">
        <v>2469</v>
      </c>
      <c r="E111" s="109">
        <v>153</v>
      </c>
      <c r="F111" s="115" t="str">
        <f>VLOOKUP(E111,VIP!$A$2:$O12285,2,0)</f>
        <v>DRBR153</v>
      </c>
      <c r="G111" s="115" t="str">
        <f>VLOOKUP(E111,'LISTADO ATM'!$A$2:$B$900,2,0)</f>
        <v xml:space="preserve">ATM Rehabilitación </v>
      </c>
      <c r="H111" s="115" t="str">
        <f>VLOOKUP(E111,VIP!$A$2:$O17206,7,FALSE)</f>
        <v>No</v>
      </c>
      <c r="I111" s="115" t="str">
        <f>VLOOKUP(E111,VIP!$A$2:$O9171,8,FALSE)</f>
        <v>No</v>
      </c>
      <c r="J111" s="115" t="str">
        <f>VLOOKUP(E111,VIP!$A$2:$O9121,8,FALSE)</f>
        <v>No</v>
      </c>
      <c r="K111" s="115" t="str">
        <f>VLOOKUP(E111,VIP!$A$2:$O12695,6,0)</f>
        <v>NO</v>
      </c>
      <c r="L111" s="116" t="s">
        <v>2428</v>
      </c>
      <c r="M111" s="114" t="s">
        <v>2466</v>
      </c>
      <c r="N111" s="114" t="s">
        <v>2473</v>
      </c>
      <c r="O111" s="115" t="s">
        <v>2474</v>
      </c>
      <c r="P111" s="113"/>
      <c r="Q111" s="117" t="s">
        <v>2428</v>
      </c>
    </row>
    <row r="112" spans="1:17" ht="18" x14ac:dyDescent="0.25">
      <c r="A112" s="115" t="str">
        <f>VLOOKUP(E112,'LISTADO ATM'!$A$2:$C$901,3,0)</f>
        <v>DISTRITO NACIONAL</v>
      </c>
      <c r="B112" s="110">
        <v>335836039</v>
      </c>
      <c r="C112" s="122">
        <v>44282.47420138889</v>
      </c>
      <c r="D112" s="115" t="s">
        <v>2495</v>
      </c>
      <c r="E112" s="109">
        <v>408</v>
      </c>
      <c r="F112" s="115" t="str">
        <f>VLOOKUP(E112,VIP!$A$2:$O12284,2,0)</f>
        <v>DRBR408</v>
      </c>
      <c r="G112" s="115" t="str">
        <f>VLOOKUP(E112,'LISTADO ATM'!$A$2:$B$900,2,0)</f>
        <v xml:space="preserve">ATM Autobanco Las Palmas de Herrera </v>
      </c>
      <c r="H112" s="115" t="str">
        <f>VLOOKUP(E112,VIP!$A$2:$O17205,7,FALSE)</f>
        <v>Si</v>
      </c>
      <c r="I112" s="115" t="str">
        <f>VLOOKUP(E112,VIP!$A$2:$O9170,8,FALSE)</f>
        <v>Si</v>
      </c>
      <c r="J112" s="115" t="str">
        <f>VLOOKUP(E112,VIP!$A$2:$O9120,8,FALSE)</f>
        <v>Si</v>
      </c>
      <c r="K112" s="115" t="str">
        <f>VLOOKUP(E112,VIP!$A$2:$O12694,6,0)</f>
        <v>NO</v>
      </c>
      <c r="L112" s="116" t="s">
        <v>2428</v>
      </c>
      <c r="M112" s="175" t="s">
        <v>2528</v>
      </c>
      <c r="N112" s="175" t="s">
        <v>2510</v>
      </c>
      <c r="O112" s="115" t="s">
        <v>2496</v>
      </c>
      <c r="P112" s="113"/>
      <c r="Q112" s="176">
        <v>44282.628472222219</v>
      </c>
    </row>
    <row r="113" spans="1:17" ht="18" x14ac:dyDescent="0.25">
      <c r="A113" s="115" t="str">
        <f>VLOOKUP(E113,'LISTADO ATM'!$A$2:$C$901,3,0)</f>
        <v>DISTRITO NACIONAL</v>
      </c>
      <c r="B113" s="110">
        <v>335836041</v>
      </c>
      <c r="C113" s="122">
        <v>44282.476087962961</v>
      </c>
      <c r="D113" s="115" t="s">
        <v>2189</v>
      </c>
      <c r="E113" s="109">
        <v>561</v>
      </c>
      <c r="F113" s="115" t="str">
        <f>VLOOKUP(E113,VIP!$A$2:$O12283,2,0)</f>
        <v>DRBR133</v>
      </c>
      <c r="G113" s="115" t="str">
        <f>VLOOKUP(E113,'LISTADO ATM'!$A$2:$B$900,2,0)</f>
        <v xml:space="preserve">ATM Comando Regional P.N. S.D. Este </v>
      </c>
      <c r="H113" s="115" t="str">
        <f>VLOOKUP(E113,VIP!$A$2:$O17204,7,FALSE)</f>
        <v>Si</v>
      </c>
      <c r="I113" s="115" t="str">
        <f>VLOOKUP(E113,VIP!$A$2:$O9169,8,FALSE)</f>
        <v>Si</v>
      </c>
      <c r="J113" s="115" t="str">
        <f>VLOOKUP(E113,VIP!$A$2:$O9119,8,FALSE)</f>
        <v>Si</v>
      </c>
      <c r="K113" s="115" t="str">
        <f>VLOOKUP(E113,VIP!$A$2:$O12693,6,0)</f>
        <v>NO</v>
      </c>
      <c r="L113" s="116" t="s">
        <v>2254</v>
      </c>
      <c r="M113" s="175" t="s">
        <v>2528</v>
      </c>
      <c r="N113" s="114" t="s">
        <v>2473</v>
      </c>
      <c r="O113" s="115" t="s">
        <v>2475</v>
      </c>
      <c r="P113" s="113"/>
      <c r="Q113" s="176">
        <v>44282.602777777778</v>
      </c>
    </row>
    <row r="114" spans="1:17" ht="18" x14ac:dyDescent="0.25">
      <c r="A114" s="115" t="str">
        <f>VLOOKUP(E114,'LISTADO ATM'!$A$2:$C$901,3,0)</f>
        <v>DISTRITO NACIONAL</v>
      </c>
      <c r="B114" s="110">
        <v>335836042</v>
      </c>
      <c r="C114" s="122">
        <v>44282.477233796293</v>
      </c>
      <c r="D114" s="115" t="s">
        <v>2189</v>
      </c>
      <c r="E114" s="109">
        <v>199</v>
      </c>
      <c r="F114" s="115" t="str">
        <f>VLOOKUP(E114,VIP!$A$2:$O12282,2,0)</f>
        <v>DRBR199</v>
      </c>
      <c r="G114" s="115" t="str">
        <f>VLOOKUP(E114,'LISTADO ATM'!$A$2:$B$900,2,0)</f>
        <v xml:space="preserve">ATM S/M Amigo </v>
      </c>
      <c r="H114" s="115" t="str">
        <f>VLOOKUP(E114,VIP!$A$2:$O17203,7,FALSE)</f>
        <v>Si</v>
      </c>
      <c r="I114" s="115" t="str">
        <f>VLOOKUP(E114,VIP!$A$2:$O9168,8,FALSE)</f>
        <v>Si</v>
      </c>
      <c r="J114" s="115" t="str">
        <f>VLOOKUP(E114,VIP!$A$2:$O9118,8,FALSE)</f>
        <v>Si</v>
      </c>
      <c r="K114" s="115" t="str">
        <f>VLOOKUP(E114,VIP!$A$2:$O12692,6,0)</f>
        <v>NO</v>
      </c>
      <c r="L114" s="116" t="s">
        <v>2254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2254</v>
      </c>
    </row>
    <row r="115" spans="1:17" ht="18" x14ac:dyDescent="0.25">
      <c r="A115" s="115" t="str">
        <f>VLOOKUP(E115,'LISTADO ATM'!$A$2:$C$901,3,0)</f>
        <v>DISTRITO NACIONAL</v>
      </c>
      <c r="B115" s="110">
        <v>335836043</v>
      </c>
      <c r="C115" s="122">
        <v>44282.477870370371</v>
      </c>
      <c r="D115" s="115" t="s">
        <v>2469</v>
      </c>
      <c r="E115" s="109">
        <v>12</v>
      </c>
      <c r="F115" s="115" t="str">
        <f>VLOOKUP(E115,VIP!$A$2:$O12281,2,0)</f>
        <v>DRBR012</v>
      </c>
      <c r="G115" s="115" t="str">
        <f>VLOOKUP(E115,'LISTADO ATM'!$A$2:$B$900,2,0)</f>
        <v xml:space="preserve">ATM Comercial Ganadera (San Isidro) </v>
      </c>
      <c r="H115" s="115" t="str">
        <f>VLOOKUP(E115,VIP!$A$2:$O17202,7,FALSE)</f>
        <v>Si</v>
      </c>
      <c r="I115" s="115" t="str">
        <f>VLOOKUP(E115,VIP!$A$2:$O9167,8,FALSE)</f>
        <v>No</v>
      </c>
      <c r="J115" s="115" t="str">
        <f>VLOOKUP(E115,VIP!$A$2:$O9117,8,FALSE)</f>
        <v>No</v>
      </c>
      <c r="K115" s="115" t="str">
        <f>VLOOKUP(E115,VIP!$A$2:$O12691,6,0)</f>
        <v>NO</v>
      </c>
      <c r="L115" s="116" t="s">
        <v>2459</v>
      </c>
      <c r="M115" s="175" t="s">
        <v>2528</v>
      </c>
      <c r="N115" s="114" t="s">
        <v>2473</v>
      </c>
      <c r="O115" s="115" t="s">
        <v>2474</v>
      </c>
      <c r="P115" s="113"/>
      <c r="Q115" s="176">
        <v>44282.606944444444</v>
      </c>
    </row>
    <row r="116" spans="1:17" ht="18" x14ac:dyDescent="0.25">
      <c r="A116" s="115" t="str">
        <f>VLOOKUP(E116,'LISTADO ATM'!$A$2:$C$901,3,0)</f>
        <v>DISTRITO NACIONAL</v>
      </c>
      <c r="B116" s="110">
        <v>335836052</v>
      </c>
      <c r="C116" s="122">
        <v>44282.482789351852</v>
      </c>
      <c r="D116" s="115" t="s">
        <v>2469</v>
      </c>
      <c r="E116" s="109">
        <v>800</v>
      </c>
      <c r="F116" s="115" t="str">
        <f>VLOOKUP(E116,VIP!$A$2:$O12280,2,0)</f>
        <v>DRBR800</v>
      </c>
      <c r="G116" s="115" t="str">
        <f>VLOOKUP(E116,'LISTADO ATM'!$A$2:$B$900,2,0)</f>
        <v xml:space="preserve">ATM Estación Next Dipsa Pedro Livio Cedeño </v>
      </c>
      <c r="H116" s="115" t="str">
        <f>VLOOKUP(E116,VIP!$A$2:$O17201,7,FALSE)</f>
        <v>Si</v>
      </c>
      <c r="I116" s="115" t="str">
        <f>VLOOKUP(E116,VIP!$A$2:$O9166,8,FALSE)</f>
        <v>Si</v>
      </c>
      <c r="J116" s="115" t="str">
        <f>VLOOKUP(E116,VIP!$A$2:$O9116,8,FALSE)</f>
        <v>Si</v>
      </c>
      <c r="K116" s="115" t="str">
        <f>VLOOKUP(E116,VIP!$A$2:$O12690,6,0)</f>
        <v>NO</v>
      </c>
      <c r="L116" s="116" t="s">
        <v>2428</v>
      </c>
      <c r="M116" s="175" t="s">
        <v>2528</v>
      </c>
      <c r="N116" s="114" t="s">
        <v>2473</v>
      </c>
      <c r="O116" s="115" t="s">
        <v>2474</v>
      </c>
      <c r="P116" s="113"/>
      <c r="Q116" s="176">
        <v>44282.629166666666</v>
      </c>
    </row>
    <row r="117" spans="1:17" ht="18" x14ac:dyDescent="0.25">
      <c r="A117" s="115" t="str">
        <f>VLOOKUP(E117,'LISTADO ATM'!$A$2:$C$901,3,0)</f>
        <v>SUR</v>
      </c>
      <c r="B117" s="110">
        <v>335836061</v>
      </c>
      <c r="C117" s="122">
        <v>44282.488564814812</v>
      </c>
      <c r="D117" s="115" t="s">
        <v>2495</v>
      </c>
      <c r="E117" s="109">
        <v>249</v>
      </c>
      <c r="F117" s="115" t="str">
        <f>VLOOKUP(E117,VIP!$A$2:$O12279,2,0)</f>
        <v>DRBR249</v>
      </c>
      <c r="G117" s="115" t="str">
        <f>VLOOKUP(E117,'LISTADO ATM'!$A$2:$B$900,2,0)</f>
        <v xml:space="preserve">ATM Banco Agrícola Neiba </v>
      </c>
      <c r="H117" s="115" t="str">
        <f>VLOOKUP(E117,VIP!$A$2:$O17200,7,FALSE)</f>
        <v>Si</v>
      </c>
      <c r="I117" s="115" t="str">
        <f>VLOOKUP(E117,VIP!$A$2:$O9165,8,FALSE)</f>
        <v>Si</v>
      </c>
      <c r="J117" s="115" t="str">
        <f>VLOOKUP(E117,VIP!$A$2:$O9115,8,FALSE)</f>
        <v>Si</v>
      </c>
      <c r="K117" s="115" t="str">
        <f>VLOOKUP(E117,VIP!$A$2:$O12689,6,0)</f>
        <v>NO</v>
      </c>
      <c r="L117" s="116" t="s">
        <v>2428</v>
      </c>
      <c r="M117" s="114" t="s">
        <v>2466</v>
      </c>
      <c r="N117" s="114" t="s">
        <v>2473</v>
      </c>
      <c r="O117" s="115" t="s">
        <v>2496</v>
      </c>
      <c r="P117" s="113"/>
      <c r="Q117" s="117" t="s">
        <v>2428</v>
      </c>
    </row>
    <row r="118" spans="1:17" ht="18" x14ac:dyDescent="0.25">
      <c r="A118" s="115" t="str">
        <f>VLOOKUP(E118,'LISTADO ATM'!$A$2:$C$901,3,0)</f>
        <v>ESTE</v>
      </c>
      <c r="B118" s="110">
        <v>335836066</v>
      </c>
      <c r="C118" s="122">
        <v>44282.490671296298</v>
      </c>
      <c r="D118" s="115" t="s">
        <v>2495</v>
      </c>
      <c r="E118" s="109">
        <v>631</v>
      </c>
      <c r="F118" s="115" t="str">
        <f>VLOOKUP(E118,VIP!$A$2:$O12278,2,0)</f>
        <v>DRBR417</v>
      </c>
      <c r="G118" s="115" t="str">
        <f>VLOOKUP(E118,'LISTADO ATM'!$A$2:$B$900,2,0)</f>
        <v xml:space="preserve">ATM ASOCODEQUI (San Pedro) </v>
      </c>
      <c r="H118" s="115" t="str">
        <f>VLOOKUP(E118,VIP!$A$2:$O17199,7,FALSE)</f>
        <v>Si</v>
      </c>
      <c r="I118" s="115" t="str">
        <f>VLOOKUP(E118,VIP!$A$2:$O9164,8,FALSE)</f>
        <v>Si</v>
      </c>
      <c r="J118" s="115" t="str">
        <f>VLOOKUP(E118,VIP!$A$2:$O9114,8,FALSE)</f>
        <v>Si</v>
      </c>
      <c r="K118" s="115" t="str">
        <f>VLOOKUP(E118,VIP!$A$2:$O12688,6,0)</f>
        <v>NO</v>
      </c>
      <c r="L118" s="116" t="s">
        <v>2428</v>
      </c>
      <c r="M118" s="114" t="s">
        <v>2466</v>
      </c>
      <c r="N118" s="114" t="s">
        <v>2473</v>
      </c>
      <c r="O118" s="115" t="s">
        <v>2496</v>
      </c>
      <c r="P118" s="113"/>
      <c r="Q118" s="117" t="s">
        <v>2428</v>
      </c>
    </row>
    <row r="119" spans="1:17" ht="18" x14ac:dyDescent="0.25">
      <c r="A119" s="115" t="str">
        <f>VLOOKUP(E119,'LISTADO ATM'!$A$2:$C$901,3,0)</f>
        <v>NORTE</v>
      </c>
      <c r="B119" s="110">
        <v>335836072</v>
      </c>
      <c r="C119" s="122">
        <v>44282.496481481481</v>
      </c>
      <c r="D119" s="115" t="s">
        <v>2495</v>
      </c>
      <c r="E119" s="109">
        <v>266</v>
      </c>
      <c r="F119" s="115" t="str">
        <f>VLOOKUP(E119,VIP!$A$2:$O12277,2,0)</f>
        <v>DRBR266</v>
      </c>
      <c r="G119" s="115" t="str">
        <f>VLOOKUP(E119,'LISTADO ATM'!$A$2:$B$900,2,0)</f>
        <v xml:space="preserve">ATM Oficina Villa Francisca </v>
      </c>
      <c r="H119" s="115" t="str">
        <f>VLOOKUP(E119,VIP!$A$2:$O17198,7,FALSE)</f>
        <v>Si</v>
      </c>
      <c r="I119" s="115" t="str">
        <f>VLOOKUP(E119,VIP!$A$2:$O9163,8,FALSE)</f>
        <v>Si</v>
      </c>
      <c r="J119" s="115" t="str">
        <f>VLOOKUP(E119,VIP!$A$2:$O9113,8,FALSE)</f>
        <v>Si</v>
      </c>
      <c r="K119" s="115" t="str">
        <f>VLOOKUP(E119,VIP!$A$2:$O12687,6,0)</f>
        <v>NO</v>
      </c>
      <c r="L119" s="116" t="s">
        <v>2428</v>
      </c>
      <c r="M119" s="114" t="s">
        <v>2466</v>
      </c>
      <c r="N119" s="114" t="s">
        <v>2473</v>
      </c>
      <c r="O119" s="115" t="s">
        <v>2496</v>
      </c>
      <c r="P119" s="113"/>
      <c r="Q119" s="117" t="s">
        <v>2428</v>
      </c>
    </row>
    <row r="120" spans="1:17" ht="18" x14ac:dyDescent="0.25">
      <c r="A120" s="115" t="str">
        <f>VLOOKUP(E120,'LISTADO ATM'!$A$2:$C$901,3,0)</f>
        <v>DISTRITO NACIONAL</v>
      </c>
      <c r="B120" s="110">
        <v>335836073</v>
      </c>
      <c r="C120" s="122">
        <v>44282.496874999997</v>
      </c>
      <c r="D120" s="115" t="s">
        <v>2189</v>
      </c>
      <c r="E120" s="109">
        <v>719</v>
      </c>
      <c r="F120" s="115" t="str">
        <f>VLOOKUP(E120,VIP!$A$2:$O12276,2,0)</f>
        <v>DRBR419</v>
      </c>
      <c r="G120" s="115" t="str">
        <f>VLOOKUP(E120,'LISTADO ATM'!$A$2:$B$900,2,0)</f>
        <v xml:space="preserve">ATM Ayuntamiento Municipal San Luís </v>
      </c>
      <c r="H120" s="115" t="str">
        <f>VLOOKUP(E120,VIP!$A$2:$O17197,7,FALSE)</f>
        <v>Si</v>
      </c>
      <c r="I120" s="115" t="str">
        <f>VLOOKUP(E120,VIP!$A$2:$O9162,8,FALSE)</f>
        <v>Si</v>
      </c>
      <c r="J120" s="115" t="str">
        <f>VLOOKUP(E120,VIP!$A$2:$O9112,8,FALSE)</f>
        <v>Si</v>
      </c>
      <c r="K120" s="115" t="str">
        <f>VLOOKUP(E120,VIP!$A$2:$O12686,6,0)</f>
        <v>NO</v>
      </c>
      <c r="L120" s="116" t="s">
        <v>2254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2254</v>
      </c>
    </row>
    <row r="121" spans="1:17" ht="18" x14ac:dyDescent="0.25">
      <c r="A121" s="115" t="str">
        <f>VLOOKUP(E121,'LISTADO ATM'!$A$2:$C$901,3,0)</f>
        <v>DISTRITO NACIONAL</v>
      </c>
      <c r="B121" s="110">
        <v>335836086</v>
      </c>
      <c r="C121" s="122">
        <v>44282.50445601852</v>
      </c>
      <c r="D121" s="115" t="s">
        <v>2469</v>
      </c>
      <c r="E121" s="109">
        <v>580</v>
      </c>
      <c r="F121" s="115" t="str">
        <f>VLOOKUP(E121,VIP!$A$2:$O12275,2,0)</f>
        <v>DRBR523</v>
      </c>
      <c r="G121" s="115" t="str">
        <f>VLOOKUP(E121,'LISTADO ATM'!$A$2:$B$900,2,0)</f>
        <v xml:space="preserve">ATM Edificio Propagas </v>
      </c>
      <c r="H121" s="115" t="str">
        <f>VLOOKUP(E121,VIP!$A$2:$O17196,7,FALSE)</f>
        <v>Si</v>
      </c>
      <c r="I121" s="115" t="str">
        <f>VLOOKUP(E121,VIP!$A$2:$O9161,8,FALSE)</f>
        <v>Si</v>
      </c>
      <c r="J121" s="115" t="str">
        <f>VLOOKUP(E121,VIP!$A$2:$O9111,8,FALSE)</f>
        <v>Si</v>
      </c>
      <c r="K121" s="115" t="str">
        <f>VLOOKUP(E121,VIP!$A$2:$O12685,6,0)</f>
        <v>NO</v>
      </c>
      <c r="L121" s="116" t="s">
        <v>2459</v>
      </c>
      <c r="M121" s="114" t="s">
        <v>2466</v>
      </c>
      <c r="N121" s="114" t="s">
        <v>2473</v>
      </c>
      <c r="O121" s="115" t="s">
        <v>2474</v>
      </c>
      <c r="P121" s="113"/>
      <c r="Q121" s="117" t="s">
        <v>2530</v>
      </c>
    </row>
    <row r="122" spans="1:17" ht="18" x14ac:dyDescent="0.25">
      <c r="A122" s="115" t="str">
        <f>VLOOKUP(E122,'LISTADO ATM'!$A$2:$C$901,3,0)</f>
        <v>NORTE</v>
      </c>
      <c r="B122" s="110">
        <v>335836091</v>
      </c>
      <c r="C122" s="122">
        <v>44282.508067129631</v>
      </c>
      <c r="D122" s="115" t="s">
        <v>2533</v>
      </c>
      <c r="E122" s="109">
        <v>732</v>
      </c>
      <c r="F122" s="115" t="str">
        <f>VLOOKUP(E122,VIP!$A$2:$O12274,2,0)</f>
        <v>DRBR12H</v>
      </c>
      <c r="G122" s="115" t="str">
        <f>VLOOKUP(E122,'LISTADO ATM'!$A$2:$B$900,2,0)</f>
        <v xml:space="preserve">ATM Molino del Valle (Santiago) </v>
      </c>
      <c r="H122" s="115" t="str">
        <f>VLOOKUP(E122,VIP!$A$2:$O17195,7,FALSE)</f>
        <v>Si</v>
      </c>
      <c r="I122" s="115" t="str">
        <f>VLOOKUP(E122,VIP!$A$2:$O9160,8,FALSE)</f>
        <v>Si</v>
      </c>
      <c r="J122" s="115" t="str">
        <f>VLOOKUP(E122,VIP!$A$2:$O9110,8,FALSE)</f>
        <v>Si</v>
      </c>
      <c r="K122" s="115" t="str">
        <f>VLOOKUP(E122,VIP!$A$2:$O12684,6,0)</f>
        <v>NO</v>
      </c>
      <c r="L122" s="116" t="s">
        <v>2499</v>
      </c>
      <c r="M122" s="114" t="s">
        <v>2466</v>
      </c>
      <c r="N122" s="114" t="s">
        <v>2473</v>
      </c>
      <c r="O122" s="115" t="s">
        <v>2527</v>
      </c>
      <c r="P122" s="113"/>
      <c r="Q122" s="117" t="s">
        <v>2499</v>
      </c>
    </row>
    <row r="123" spans="1:17" ht="18" x14ac:dyDescent="0.25">
      <c r="A123" s="115" t="str">
        <f>VLOOKUP(E123,'LISTADO ATM'!$A$2:$C$901,3,0)</f>
        <v>DISTRITO NACIONAL</v>
      </c>
      <c r="B123" s="110">
        <v>335836093</v>
      </c>
      <c r="C123" s="122">
        <v>44282.51185185185</v>
      </c>
      <c r="D123" s="115" t="s">
        <v>2469</v>
      </c>
      <c r="E123" s="109">
        <v>875</v>
      </c>
      <c r="F123" s="115" t="str">
        <f>VLOOKUP(E123,VIP!$A$2:$O12273,2,0)</f>
        <v>DRBR875</v>
      </c>
      <c r="G123" s="115" t="str">
        <f>VLOOKUP(E123,'LISTADO ATM'!$A$2:$B$900,2,0)</f>
        <v xml:space="preserve">ATM Texaco Aut. Duarte KM 14 1/2 (Los Alcarrizos) </v>
      </c>
      <c r="H123" s="115" t="str">
        <f>VLOOKUP(E123,VIP!$A$2:$O17194,7,FALSE)</f>
        <v>Si</v>
      </c>
      <c r="I123" s="115" t="str">
        <f>VLOOKUP(E123,VIP!$A$2:$O9159,8,FALSE)</f>
        <v>Si</v>
      </c>
      <c r="J123" s="115" t="str">
        <f>VLOOKUP(E123,VIP!$A$2:$O9109,8,FALSE)</f>
        <v>Si</v>
      </c>
      <c r="K123" s="115" t="str">
        <f>VLOOKUP(E123,VIP!$A$2:$O12683,6,0)</f>
        <v>NO</v>
      </c>
      <c r="L123" s="116" t="s">
        <v>2428</v>
      </c>
      <c r="M123" s="114" t="s">
        <v>2466</v>
      </c>
      <c r="N123" s="114" t="s">
        <v>2473</v>
      </c>
      <c r="O123" s="115" t="s">
        <v>2474</v>
      </c>
      <c r="P123" s="113"/>
      <c r="Q123" s="117" t="s">
        <v>2428</v>
      </c>
    </row>
    <row r="124" spans="1:17" ht="18" x14ac:dyDescent="0.25">
      <c r="A124" s="115" t="str">
        <f>VLOOKUP(E124,'LISTADO ATM'!$A$2:$C$901,3,0)</f>
        <v>ESTE</v>
      </c>
      <c r="B124" s="110">
        <v>335836098</v>
      </c>
      <c r="C124" s="122">
        <v>44282.514247685183</v>
      </c>
      <c r="D124" s="115" t="s">
        <v>2495</v>
      </c>
      <c r="E124" s="109">
        <v>912</v>
      </c>
      <c r="F124" s="115" t="str">
        <f>VLOOKUP(E124,VIP!$A$2:$O12272,2,0)</f>
        <v>DRBR973</v>
      </c>
      <c r="G124" s="115" t="str">
        <f>VLOOKUP(E124,'LISTADO ATM'!$A$2:$B$900,2,0)</f>
        <v xml:space="preserve">ATM Oficina San Pedro II </v>
      </c>
      <c r="H124" s="115" t="str">
        <f>VLOOKUP(E124,VIP!$A$2:$O17193,7,FALSE)</f>
        <v>Si</v>
      </c>
      <c r="I124" s="115" t="str">
        <f>VLOOKUP(E124,VIP!$A$2:$O9158,8,FALSE)</f>
        <v>Si</v>
      </c>
      <c r="J124" s="115" t="str">
        <f>VLOOKUP(E124,VIP!$A$2:$O9108,8,FALSE)</f>
        <v>Si</v>
      </c>
      <c r="K124" s="115" t="str">
        <f>VLOOKUP(E124,VIP!$A$2:$O12682,6,0)</f>
        <v>SI</v>
      </c>
      <c r="L124" s="116" t="s">
        <v>2428</v>
      </c>
      <c r="M124" s="175" t="s">
        <v>2528</v>
      </c>
      <c r="N124" s="175" t="s">
        <v>2510</v>
      </c>
      <c r="O124" s="115" t="s">
        <v>2496</v>
      </c>
      <c r="P124" s="113"/>
      <c r="Q124" s="176">
        <v>44282.629166666666</v>
      </c>
    </row>
    <row r="125" spans="1:17" ht="18" x14ac:dyDescent="0.25">
      <c r="A125" s="115" t="str">
        <f>VLOOKUP(E125,'LISTADO ATM'!$A$2:$C$901,3,0)</f>
        <v>DISTRITO NACIONAL</v>
      </c>
      <c r="B125" s="110">
        <v>335836102</v>
      </c>
      <c r="C125" s="122">
        <v>44282.51934027778</v>
      </c>
      <c r="D125" s="115" t="s">
        <v>2189</v>
      </c>
      <c r="E125" s="109">
        <v>722</v>
      </c>
      <c r="F125" s="115" t="str">
        <f>VLOOKUP(E125,VIP!$A$2:$O12271,2,0)</f>
        <v>DRBR393</v>
      </c>
      <c r="G125" s="115" t="str">
        <f>VLOOKUP(E125,'LISTADO ATM'!$A$2:$B$900,2,0)</f>
        <v xml:space="preserve">ATM Oficina Charles de Gaulle III </v>
      </c>
      <c r="H125" s="115" t="str">
        <f>VLOOKUP(E125,VIP!$A$2:$O17192,7,FALSE)</f>
        <v>Si</v>
      </c>
      <c r="I125" s="115" t="str">
        <f>VLOOKUP(E125,VIP!$A$2:$O9157,8,FALSE)</f>
        <v>Si</v>
      </c>
      <c r="J125" s="115" t="str">
        <f>VLOOKUP(E125,VIP!$A$2:$O9107,8,FALSE)</f>
        <v>Si</v>
      </c>
      <c r="K125" s="115" t="str">
        <f>VLOOKUP(E125,VIP!$A$2:$O12681,6,0)</f>
        <v>SI</v>
      </c>
      <c r="L125" s="116" t="s">
        <v>2228</v>
      </c>
      <c r="M125" s="114" t="s">
        <v>2466</v>
      </c>
      <c r="N125" s="114" t="s">
        <v>2473</v>
      </c>
      <c r="O125" s="115" t="s">
        <v>2475</v>
      </c>
      <c r="P125" s="113"/>
      <c r="Q125" s="117" t="s">
        <v>2228</v>
      </c>
    </row>
    <row r="126" spans="1:17" ht="18" x14ac:dyDescent="0.25">
      <c r="A126" s="115" t="str">
        <f>VLOOKUP(E126,'LISTADO ATM'!$A$2:$C$901,3,0)</f>
        <v>NORTE</v>
      </c>
      <c r="B126" s="110">
        <v>335836103</v>
      </c>
      <c r="C126" s="122">
        <v>44282.519791666666</v>
      </c>
      <c r="D126" s="115" t="s">
        <v>2469</v>
      </c>
      <c r="E126" s="109">
        <v>431</v>
      </c>
      <c r="F126" s="115" t="str">
        <f>VLOOKUP(E126,VIP!$A$2:$O12270,2,0)</f>
        <v>DRBR583</v>
      </c>
      <c r="G126" s="115" t="str">
        <f>VLOOKUP(E126,'LISTADO ATM'!$A$2:$B$900,2,0)</f>
        <v xml:space="preserve">ATM Autoservicio Sol (Santiago) </v>
      </c>
      <c r="H126" s="115" t="str">
        <f>VLOOKUP(E126,VIP!$A$2:$O17191,7,FALSE)</f>
        <v>Si</v>
      </c>
      <c r="I126" s="115" t="str">
        <f>VLOOKUP(E126,VIP!$A$2:$O9156,8,FALSE)</f>
        <v>Si</v>
      </c>
      <c r="J126" s="115" t="str">
        <f>VLOOKUP(E126,VIP!$A$2:$O9106,8,FALSE)</f>
        <v>Si</v>
      </c>
      <c r="K126" s="115" t="str">
        <f>VLOOKUP(E126,VIP!$A$2:$O12680,6,0)</f>
        <v>SI</v>
      </c>
      <c r="L126" s="178" t="s">
        <v>2531</v>
      </c>
      <c r="M126" s="175" t="s">
        <v>2528</v>
      </c>
      <c r="N126" s="114" t="s">
        <v>2473</v>
      </c>
      <c r="O126" s="115" t="s">
        <v>2474</v>
      </c>
      <c r="P126" s="113"/>
      <c r="Q126" s="176">
        <v>44282.633333333331</v>
      </c>
    </row>
    <row r="127" spans="1:17" ht="18" x14ac:dyDescent="0.25">
      <c r="A127" s="115" t="str">
        <f>VLOOKUP(E127,'LISTADO ATM'!$A$2:$C$901,3,0)</f>
        <v>NORTE</v>
      </c>
      <c r="B127" s="110">
        <v>335836104</v>
      </c>
      <c r="C127" s="122">
        <v>44282.522511574076</v>
      </c>
      <c r="D127" s="115" t="s">
        <v>2495</v>
      </c>
      <c r="E127" s="109">
        <v>75</v>
      </c>
      <c r="F127" s="115" t="str">
        <f>VLOOKUP(E127,VIP!$A$2:$O12269,2,0)</f>
        <v>DRBR075</v>
      </c>
      <c r="G127" s="115" t="str">
        <f>VLOOKUP(E127,'LISTADO ATM'!$A$2:$B$900,2,0)</f>
        <v xml:space="preserve">ATM Oficina Gaspar Hernández </v>
      </c>
      <c r="H127" s="115" t="str">
        <f>VLOOKUP(E127,VIP!$A$2:$O17190,7,FALSE)</f>
        <v>Si</v>
      </c>
      <c r="I127" s="115" t="str">
        <f>VLOOKUP(E127,VIP!$A$2:$O9155,8,FALSE)</f>
        <v>Si</v>
      </c>
      <c r="J127" s="115" t="str">
        <f>VLOOKUP(E127,VIP!$A$2:$O9105,8,FALSE)</f>
        <v>Si</v>
      </c>
      <c r="K127" s="115" t="str">
        <f>VLOOKUP(E127,VIP!$A$2:$O12679,6,0)</f>
        <v>NO</v>
      </c>
      <c r="L127" s="116" t="s">
        <v>2459</v>
      </c>
      <c r="M127" s="175" t="s">
        <v>2528</v>
      </c>
      <c r="N127" s="175" t="s">
        <v>2510</v>
      </c>
      <c r="O127" s="115" t="s">
        <v>2496</v>
      </c>
      <c r="P127" s="113"/>
      <c r="Q127" s="176">
        <v>44282.616666666669</v>
      </c>
    </row>
    <row r="128" spans="1:17" ht="18" x14ac:dyDescent="0.25">
      <c r="A128" s="115" t="str">
        <f>VLOOKUP(E128,'LISTADO ATM'!$A$2:$C$901,3,0)</f>
        <v>DISTRITO NACIONAL</v>
      </c>
      <c r="B128" s="110">
        <v>335836108</v>
      </c>
      <c r="C128" s="122">
        <v>44282.525752314818</v>
      </c>
      <c r="D128" s="115" t="s">
        <v>2469</v>
      </c>
      <c r="E128" s="109">
        <v>966</v>
      </c>
      <c r="F128" s="115" t="str">
        <f>VLOOKUP(E128,VIP!$A$2:$O12268,2,0)</f>
        <v>DRBR966</v>
      </c>
      <c r="G128" s="115" t="str">
        <f>VLOOKUP(E128,'LISTADO ATM'!$A$2:$B$900,2,0)</f>
        <v>ATM Centro Medico Real</v>
      </c>
      <c r="H128" s="115" t="str">
        <f>VLOOKUP(E128,VIP!$A$2:$O17189,7,FALSE)</f>
        <v>Si</v>
      </c>
      <c r="I128" s="115" t="str">
        <f>VLOOKUP(E128,VIP!$A$2:$O9154,8,FALSE)</f>
        <v>Si</v>
      </c>
      <c r="J128" s="115" t="str">
        <f>VLOOKUP(E128,VIP!$A$2:$O9104,8,FALSE)</f>
        <v>Si</v>
      </c>
      <c r="K128" s="115" t="str">
        <f>VLOOKUP(E128,VIP!$A$2:$O12678,6,0)</f>
        <v>NO</v>
      </c>
      <c r="L128" s="116" t="s">
        <v>2499</v>
      </c>
      <c r="M128" s="114" t="s">
        <v>2466</v>
      </c>
      <c r="N128" s="114" t="s">
        <v>2473</v>
      </c>
      <c r="O128" s="115" t="s">
        <v>2474</v>
      </c>
      <c r="P128" s="113"/>
      <c r="Q128" s="117" t="s">
        <v>2499</v>
      </c>
    </row>
    <row r="129" spans="1:17" ht="18" x14ac:dyDescent="0.25">
      <c r="A129" s="115" t="str">
        <f>VLOOKUP(E129,'LISTADO ATM'!$A$2:$C$901,3,0)</f>
        <v>NORTE</v>
      </c>
      <c r="B129" s="110">
        <v>335836109</v>
      </c>
      <c r="C129" s="122">
        <v>44282.526493055557</v>
      </c>
      <c r="D129" s="115" t="s">
        <v>2190</v>
      </c>
      <c r="E129" s="109">
        <v>837</v>
      </c>
      <c r="F129" s="115" t="str">
        <f>VLOOKUP(E129,VIP!$A$2:$O12267,2,0)</f>
        <v>DRBR837</v>
      </c>
      <c r="G129" s="115" t="str">
        <f>VLOOKUP(E129,'LISTADO ATM'!$A$2:$B$900,2,0)</f>
        <v>ATM Estación Next Canabacoa</v>
      </c>
      <c r="H129" s="115" t="str">
        <f>VLOOKUP(E129,VIP!$A$2:$O17188,7,FALSE)</f>
        <v>Si</v>
      </c>
      <c r="I129" s="115" t="str">
        <f>VLOOKUP(E129,VIP!$A$2:$O9153,8,FALSE)</f>
        <v>Si</v>
      </c>
      <c r="J129" s="115" t="str">
        <f>VLOOKUP(E129,VIP!$A$2:$O9103,8,FALSE)</f>
        <v>Si</v>
      </c>
      <c r="K129" s="115" t="str">
        <f>VLOOKUP(E129,VIP!$A$2:$O12677,6,0)</f>
        <v>NO</v>
      </c>
      <c r="L129" s="116" t="s">
        <v>2228</v>
      </c>
      <c r="M129" s="114" t="s">
        <v>2466</v>
      </c>
      <c r="N129" s="114" t="s">
        <v>2473</v>
      </c>
      <c r="O129" s="115" t="s">
        <v>2507</v>
      </c>
      <c r="P129" s="113"/>
      <c r="Q129" s="117" t="s">
        <v>2228</v>
      </c>
    </row>
    <row r="130" spans="1:17" ht="18" x14ac:dyDescent="0.25">
      <c r="A130" s="115" t="str">
        <f>VLOOKUP(E130,'LISTADO ATM'!$A$2:$C$901,3,0)</f>
        <v>DISTRITO NACIONAL</v>
      </c>
      <c r="B130" s="110">
        <v>335836111</v>
      </c>
      <c r="C130" s="122">
        <v>44282.531909722224</v>
      </c>
      <c r="D130" s="115" t="s">
        <v>2189</v>
      </c>
      <c r="E130" s="109">
        <v>493</v>
      </c>
      <c r="F130" s="115" t="str">
        <f>VLOOKUP(E130,VIP!$A$2:$O12266,2,0)</f>
        <v>DRBR493</v>
      </c>
      <c r="G130" s="115" t="str">
        <f>VLOOKUP(E130,'LISTADO ATM'!$A$2:$B$900,2,0)</f>
        <v xml:space="preserve">ATM Oficina Haina Occidental II </v>
      </c>
      <c r="H130" s="115" t="str">
        <f>VLOOKUP(E130,VIP!$A$2:$O17187,7,FALSE)</f>
        <v>Si</v>
      </c>
      <c r="I130" s="115" t="str">
        <f>VLOOKUP(E130,VIP!$A$2:$O9152,8,FALSE)</f>
        <v>Si</v>
      </c>
      <c r="J130" s="115" t="str">
        <f>VLOOKUP(E130,VIP!$A$2:$O9102,8,FALSE)</f>
        <v>Si</v>
      </c>
      <c r="K130" s="115" t="str">
        <f>VLOOKUP(E130,VIP!$A$2:$O12676,6,0)</f>
        <v>NO</v>
      </c>
      <c r="L130" s="116" t="s">
        <v>2228</v>
      </c>
      <c r="M130" s="114" t="s">
        <v>2466</v>
      </c>
      <c r="N130" s="114" t="s">
        <v>2473</v>
      </c>
      <c r="O130" s="115" t="s">
        <v>2475</v>
      </c>
      <c r="P130" s="113"/>
      <c r="Q130" s="117" t="s">
        <v>2228</v>
      </c>
    </row>
    <row r="131" spans="1:17" ht="18" x14ac:dyDescent="0.25">
      <c r="A131" s="115" t="str">
        <f>VLOOKUP(E131,'LISTADO ATM'!$A$2:$C$901,3,0)</f>
        <v>NORTE</v>
      </c>
      <c r="B131" s="110">
        <v>335836146</v>
      </c>
      <c r="C131" s="122">
        <v>44282.541655092595</v>
      </c>
      <c r="D131" s="115" t="s">
        <v>2190</v>
      </c>
      <c r="E131" s="109">
        <v>40</v>
      </c>
      <c r="F131" s="115" t="str">
        <f>VLOOKUP(E131,VIP!$A$2:$O12265,2,0)</f>
        <v>DRBR040</v>
      </c>
      <c r="G131" s="115" t="str">
        <f>VLOOKUP(E131,'LISTADO ATM'!$A$2:$B$900,2,0)</f>
        <v xml:space="preserve">ATM Oficina El Puñal </v>
      </c>
      <c r="H131" s="115" t="str">
        <f>VLOOKUP(E131,VIP!$A$2:$O17186,7,FALSE)</f>
        <v>Si</v>
      </c>
      <c r="I131" s="115" t="str">
        <f>VLOOKUP(E131,VIP!$A$2:$O9151,8,FALSE)</f>
        <v>Si</v>
      </c>
      <c r="J131" s="115" t="str">
        <f>VLOOKUP(E131,VIP!$A$2:$O9101,8,FALSE)</f>
        <v>Si</v>
      </c>
      <c r="K131" s="115" t="str">
        <f>VLOOKUP(E131,VIP!$A$2:$O12675,6,0)</f>
        <v>NO</v>
      </c>
      <c r="L131" s="116" t="s">
        <v>2228</v>
      </c>
      <c r="M131" s="114" t="s">
        <v>2466</v>
      </c>
      <c r="N131" s="114" t="s">
        <v>2473</v>
      </c>
      <c r="O131" s="115" t="s">
        <v>2507</v>
      </c>
      <c r="P131" s="113"/>
      <c r="Q131" s="117" t="s">
        <v>2228</v>
      </c>
    </row>
    <row r="132" spans="1:17" ht="18" x14ac:dyDescent="0.25">
      <c r="A132" s="115" t="str">
        <f>VLOOKUP(E132,'LISTADO ATM'!$A$2:$C$901,3,0)</f>
        <v>DISTRITO NACIONAL</v>
      </c>
      <c r="B132" s="110">
        <v>335836151</v>
      </c>
      <c r="C132" s="122">
        <v>44282.551446759258</v>
      </c>
      <c r="D132" s="115" t="s">
        <v>2189</v>
      </c>
      <c r="E132" s="109">
        <v>908</v>
      </c>
      <c r="F132" s="115" t="str">
        <f>VLOOKUP(E132,VIP!$A$2:$O12264,2,0)</f>
        <v>DRBR16D</v>
      </c>
      <c r="G132" s="115" t="str">
        <f>VLOOKUP(E132,'LISTADO ATM'!$A$2:$B$900,2,0)</f>
        <v xml:space="preserve">ATM Oficina Plaza Botánika </v>
      </c>
      <c r="H132" s="115" t="str">
        <f>VLOOKUP(E132,VIP!$A$2:$O17185,7,FALSE)</f>
        <v>Si</v>
      </c>
      <c r="I132" s="115" t="str">
        <f>VLOOKUP(E132,VIP!$A$2:$O9150,8,FALSE)</f>
        <v>Si</v>
      </c>
      <c r="J132" s="115" t="str">
        <f>VLOOKUP(E132,VIP!$A$2:$O9100,8,FALSE)</f>
        <v>Si</v>
      </c>
      <c r="K132" s="115" t="str">
        <f>VLOOKUP(E132,VIP!$A$2:$O12674,6,0)</f>
        <v>NO</v>
      </c>
      <c r="L132" s="116" t="s">
        <v>2228</v>
      </c>
      <c r="M132" s="114" t="s">
        <v>2466</v>
      </c>
      <c r="N132" s="114" t="s">
        <v>2473</v>
      </c>
      <c r="O132" s="115" t="s">
        <v>2475</v>
      </c>
      <c r="P132" s="113"/>
      <c r="Q132" s="117" t="s">
        <v>2228</v>
      </c>
    </row>
    <row r="133" spans="1:17" ht="18" x14ac:dyDescent="0.25">
      <c r="A133" s="115" t="str">
        <f>VLOOKUP(E133,'LISTADO ATM'!$A$2:$C$901,3,0)</f>
        <v>NORTE</v>
      </c>
      <c r="B133" s="110">
        <v>335836154</v>
      </c>
      <c r="C133" s="122">
        <v>44282.553333333337</v>
      </c>
      <c r="D133" s="115" t="s">
        <v>2190</v>
      </c>
      <c r="E133" s="109">
        <v>351</v>
      </c>
      <c r="F133" s="115" t="str">
        <f>VLOOKUP(E133,VIP!$A$2:$O12263,2,0)</f>
        <v>DRBR351</v>
      </c>
      <c r="G133" s="115" t="str">
        <f>VLOOKUP(E133,'LISTADO ATM'!$A$2:$B$900,2,0)</f>
        <v xml:space="preserve">ATM S/M José Luís (Puerto Plata) </v>
      </c>
      <c r="H133" s="115" t="str">
        <f>VLOOKUP(E133,VIP!$A$2:$O17184,7,FALSE)</f>
        <v>Si</v>
      </c>
      <c r="I133" s="115" t="str">
        <f>VLOOKUP(E133,VIP!$A$2:$O9149,8,FALSE)</f>
        <v>Si</v>
      </c>
      <c r="J133" s="115" t="str">
        <f>VLOOKUP(E133,VIP!$A$2:$O9099,8,FALSE)</f>
        <v>Si</v>
      </c>
      <c r="K133" s="115" t="str">
        <f>VLOOKUP(E133,VIP!$A$2:$O12673,6,0)</f>
        <v>NO</v>
      </c>
      <c r="L133" s="116" t="s">
        <v>2228</v>
      </c>
      <c r="M133" s="114" t="s">
        <v>2466</v>
      </c>
      <c r="N133" s="114" t="s">
        <v>2473</v>
      </c>
      <c r="O133" s="115" t="s">
        <v>2498</v>
      </c>
      <c r="P133" s="113"/>
      <c r="Q133" s="117" t="s">
        <v>2228</v>
      </c>
    </row>
    <row r="134" spans="1:17" ht="18" x14ac:dyDescent="0.25">
      <c r="A134" s="115" t="str">
        <f>VLOOKUP(E134,'LISTADO ATM'!$A$2:$C$901,3,0)</f>
        <v>DISTRITO NACIONAL</v>
      </c>
      <c r="B134" s="110">
        <v>335836155</v>
      </c>
      <c r="C134" s="122">
        <v>44282.554131944446</v>
      </c>
      <c r="D134" s="115" t="s">
        <v>2189</v>
      </c>
      <c r="E134" s="109">
        <v>355</v>
      </c>
      <c r="F134" s="115" t="str">
        <f>VLOOKUP(E134,VIP!$A$2:$O12262,2,0)</f>
        <v>DRBR355</v>
      </c>
      <c r="G134" s="115" t="str">
        <f>VLOOKUP(E134,'LISTADO ATM'!$A$2:$B$900,2,0)</f>
        <v xml:space="preserve">ATM UNP Metro II </v>
      </c>
      <c r="H134" s="115" t="str">
        <f>VLOOKUP(E134,VIP!$A$2:$O17183,7,FALSE)</f>
        <v>Si</v>
      </c>
      <c r="I134" s="115" t="str">
        <f>VLOOKUP(E134,VIP!$A$2:$O9148,8,FALSE)</f>
        <v>Si</v>
      </c>
      <c r="J134" s="115" t="str">
        <f>VLOOKUP(E134,VIP!$A$2:$O9098,8,FALSE)</f>
        <v>Si</v>
      </c>
      <c r="K134" s="115" t="str">
        <f>VLOOKUP(E134,VIP!$A$2:$O12672,6,0)</f>
        <v>SI</v>
      </c>
      <c r="L134" s="116" t="s">
        <v>2489</v>
      </c>
      <c r="M134" s="114" t="s">
        <v>2466</v>
      </c>
      <c r="N134" s="114" t="s">
        <v>2473</v>
      </c>
      <c r="O134" s="115" t="s">
        <v>2475</v>
      </c>
      <c r="P134" s="113"/>
      <c r="Q134" s="117" t="s">
        <v>2489</v>
      </c>
    </row>
    <row r="135" spans="1:17" ht="18" x14ac:dyDescent="0.25">
      <c r="A135" s="115" t="str">
        <f>VLOOKUP(E135,'LISTADO ATM'!$A$2:$C$901,3,0)</f>
        <v>SUR</v>
      </c>
      <c r="B135" s="110">
        <v>335836157</v>
      </c>
      <c r="C135" s="122">
        <v>44282.556851851848</v>
      </c>
      <c r="D135" s="115" t="s">
        <v>2189</v>
      </c>
      <c r="E135" s="109">
        <v>968</v>
      </c>
      <c r="F135" s="115" t="str">
        <f>VLOOKUP(E135,VIP!$A$2:$O12261,2,0)</f>
        <v>DRBR24I</v>
      </c>
      <c r="G135" s="115" t="str">
        <f>VLOOKUP(E135,'LISTADO ATM'!$A$2:$B$900,2,0)</f>
        <v xml:space="preserve">ATM UNP Mercado Baní </v>
      </c>
      <c r="H135" s="115" t="str">
        <f>VLOOKUP(E135,VIP!$A$2:$O17182,7,FALSE)</f>
        <v>Si</v>
      </c>
      <c r="I135" s="115" t="str">
        <f>VLOOKUP(E135,VIP!$A$2:$O9147,8,FALSE)</f>
        <v>Si</v>
      </c>
      <c r="J135" s="115" t="str">
        <f>VLOOKUP(E135,VIP!$A$2:$O9097,8,FALSE)</f>
        <v>Si</v>
      </c>
      <c r="K135" s="115" t="str">
        <f>VLOOKUP(E135,VIP!$A$2:$O12671,6,0)</f>
        <v>SI</v>
      </c>
      <c r="L135" s="116" t="s">
        <v>2489</v>
      </c>
      <c r="M135" s="114" t="s">
        <v>2466</v>
      </c>
      <c r="N135" s="114" t="s">
        <v>2473</v>
      </c>
      <c r="O135" s="115" t="s">
        <v>2475</v>
      </c>
      <c r="P135" s="113"/>
      <c r="Q135" s="117" t="s">
        <v>2489</v>
      </c>
    </row>
    <row r="136" spans="1:17" ht="18" x14ac:dyDescent="0.25">
      <c r="A136" s="115" t="str">
        <f>VLOOKUP(E136,'LISTADO ATM'!$A$2:$C$901,3,0)</f>
        <v>DISTRITO NACIONAL</v>
      </c>
      <c r="B136" s="110">
        <v>335836161</v>
      </c>
      <c r="C136" s="122">
        <v>44282.558807870373</v>
      </c>
      <c r="D136" s="115" t="s">
        <v>2189</v>
      </c>
      <c r="E136" s="109">
        <v>611</v>
      </c>
      <c r="F136" s="115" t="str">
        <f>VLOOKUP(E136,VIP!$A$2:$O12260,2,0)</f>
        <v>DRBR611</v>
      </c>
      <c r="G136" s="115" t="str">
        <f>VLOOKUP(E136,'LISTADO ATM'!$A$2:$B$900,2,0)</f>
        <v xml:space="preserve">ATM DGII Sede Central </v>
      </c>
      <c r="H136" s="115" t="str">
        <f>VLOOKUP(E136,VIP!$A$2:$O17181,7,FALSE)</f>
        <v>Si</v>
      </c>
      <c r="I136" s="115" t="str">
        <f>VLOOKUP(E136,VIP!$A$2:$O9146,8,FALSE)</f>
        <v>Si</v>
      </c>
      <c r="J136" s="115" t="str">
        <f>VLOOKUP(E136,VIP!$A$2:$O9096,8,FALSE)</f>
        <v>Si</v>
      </c>
      <c r="K136" s="115" t="str">
        <f>VLOOKUP(E136,VIP!$A$2:$O12670,6,0)</f>
        <v>NO</v>
      </c>
      <c r="L136" s="116" t="s">
        <v>2254</v>
      </c>
      <c r="M136" s="114" t="s">
        <v>2466</v>
      </c>
      <c r="N136" s="114" t="s">
        <v>2473</v>
      </c>
      <c r="O136" s="115" t="s">
        <v>2475</v>
      </c>
      <c r="P136" s="113"/>
      <c r="Q136" s="117" t="s">
        <v>2254</v>
      </c>
    </row>
    <row r="137" spans="1:17" ht="18" x14ac:dyDescent="0.25">
      <c r="A137" s="115" t="str">
        <f>VLOOKUP(E137,'LISTADO ATM'!$A$2:$C$901,3,0)</f>
        <v>NORTE</v>
      </c>
      <c r="B137" s="110">
        <v>335836168</v>
      </c>
      <c r="C137" s="122">
        <v>44282.562430555554</v>
      </c>
      <c r="D137" s="115" t="s">
        <v>2190</v>
      </c>
      <c r="E137" s="109">
        <v>990</v>
      </c>
      <c r="F137" s="115" t="str">
        <f>VLOOKUP(E137,VIP!$A$2:$O12259,2,0)</f>
        <v>DRBR742</v>
      </c>
      <c r="G137" s="115" t="str">
        <f>VLOOKUP(E137,'LISTADO ATM'!$A$2:$B$900,2,0)</f>
        <v xml:space="preserve">ATM Autoservicio Bonao II </v>
      </c>
      <c r="H137" s="115" t="str">
        <f>VLOOKUP(E137,VIP!$A$2:$O17180,7,FALSE)</f>
        <v>Si</v>
      </c>
      <c r="I137" s="115" t="str">
        <f>VLOOKUP(E137,VIP!$A$2:$O9145,8,FALSE)</f>
        <v>Si</v>
      </c>
      <c r="J137" s="115" t="str">
        <f>VLOOKUP(E137,VIP!$A$2:$O9095,8,FALSE)</f>
        <v>Si</v>
      </c>
      <c r="K137" s="115" t="str">
        <f>VLOOKUP(E137,VIP!$A$2:$O12669,6,0)</f>
        <v>NO</v>
      </c>
      <c r="L137" s="116" t="s">
        <v>2489</v>
      </c>
      <c r="M137" s="114" t="s">
        <v>2466</v>
      </c>
      <c r="N137" s="114" t="s">
        <v>2473</v>
      </c>
      <c r="O137" s="115" t="s">
        <v>2498</v>
      </c>
      <c r="P137" s="113"/>
      <c r="Q137" s="117" t="s">
        <v>2489</v>
      </c>
    </row>
    <row r="138" spans="1:17" ht="18" x14ac:dyDescent="0.25">
      <c r="A138" s="115" t="str">
        <f>VLOOKUP(E138,'LISTADO ATM'!$A$2:$C$901,3,0)</f>
        <v>SUR</v>
      </c>
      <c r="B138" s="110">
        <v>335836173</v>
      </c>
      <c r="C138" s="122">
        <v>44282.565324074072</v>
      </c>
      <c r="D138" s="115" t="s">
        <v>2495</v>
      </c>
      <c r="E138" s="109">
        <v>44</v>
      </c>
      <c r="F138" s="115" t="str">
        <f>VLOOKUP(E138,VIP!$A$2:$O12262,2,0)</f>
        <v>DRBR044</v>
      </c>
      <c r="G138" s="115" t="str">
        <f>VLOOKUP(E138,'LISTADO ATM'!$A$2:$B$900,2,0)</f>
        <v xml:space="preserve">ATM Oficina Pedernales </v>
      </c>
      <c r="H138" s="115" t="str">
        <f>VLOOKUP(E138,VIP!$A$2:$O17183,7,FALSE)</f>
        <v>Si</v>
      </c>
      <c r="I138" s="115" t="str">
        <f>VLOOKUP(E138,VIP!$A$2:$O9148,8,FALSE)</f>
        <v>Si</v>
      </c>
      <c r="J138" s="115" t="str">
        <f>VLOOKUP(E138,VIP!$A$2:$O9098,8,FALSE)</f>
        <v>Si</v>
      </c>
      <c r="K138" s="115" t="str">
        <f>VLOOKUP(E138,VIP!$A$2:$O12672,6,0)</f>
        <v>SI</v>
      </c>
      <c r="L138" s="116" t="s">
        <v>2428</v>
      </c>
      <c r="M138" s="175" t="s">
        <v>2528</v>
      </c>
      <c r="N138" s="175" t="s">
        <v>2510</v>
      </c>
      <c r="O138" s="115" t="s">
        <v>2496</v>
      </c>
      <c r="P138" s="113"/>
      <c r="Q138" s="176">
        <v>44282.62777777778</v>
      </c>
    </row>
    <row r="139" spans="1:17" ht="18" x14ac:dyDescent="0.25">
      <c r="A139" s="115" t="str">
        <f>VLOOKUP(E139,'LISTADO ATM'!$A$2:$C$901,3,0)</f>
        <v>DISTRITO NACIONAL</v>
      </c>
      <c r="B139" s="110">
        <v>335836178</v>
      </c>
      <c r="C139" s="122">
        <v>44282.572662037041</v>
      </c>
      <c r="D139" s="115" t="s">
        <v>2469</v>
      </c>
      <c r="E139" s="109">
        <v>955</v>
      </c>
      <c r="F139" s="115" t="str">
        <f>VLOOKUP(E139,VIP!$A$2:$O12261,2,0)</f>
        <v>DRBR955</v>
      </c>
      <c r="G139" s="115" t="str">
        <f>VLOOKUP(E139,'LISTADO ATM'!$A$2:$B$900,2,0)</f>
        <v xml:space="preserve">ATM Oficina Americana Independencia II </v>
      </c>
      <c r="H139" s="115" t="str">
        <f>VLOOKUP(E139,VIP!$A$2:$O17182,7,FALSE)</f>
        <v>Si</v>
      </c>
      <c r="I139" s="115" t="str">
        <f>VLOOKUP(E139,VIP!$A$2:$O9147,8,FALSE)</f>
        <v>Si</v>
      </c>
      <c r="J139" s="115" t="str">
        <f>VLOOKUP(E139,VIP!$A$2:$O9097,8,FALSE)</f>
        <v>Si</v>
      </c>
      <c r="K139" s="115" t="str">
        <f>VLOOKUP(E139,VIP!$A$2:$O12671,6,0)</f>
        <v>NO</v>
      </c>
      <c r="L139" s="116" t="s">
        <v>2459</v>
      </c>
      <c r="M139" s="114" t="s">
        <v>2466</v>
      </c>
      <c r="N139" s="114" t="s">
        <v>2473</v>
      </c>
      <c r="O139" s="115" t="s">
        <v>2474</v>
      </c>
      <c r="P139" s="113"/>
      <c r="Q139" s="117" t="s">
        <v>2530</v>
      </c>
    </row>
    <row r="140" spans="1:17" ht="18" x14ac:dyDescent="0.25">
      <c r="A140" s="115" t="str">
        <f>VLOOKUP(E140,'LISTADO ATM'!$A$2:$C$901,3,0)</f>
        <v>DISTRITO NACIONAL</v>
      </c>
      <c r="B140" s="110">
        <v>335836179</v>
      </c>
      <c r="C140" s="122">
        <v>44282.5781712963</v>
      </c>
      <c r="D140" s="115" t="s">
        <v>2469</v>
      </c>
      <c r="E140" s="109">
        <v>416</v>
      </c>
      <c r="F140" s="115" t="str">
        <f>VLOOKUP(E140,VIP!$A$2:$O12260,2,0)</f>
        <v>DRBR416</v>
      </c>
      <c r="G140" s="115" t="str">
        <f>VLOOKUP(E140,'LISTADO ATM'!$A$2:$B$900,2,0)</f>
        <v xml:space="preserve">ATM Autobanco San Martín II </v>
      </c>
      <c r="H140" s="115" t="str">
        <f>VLOOKUP(E140,VIP!$A$2:$O17181,7,FALSE)</f>
        <v>Si</v>
      </c>
      <c r="I140" s="115" t="str">
        <f>VLOOKUP(E140,VIP!$A$2:$O9146,8,FALSE)</f>
        <v>Si</v>
      </c>
      <c r="J140" s="115" t="str">
        <f>VLOOKUP(E140,VIP!$A$2:$O9096,8,FALSE)</f>
        <v>Si</v>
      </c>
      <c r="K140" s="115" t="str">
        <f>VLOOKUP(E140,VIP!$A$2:$O12670,6,0)</f>
        <v>NO</v>
      </c>
      <c r="L140" s="116" t="s">
        <v>2428</v>
      </c>
      <c r="M140" s="114" t="s">
        <v>2466</v>
      </c>
      <c r="N140" s="114" t="s">
        <v>2473</v>
      </c>
      <c r="O140" s="115" t="s">
        <v>2474</v>
      </c>
      <c r="P140" s="113"/>
      <c r="Q140" s="117" t="s">
        <v>2428</v>
      </c>
    </row>
    <row r="141" spans="1:17" ht="18" x14ac:dyDescent="0.25">
      <c r="A141" s="115" t="str">
        <f>VLOOKUP(E141,'LISTADO ATM'!$A$2:$C$901,3,0)</f>
        <v>SUR</v>
      </c>
      <c r="B141" s="110">
        <v>335836190</v>
      </c>
      <c r="C141" s="122">
        <v>44282.612500000003</v>
      </c>
      <c r="D141" s="115" t="s">
        <v>2495</v>
      </c>
      <c r="E141" s="109">
        <v>825</v>
      </c>
      <c r="F141" s="115" t="str">
        <f>VLOOKUP(E141,VIP!$A$2:$O12261,2,0)</f>
        <v>DRBR825</v>
      </c>
      <c r="G141" s="115" t="str">
        <f>VLOOKUP(E141,'LISTADO ATM'!$A$2:$B$900,2,0)</f>
        <v xml:space="preserve">ATM Estacion Eco Cibeles (Las Matas de Farfán) </v>
      </c>
      <c r="H141" s="115" t="str">
        <f>VLOOKUP(E141,VIP!$A$2:$O17182,7,FALSE)</f>
        <v>Si</v>
      </c>
      <c r="I141" s="115" t="str">
        <f>VLOOKUP(E141,VIP!$A$2:$O9147,8,FALSE)</f>
        <v>Si</v>
      </c>
      <c r="J141" s="115" t="str">
        <f>VLOOKUP(E141,VIP!$A$2:$O9097,8,FALSE)</f>
        <v>Si</v>
      </c>
      <c r="K141" s="115" t="str">
        <f>VLOOKUP(E141,VIP!$A$2:$O12671,6,0)</f>
        <v>NO</v>
      </c>
      <c r="L141" s="116" t="s">
        <v>2428</v>
      </c>
      <c r="M141" s="114" t="s">
        <v>2466</v>
      </c>
      <c r="N141" s="114" t="s">
        <v>2473</v>
      </c>
      <c r="O141" s="115" t="s">
        <v>2496</v>
      </c>
      <c r="P141" s="113"/>
      <c r="Q141" s="117" t="s">
        <v>2428</v>
      </c>
    </row>
    <row r="142" spans="1:17" ht="18" x14ac:dyDescent="0.25">
      <c r="A142" s="115" t="str">
        <f>VLOOKUP(E142,'LISTADO ATM'!$A$2:$C$901,3,0)</f>
        <v>NORTE</v>
      </c>
      <c r="B142" s="110">
        <v>335836197</v>
      </c>
      <c r="C142" s="122">
        <v>44282.625497685185</v>
      </c>
      <c r="D142" s="115" t="s">
        <v>2190</v>
      </c>
      <c r="E142" s="109">
        <v>373</v>
      </c>
      <c r="F142" s="115" t="str">
        <f>VLOOKUP(E142,VIP!$A$2:$O12273,2,0)</f>
        <v>DRBR373</v>
      </c>
      <c r="G142" s="115" t="str">
        <f>VLOOKUP(E142,'LISTADO ATM'!$A$2:$B$900,2,0)</f>
        <v>S/M Tangui Nagua</v>
      </c>
      <c r="H142" s="115" t="str">
        <f>VLOOKUP(E142,VIP!$A$2:$O17194,7,FALSE)</f>
        <v>N/A</v>
      </c>
      <c r="I142" s="115" t="str">
        <f>VLOOKUP(E142,VIP!$A$2:$O9159,8,FALSE)</f>
        <v>N/A</v>
      </c>
      <c r="J142" s="115" t="str">
        <f>VLOOKUP(E142,VIP!$A$2:$O9109,8,FALSE)</f>
        <v>N/A</v>
      </c>
      <c r="K142" s="115" t="str">
        <f>VLOOKUP(E142,VIP!$A$2:$O12683,6,0)</f>
        <v>N/A</v>
      </c>
      <c r="L142" s="116" t="s">
        <v>2254</v>
      </c>
      <c r="M142" s="114" t="s">
        <v>2466</v>
      </c>
      <c r="N142" s="114" t="s">
        <v>2473</v>
      </c>
      <c r="O142" s="115" t="s">
        <v>2507</v>
      </c>
      <c r="P142" s="113"/>
      <c r="Q142" s="117" t="s">
        <v>2254</v>
      </c>
    </row>
    <row r="143" spans="1:17" ht="18" x14ac:dyDescent="0.25">
      <c r="A143" s="115" t="str">
        <f>VLOOKUP(E143,'LISTADO ATM'!$A$2:$C$901,3,0)</f>
        <v>NORTE</v>
      </c>
      <c r="B143" s="110">
        <v>335836198</v>
      </c>
      <c r="C143" s="122">
        <v>44282.631666666668</v>
      </c>
      <c r="D143" s="115" t="s">
        <v>2495</v>
      </c>
      <c r="E143" s="109">
        <v>142</v>
      </c>
      <c r="F143" s="115" t="str">
        <f>VLOOKUP(E143,VIP!$A$2:$O12272,2,0)</f>
        <v>DRBR142</v>
      </c>
      <c r="G143" s="115" t="str">
        <f>VLOOKUP(E143,'LISTADO ATM'!$A$2:$B$900,2,0)</f>
        <v xml:space="preserve">ATM Centro de Caja Galerías Bonao </v>
      </c>
      <c r="H143" s="115" t="str">
        <f>VLOOKUP(E143,VIP!$A$2:$O17193,7,FALSE)</f>
        <v>Si</v>
      </c>
      <c r="I143" s="115" t="str">
        <f>VLOOKUP(E143,VIP!$A$2:$O9158,8,FALSE)</f>
        <v>Si</v>
      </c>
      <c r="J143" s="115" t="str">
        <f>VLOOKUP(E143,VIP!$A$2:$O9108,8,FALSE)</f>
        <v>Si</v>
      </c>
      <c r="K143" s="115" t="str">
        <f>VLOOKUP(E143,VIP!$A$2:$O12682,6,0)</f>
        <v>SI</v>
      </c>
      <c r="L143" s="116" t="s">
        <v>2499</v>
      </c>
      <c r="M143" s="114" t="s">
        <v>2466</v>
      </c>
      <c r="N143" s="114" t="s">
        <v>2473</v>
      </c>
      <c r="O143" s="115" t="s">
        <v>2496</v>
      </c>
      <c r="P143" s="113"/>
      <c r="Q143" s="117" t="s">
        <v>2499</v>
      </c>
    </row>
    <row r="144" spans="1:17" ht="18" x14ac:dyDescent="0.25">
      <c r="A144" s="115" t="str">
        <f>VLOOKUP(E144,'LISTADO ATM'!$A$2:$C$901,3,0)</f>
        <v>NORTE</v>
      </c>
      <c r="B144" s="110">
        <v>335836199</v>
      </c>
      <c r="C144" s="122">
        <v>44282.633391203701</v>
      </c>
      <c r="D144" s="115" t="s">
        <v>2190</v>
      </c>
      <c r="E144" s="109">
        <v>253</v>
      </c>
      <c r="F144" s="115" t="str">
        <f>VLOOKUP(E144,VIP!$A$2:$O12271,2,0)</f>
        <v>DRBR253</v>
      </c>
      <c r="G144" s="115" t="str">
        <f>VLOOKUP(E144,'LISTADO ATM'!$A$2:$B$900,2,0)</f>
        <v xml:space="preserve">ATM Centro Cuesta Nacional (Santiago) </v>
      </c>
      <c r="H144" s="115" t="str">
        <f>VLOOKUP(E144,VIP!$A$2:$O17192,7,FALSE)</f>
        <v>Si</v>
      </c>
      <c r="I144" s="115" t="str">
        <f>VLOOKUP(E144,VIP!$A$2:$O9157,8,FALSE)</f>
        <v>Si</v>
      </c>
      <c r="J144" s="115" t="str">
        <f>VLOOKUP(E144,VIP!$A$2:$O9107,8,FALSE)</f>
        <v>Si</v>
      </c>
      <c r="K144" s="115" t="str">
        <f>VLOOKUP(E144,VIP!$A$2:$O12681,6,0)</f>
        <v>NO</v>
      </c>
      <c r="L144" s="116" t="s">
        <v>2228</v>
      </c>
      <c r="M144" s="114" t="s">
        <v>2466</v>
      </c>
      <c r="N144" s="114" t="s">
        <v>2473</v>
      </c>
      <c r="O144" s="115" t="s">
        <v>2507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DISTRITO NACIONAL</v>
      </c>
      <c r="B145" s="110">
        <v>335836200</v>
      </c>
      <c r="C145" s="122">
        <v>44282.634247685186</v>
      </c>
      <c r="D145" s="115" t="s">
        <v>2189</v>
      </c>
      <c r="E145" s="109">
        <v>694</v>
      </c>
      <c r="F145" s="115" t="str">
        <f>VLOOKUP(E145,VIP!$A$2:$O12270,2,0)</f>
        <v>DRBR694</v>
      </c>
      <c r="G145" s="115" t="str">
        <f>VLOOKUP(E145,'LISTADO ATM'!$A$2:$B$900,2,0)</f>
        <v>ATM Optica 27 de Febrero</v>
      </c>
      <c r="H145" s="115" t="str">
        <f>VLOOKUP(E145,VIP!$A$2:$O17191,7,FALSE)</f>
        <v>Si</v>
      </c>
      <c r="I145" s="115" t="str">
        <f>VLOOKUP(E145,VIP!$A$2:$O9156,8,FALSE)</f>
        <v>Si</v>
      </c>
      <c r="J145" s="115" t="str">
        <f>VLOOKUP(E145,VIP!$A$2:$O9106,8,FALSE)</f>
        <v>Si</v>
      </c>
      <c r="K145" s="115" t="str">
        <f>VLOOKUP(E145,VIP!$A$2:$O12680,6,0)</f>
        <v>NO</v>
      </c>
      <c r="L145" s="116" t="s">
        <v>2228</v>
      </c>
      <c r="M145" s="114" t="s">
        <v>2466</v>
      </c>
      <c r="N145" s="114" t="s">
        <v>2473</v>
      </c>
      <c r="O145" s="115" t="s">
        <v>2475</v>
      </c>
      <c r="P145" s="113"/>
      <c r="Q145" s="117" t="s">
        <v>2228</v>
      </c>
    </row>
    <row r="146" spans="1:17" ht="18" x14ac:dyDescent="0.25">
      <c r="A146" s="115" t="str">
        <f>VLOOKUP(E146,'LISTADO ATM'!$A$2:$C$901,3,0)</f>
        <v>DISTRITO NACIONAL</v>
      </c>
      <c r="B146" s="110">
        <v>335836201</v>
      </c>
      <c r="C146" s="122">
        <v>44282.635092592594</v>
      </c>
      <c r="D146" s="115" t="s">
        <v>2189</v>
      </c>
      <c r="E146" s="109">
        <v>915</v>
      </c>
      <c r="F146" s="115" t="str">
        <f>VLOOKUP(E146,VIP!$A$2:$O12269,2,0)</f>
        <v>DRBR24F</v>
      </c>
      <c r="G146" s="115" t="str">
        <f>VLOOKUP(E146,'LISTADO ATM'!$A$2:$B$900,2,0)</f>
        <v xml:space="preserve">ATM Multicentro La Sirena Aut. Duarte </v>
      </c>
      <c r="H146" s="115" t="str">
        <f>VLOOKUP(E146,VIP!$A$2:$O17190,7,FALSE)</f>
        <v>Si</v>
      </c>
      <c r="I146" s="115" t="str">
        <f>VLOOKUP(E146,VIP!$A$2:$O9155,8,FALSE)</f>
        <v>Si</v>
      </c>
      <c r="J146" s="115" t="str">
        <f>VLOOKUP(E146,VIP!$A$2:$O9105,8,FALSE)</f>
        <v>Si</v>
      </c>
      <c r="K146" s="115" t="str">
        <f>VLOOKUP(E146,VIP!$A$2:$O12679,6,0)</f>
        <v>SI</v>
      </c>
      <c r="L146" s="116" t="s">
        <v>2228</v>
      </c>
      <c r="M146" s="114" t="s">
        <v>2466</v>
      </c>
      <c r="N146" s="114" t="s">
        <v>2473</v>
      </c>
      <c r="O146" s="115" t="s">
        <v>2475</v>
      </c>
      <c r="P146" s="113"/>
      <c r="Q146" s="117" t="s">
        <v>2228</v>
      </c>
    </row>
    <row r="147" spans="1:17" ht="18" x14ac:dyDescent="0.25">
      <c r="A147" s="115" t="str">
        <f>VLOOKUP(E147,'LISTADO ATM'!$A$2:$C$901,3,0)</f>
        <v>DISTRITO NACIONAL</v>
      </c>
      <c r="B147" s="110">
        <v>335836202</v>
      </c>
      <c r="C147" s="122">
        <v>44282.636157407411</v>
      </c>
      <c r="D147" s="115" t="s">
        <v>2189</v>
      </c>
      <c r="E147" s="109">
        <v>917</v>
      </c>
      <c r="F147" s="115" t="str">
        <f>VLOOKUP(E147,VIP!$A$2:$O12268,2,0)</f>
        <v>DRBR01B</v>
      </c>
      <c r="G147" s="115" t="str">
        <f>VLOOKUP(E147,'LISTADO ATM'!$A$2:$B$900,2,0)</f>
        <v xml:space="preserve">ATM Oficina Los Mina </v>
      </c>
      <c r="H147" s="115" t="str">
        <f>VLOOKUP(E147,VIP!$A$2:$O17189,7,FALSE)</f>
        <v>Si</v>
      </c>
      <c r="I147" s="115" t="str">
        <f>VLOOKUP(E147,VIP!$A$2:$O9154,8,FALSE)</f>
        <v>Si</v>
      </c>
      <c r="J147" s="115" t="str">
        <f>VLOOKUP(E147,VIP!$A$2:$O9104,8,FALSE)</f>
        <v>Si</v>
      </c>
      <c r="K147" s="115" t="str">
        <f>VLOOKUP(E147,VIP!$A$2:$O12678,6,0)</f>
        <v>NO</v>
      </c>
      <c r="L147" s="116" t="s">
        <v>2228</v>
      </c>
      <c r="M147" s="114" t="s">
        <v>2466</v>
      </c>
      <c r="N147" s="114" t="s">
        <v>2473</v>
      </c>
      <c r="O147" s="115" t="s">
        <v>2475</v>
      </c>
      <c r="P147" s="113"/>
      <c r="Q147" s="117" t="s">
        <v>2228</v>
      </c>
    </row>
    <row r="148" spans="1:17" ht="18" x14ac:dyDescent="0.25">
      <c r="A148" s="115" t="str">
        <f>VLOOKUP(E148,'LISTADO ATM'!$A$2:$C$901,3,0)</f>
        <v>DISTRITO NACIONAL</v>
      </c>
      <c r="B148" s="110">
        <v>335836203</v>
      </c>
      <c r="C148" s="122">
        <v>44282.636435185188</v>
      </c>
      <c r="D148" s="115" t="s">
        <v>2189</v>
      </c>
      <c r="E148" s="109">
        <v>39</v>
      </c>
      <c r="F148" s="115" t="str">
        <f>VLOOKUP(E148,VIP!$A$2:$O12267,2,0)</f>
        <v>DRBR039</v>
      </c>
      <c r="G148" s="115" t="str">
        <f>VLOOKUP(E148,'LISTADO ATM'!$A$2:$B$900,2,0)</f>
        <v xml:space="preserve">ATM Oficina Ovando </v>
      </c>
      <c r="H148" s="115" t="str">
        <f>VLOOKUP(E148,VIP!$A$2:$O17188,7,FALSE)</f>
        <v>Si</v>
      </c>
      <c r="I148" s="115" t="str">
        <f>VLOOKUP(E148,VIP!$A$2:$O9153,8,FALSE)</f>
        <v>No</v>
      </c>
      <c r="J148" s="115" t="str">
        <f>VLOOKUP(E148,VIP!$A$2:$O9103,8,FALSE)</f>
        <v>No</v>
      </c>
      <c r="K148" s="115" t="str">
        <f>VLOOKUP(E148,VIP!$A$2:$O12677,6,0)</f>
        <v>NO</v>
      </c>
      <c r="L148" s="116" t="s">
        <v>2254</v>
      </c>
      <c r="M148" s="114" t="s">
        <v>2466</v>
      </c>
      <c r="N148" s="114" t="s">
        <v>2473</v>
      </c>
      <c r="O148" s="115" t="s">
        <v>2475</v>
      </c>
      <c r="P148" s="113"/>
      <c r="Q148" s="117" t="s">
        <v>2254</v>
      </c>
    </row>
    <row r="149" spans="1:17" ht="18" x14ac:dyDescent="0.25">
      <c r="A149" s="115" t="str">
        <f>VLOOKUP(E149,'LISTADO ATM'!$A$2:$C$901,3,0)</f>
        <v>DISTRITO NACIONAL</v>
      </c>
      <c r="B149" s="110">
        <v>335836204</v>
      </c>
      <c r="C149" s="122">
        <v>44282.636979166666</v>
      </c>
      <c r="D149" s="115" t="s">
        <v>2189</v>
      </c>
      <c r="E149" s="109">
        <v>232</v>
      </c>
      <c r="F149" s="115" t="str">
        <f>VLOOKUP(E149,VIP!$A$2:$O12266,2,0)</f>
        <v>DRBR232</v>
      </c>
      <c r="G149" s="115" t="str">
        <f>VLOOKUP(E149,'LISTADO ATM'!$A$2:$B$900,2,0)</f>
        <v xml:space="preserve">ATM S/M Nacional Charles de Gaulle </v>
      </c>
      <c r="H149" s="115" t="str">
        <f>VLOOKUP(E149,VIP!$A$2:$O17187,7,FALSE)</f>
        <v>Si</v>
      </c>
      <c r="I149" s="115" t="str">
        <f>VLOOKUP(E149,VIP!$A$2:$O9152,8,FALSE)</f>
        <v>Si</v>
      </c>
      <c r="J149" s="115" t="str">
        <f>VLOOKUP(E149,VIP!$A$2:$O9102,8,FALSE)</f>
        <v>Si</v>
      </c>
      <c r="K149" s="115" t="str">
        <f>VLOOKUP(E149,VIP!$A$2:$O12676,6,0)</f>
        <v>SI</v>
      </c>
      <c r="L149" s="116" t="s">
        <v>2228</v>
      </c>
      <c r="M149" s="114" t="s">
        <v>2466</v>
      </c>
      <c r="N149" s="114" t="s">
        <v>2473</v>
      </c>
      <c r="O149" s="115" t="s">
        <v>2475</v>
      </c>
      <c r="P149" s="113"/>
      <c r="Q149" s="117" t="s">
        <v>2228</v>
      </c>
    </row>
    <row r="150" spans="1:17" ht="18" x14ac:dyDescent="0.25">
      <c r="A150" s="115" t="str">
        <f>VLOOKUP(E150,'LISTADO ATM'!$A$2:$C$901,3,0)</f>
        <v>NORTE</v>
      </c>
      <c r="B150" s="110">
        <v>335836205</v>
      </c>
      <c r="C150" s="122">
        <v>44282.638680555552</v>
      </c>
      <c r="D150" s="115" t="s">
        <v>2190</v>
      </c>
      <c r="E150" s="109">
        <v>496</v>
      </c>
      <c r="F150" s="115" t="str">
        <f>VLOOKUP(E150,VIP!$A$2:$O12265,2,0)</f>
        <v>DRBR496</v>
      </c>
      <c r="G150" s="115" t="str">
        <f>VLOOKUP(E150,'LISTADO ATM'!$A$2:$B$900,2,0)</f>
        <v xml:space="preserve">ATM Multicentro La Sirena Bonao </v>
      </c>
      <c r="H150" s="115" t="str">
        <f>VLOOKUP(E150,VIP!$A$2:$O17186,7,FALSE)</f>
        <v>Si</v>
      </c>
      <c r="I150" s="115" t="str">
        <f>VLOOKUP(E150,VIP!$A$2:$O9151,8,FALSE)</f>
        <v>Si</v>
      </c>
      <c r="J150" s="115" t="str">
        <f>VLOOKUP(E150,VIP!$A$2:$O9101,8,FALSE)</f>
        <v>Si</v>
      </c>
      <c r="K150" s="115" t="str">
        <f>VLOOKUP(E150,VIP!$A$2:$O12675,6,0)</f>
        <v>NO</v>
      </c>
      <c r="L150" s="116" t="s">
        <v>2228</v>
      </c>
      <c r="M150" s="114" t="s">
        <v>2466</v>
      </c>
      <c r="N150" s="114" t="s">
        <v>2473</v>
      </c>
      <c r="O150" s="115" t="s">
        <v>2507</v>
      </c>
      <c r="P150" s="113"/>
      <c r="Q150" s="117" t="s">
        <v>2228</v>
      </c>
    </row>
    <row r="151" spans="1:17" ht="18" x14ac:dyDescent="0.25">
      <c r="A151" s="115" t="str">
        <f>VLOOKUP(E151,'LISTADO ATM'!$A$2:$C$901,3,0)</f>
        <v>SUR</v>
      </c>
      <c r="B151" s="110">
        <v>335836206</v>
      </c>
      <c r="C151" s="122">
        <v>44282.639398148145</v>
      </c>
      <c r="D151" s="115" t="s">
        <v>2495</v>
      </c>
      <c r="E151" s="109">
        <v>5</v>
      </c>
      <c r="F151" s="115" t="str">
        <f>VLOOKUP(E151,VIP!$A$2:$O12264,2,0)</f>
        <v>DRBR005</v>
      </c>
      <c r="G151" s="115" t="str">
        <f>VLOOKUP(E151,'LISTADO ATM'!$A$2:$B$900,2,0)</f>
        <v>ATM Oficina Autoservicio Villa Ofelia (San Juan)</v>
      </c>
      <c r="H151" s="115" t="str">
        <f>VLOOKUP(E151,VIP!$A$2:$O17185,7,FALSE)</f>
        <v>Si</v>
      </c>
      <c r="I151" s="115" t="str">
        <f>VLOOKUP(E151,VIP!$A$2:$O9150,8,FALSE)</f>
        <v>Si</v>
      </c>
      <c r="J151" s="115" t="str">
        <f>VLOOKUP(E151,VIP!$A$2:$O9100,8,FALSE)</f>
        <v>Si</v>
      </c>
      <c r="K151" s="115" t="str">
        <f>VLOOKUP(E151,VIP!$A$2:$O12674,6,0)</f>
        <v>NO</v>
      </c>
      <c r="L151" s="178" t="s">
        <v>2531</v>
      </c>
      <c r="M151" s="114" t="s">
        <v>2466</v>
      </c>
      <c r="N151" s="114" t="s">
        <v>2473</v>
      </c>
      <c r="O151" s="115" t="s">
        <v>2496</v>
      </c>
      <c r="P151" s="113"/>
      <c r="Q151" s="117" t="s">
        <v>2531</v>
      </c>
    </row>
    <row r="152" spans="1:17" ht="18" x14ac:dyDescent="0.25">
      <c r="A152" s="115" t="str">
        <f>VLOOKUP(E152,'LISTADO ATM'!$A$2:$C$901,3,0)</f>
        <v>NORTE</v>
      </c>
      <c r="B152" s="110">
        <v>335836207</v>
      </c>
      <c r="C152" s="122">
        <v>44282.640497685185</v>
      </c>
      <c r="D152" s="115" t="s">
        <v>2190</v>
      </c>
      <c r="E152" s="109">
        <v>88</v>
      </c>
      <c r="F152" s="115" t="str">
        <f>VLOOKUP(E152,VIP!$A$2:$O12263,2,0)</f>
        <v>DRBR088</v>
      </c>
      <c r="G152" s="115" t="str">
        <f>VLOOKUP(E152,'LISTADO ATM'!$A$2:$B$900,2,0)</f>
        <v xml:space="preserve">ATM S/M La Fuente (Santiago) </v>
      </c>
      <c r="H152" s="115" t="str">
        <f>VLOOKUP(E152,VIP!$A$2:$O17184,7,FALSE)</f>
        <v>Si</v>
      </c>
      <c r="I152" s="115" t="str">
        <f>VLOOKUP(E152,VIP!$A$2:$O9149,8,FALSE)</f>
        <v>Si</v>
      </c>
      <c r="J152" s="115" t="str">
        <f>VLOOKUP(E152,VIP!$A$2:$O9099,8,FALSE)</f>
        <v>Si</v>
      </c>
      <c r="K152" s="115" t="str">
        <f>VLOOKUP(E152,VIP!$A$2:$O12673,6,0)</f>
        <v>NO</v>
      </c>
      <c r="L152" s="116" t="s">
        <v>2228</v>
      </c>
      <c r="M152" s="114" t="s">
        <v>2466</v>
      </c>
      <c r="N152" s="114" t="s">
        <v>2473</v>
      </c>
      <c r="O152" s="115" t="s">
        <v>2507</v>
      </c>
      <c r="P152" s="113"/>
      <c r="Q152" s="117" t="s">
        <v>2228</v>
      </c>
    </row>
  </sheetData>
  <autoFilter ref="A4:Q38">
    <sortState ref="A5:Q152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16" zoomScale="85" zoomScaleNormal="85" workbookViewId="0">
      <selection activeCell="F119" sqref="F119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8" t="s">
        <v>2158</v>
      </c>
      <c r="B1" s="159"/>
      <c r="C1" s="159"/>
      <c r="D1" s="159"/>
      <c r="E1" s="160"/>
    </row>
    <row r="2" spans="1:5" ht="25.5" x14ac:dyDescent="0.25">
      <c r="A2" s="161" t="s">
        <v>2471</v>
      </c>
      <c r="B2" s="162"/>
      <c r="C2" s="162"/>
      <c r="D2" s="162"/>
      <c r="E2" s="163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44282.25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55" t="s">
        <v>2425</v>
      </c>
      <c r="B7" s="156"/>
      <c r="C7" s="156"/>
      <c r="D7" s="156"/>
      <c r="E7" s="157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120" t="str">
        <f>VLOOKUP(B9,'[1]LISTADO ATM'!$A$2:$C$822,3,0)</f>
        <v>ESTE</v>
      </c>
      <c r="B9" s="123">
        <v>219</v>
      </c>
      <c r="C9" s="123" t="str">
        <f>VLOOKUP(B9,'[1]LISTADO ATM'!$A$2:$B$822,2,0)</f>
        <v xml:space="preserve">ATM Oficina La Altagracia (Higuey) </v>
      </c>
      <c r="D9" s="125" t="s">
        <v>2522</v>
      </c>
      <c r="E9" s="112">
        <v>335835774</v>
      </c>
    </row>
    <row r="10" spans="1:5" ht="18" x14ac:dyDescent="0.25">
      <c r="A10" s="120" t="str">
        <f>VLOOKUP(B10,'[1]LISTADO ATM'!$A$2:$C$822,3,0)</f>
        <v>DISTRITO NACIONAL</v>
      </c>
      <c r="B10" s="123">
        <v>722</v>
      </c>
      <c r="C10" s="123" t="str">
        <f>VLOOKUP(B10,'[1]LISTADO ATM'!$A$2:$B$822,2,0)</f>
        <v xml:space="preserve">ATM Oficina Charles de Gaulle III </v>
      </c>
      <c r="D10" s="125" t="s">
        <v>2522</v>
      </c>
      <c r="E10" s="112">
        <v>335835928</v>
      </c>
    </row>
    <row r="11" spans="1:5" ht="18" x14ac:dyDescent="0.25">
      <c r="A11" s="120" t="str">
        <f>VLOOKUP(B11,'[1]LISTADO ATM'!$A$2:$C$822,3,0)</f>
        <v>DISTRITO NACIONAL</v>
      </c>
      <c r="B11" s="123">
        <v>980</v>
      </c>
      <c r="C11" s="123" t="str">
        <f>VLOOKUP(B11,'[1]LISTADO ATM'!$A$2:$B$822,2,0)</f>
        <v xml:space="preserve">ATM Oficina Bella Vista Mall II </v>
      </c>
      <c r="D11" s="125" t="s">
        <v>2522</v>
      </c>
      <c r="E11" s="112">
        <v>335835815</v>
      </c>
    </row>
    <row r="12" spans="1:5" ht="18" x14ac:dyDescent="0.25">
      <c r="A12" s="120" t="str">
        <f>VLOOKUP(B12,'[1]LISTADO ATM'!$A$2:$C$822,3,0)</f>
        <v>SUR</v>
      </c>
      <c r="B12" s="123">
        <v>45</v>
      </c>
      <c r="C12" s="123" t="str">
        <f>VLOOKUP(B12,'[1]LISTADO ATM'!$A$2:$B$822,2,0)</f>
        <v xml:space="preserve">ATM Oficina Tamayo </v>
      </c>
      <c r="D12" s="125" t="s">
        <v>2522</v>
      </c>
      <c r="E12" s="112">
        <v>335835820</v>
      </c>
    </row>
    <row r="13" spans="1:5" ht="18" x14ac:dyDescent="0.25">
      <c r="A13" s="120" t="str">
        <f>VLOOKUP(B13,'[1]LISTADO ATM'!$A$2:$C$822,3,0)</f>
        <v>SUR</v>
      </c>
      <c r="B13" s="123">
        <v>995</v>
      </c>
      <c r="C13" s="123" t="str">
        <f>VLOOKUP(B13,'[1]LISTADO ATM'!$A$2:$B$822,2,0)</f>
        <v xml:space="preserve">ATM Oficina San Cristobal III (Lobby) </v>
      </c>
      <c r="D13" s="125" t="s">
        <v>2522</v>
      </c>
      <c r="E13" s="112">
        <v>335835838</v>
      </c>
    </row>
    <row r="14" spans="1:5" ht="18" x14ac:dyDescent="0.25">
      <c r="A14" s="120" t="str">
        <f>VLOOKUP(B14,'[1]LISTADO ATM'!$A$2:$C$822,3,0)</f>
        <v>SUR</v>
      </c>
      <c r="B14" s="123">
        <v>783</v>
      </c>
      <c r="C14" s="123" t="str">
        <f>VLOOKUP(B14,'[1]LISTADO ATM'!$A$2:$B$822,2,0)</f>
        <v xml:space="preserve">ATM Autobanco Alfa y Omega (Barahona) </v>
      </c>
      <c r="D14" s="125" t="s">
        <v>2522</v>
      </c>
      <c r="E14" s="112">
        <v>335835834</v>
      </c>
    </row>
    <row r="15" spans="1:5" ht="18" x14ac:dyDescent="0.25">
      <c r="A15" s="120" t="str">
        <f>VLOOKUP(B15,'[1]LISTADO ATM'!$A$2:$C$822,3,0)</f>
        <v>SUR</v>
      </c>
      <c r="B15" s="123">
        <v>873</v>
      </c>
      <c r="C15" s="123" t="str">
        <f>VLOOKUP(B15,'[1]LISTADO ATM'!$A$2:$B$822,2,0)</f>
        <v xml:space="preserve">ATM Centro de Caja San Cristóbal II </v>
      </c>
      <c r="D15" s="125" t="s">
        <v>2522</v>
      </c>
      <c r="E15" s="112">
        <v>335835835</v>
      </c>
    </row>
    <row r="16" spans="1:5" ht="18" x14ac:dyDescent="0.25">
      <c r="A16" s="120" t="str">
        <f>VLOOKUP(B16,'[1]LISTADO ATM'!$A$2:$C$822,3,0)</f>
        <v>DISTRITO NACIONAL</v>
      </c>
      <c r="B16" s="123">
        <v>441</v>
      </c>
      <c r="C16" s="123" t="str">
        <f>VLOOKUP(B16,'[1]LISTADO ATM'!$A$2:$B$822,2,0)</f>
        <v>ATM Estacion de Servicio Romulo Betancour</v>
      </c>
      <c r="D16" s="125" t="s">
        <v>2522</v>
      </c>
      <c r="E16" s="112">
        <v>335835816</v>
      </c>
    </row>
    <row r="17" spans="1:5" ht="18" x14ac:dyDescent="0.25">
      <c r="A17" s="120" t="str">
        <f>VLOOKUP(B17,'[1]LISTADO ATM'!$A$2:$C$822,3,0)</f>
        <v>DISTRITO NACIONAL</v>
      </c>
      <c r="B17" s="123">
        <v>507</v>
      </c>
      <c r="C17" s="123" t="str">
        <f>VLOOKUP(B17,'[1]LISTADO ATM'!$A$2:$B$822,2,0)</f>
        <v>ATM Estación Sigma Boca Chica</v>
      </c>
      <c r="D17" s="125" t="s">
        <v>2522</v>
      </c>
      <c r="E17" s="112">
        <v>335835808</v>
      </c>
    </row>
    <row r="18" spans="1:5" ht="18" x14ac:dyDescent="0.25">
      <c r="A18" s="120" t="str">
        <f>VLOOKUP(B18,'[1]LISTADO ATM'!$A$2:$C$822,3,0)</f>
        <v>NORTE</v>
      </c>
      <c r="B18" s="123">
        <v>151</v>
      </c>
      <c r="C18" s="123" t="str">
        <f>VLOOKUP(B18,'[1]LISTADO ATM'!$A$2:$B$822,2,0)</f>
        <v xml:space="preserve">ATM Oficina Nagua </v>
      </c>
      <c r="D18" s="125" t="s">
        <v>2522</v>
      </c>
      <c r="E18" s="112">
        <v>335835849</v>
      </c>
    </row>
    <row r="19" spans="1:5" ht="18" x14ac:dyDescent="0.25">
      <c r="A19" s="120" t="str">
        <f>VLOOKUP(B19,'[1]LISTADO ATM'!$A$2:$C$822,3,0)</f>
        <v>SUR</v>
      </c>
      <c r="B19" s="123">
        <v>615</v>
      </c>
      <c r="C19" s="123" t="str">
        <f>VLOOKUP(B19,'[1]LISTADO ATM'!$A$2:$B$822,2,0)</f>
        <v xml:space="preserve">ATM Estación Sunix Cabral (Barahona) </v>
      </c>
      <c r="D19" s="125" t="s">
        <v>2522</v>
      </c>
      <c r="E19" s="112">
        <v>335835851</v>
      </c>
    </row>
    <row r="20" spans="1:5" ht="18" x14ac:dyDescent="0.25">
      <c r="A20" s="120" t="str">
        <f>VLOOKUP(B20,'[1]LISTADO ATM'!$A$2:$C$822,3,0)</f>
        <v>DISTRITO NACIONAL</v>
      </c>
      <c r="B20" s="123">
        <v>717</v>
      </c>
      <c r="C20" s="123" t="str">
        <f>VLOOKUP(B20,'[1]LISTADO ATM'!$A$2:$B$822,2,0)</f>
        <v xml:space="preserve">ATM Oficina Los Alcarrizos </v>
      </c>
      <c r="D20" s="125" t="s">
        <v>2522</v>
      </c>
      <c r="E20" s="112">
        <v>335835855</v>
      </c>
    </row>
    <row r="21" spans="1:5" ht="18" x14ac:dyDescent="0.25">
      <c r="A21" s="120" t="str">
        <f>VLOOKUP(B21,'[1]LISTADO ATM'!$A$2:$C$822,3,0)</f>
        <v>ESTE</v>
      </c>
      <c r="B21" s="123">
        <v>830</v>
      </c>
      <c r="C21" s="123" t="str">
        <f>VLOOKUP(B21,'[1]LISTADO ATM'!$A$2:$B$822,2,0)</f>
        <v xml:space="preserve">ATM UNP Sabana Grande de Boyá </v>
      </c>
      <c r="D21" s="125" t="s">
        <v>2522</v>
      </c>
      <c r="E21" s="112">
        <v>335835861</v>
      </c>
    </row>
    <row r="22" spans="1:5" ht="18" x14ac:dyDescent="0.25">
      <c r="A22" s="120" t="str">
        <f>VLOOKUP(B22,'[1]LISTADO ATM'!$A$2:$C$822,3,0)</f>
        <v>SUR</v>
      </c>
      <c r="B22" s="123">
        <v>750</v>
      </c>
      <c r="C22" s="123" t="str">
        <f>VLOOKUP(B22,'[1]LISTADO ATM'!$A$2:$B$822,2,0)</f>
        <v xml:space="preserve">ATM UNP Duvergé </v>
      </c>
      <c r="D22" s="125" t="s">
        <v>2522</v>
      </c>
      <c r="E22" s="112">
        <v>335835914</v>
      </c>
    </row>
    <row r="23" spans="1:5" ht="18" x14ac:dyDescent="0.25">
      <c r="A23" s="120" t="str">
        <f>VLOOKUP(B23,'[1]LISTADO ATM'!$A$2:$C$822,3,0)</f>
        <v>DISTRITO NACIONAL</v>
      </c>
      <c r="B23" s="123">
        <v>325</v>
      </c>
      <c r="C23" s="123" t="str">
        <f>VLOOKUP(B23,'[1]LISTADO ATM'!$A$2:$B$822,2,0)</f>
        <v>ATM Casa Edwin</v>
      </c>
      <c r="D23" s="125" t="s">
        <v>2522</v>
      </c>
      <c r="E23" s="112">
        <v>335835916</v>
      </c>
    </row>
    <row r="24" spans="1:5" ht="18" x14ac:dyDescent="0.25">
      <c r="A24" s="120" t="str">
        <f>VLOOKUP(B24,'[1]LISTADO ATM'!$A$2:$C$822,3,0)</f>
        <v>NORTE</v>
      </c>
      <c r="B24" s="123">
        <v>796</v>
      </c>
      <c r="C24" s="123" t="str">
        <f>VLOOKUP(B24,'[1]LISTADO ATM'!$A$2:$B$822,2,0)</f>
        <v xml:space="preserve">ATM Oficina Plaza Ventura (Nagua) </v>
      </c>
      <c r="D24" s="125" t="s">
        <v>2522</v>
      </c>
      <c r="E24" s="112">
        <v>335835969</v>
      </c>
    </row>
    <row r="25" spans="1:5" ht="18" x14ac:dyDescent="0.25">
      <c r="A25" s="120" t="str">
        <f>VLOOKUP(B25,'[1]LISTADO ATM'!$A$2:$C$822,3,0)</f>
        <v>DISTRITO NACIONAL</v>
      </c>
      <c r="B25" s="123">
        <v>678</v>
      </c>
      <c r="C25" s="123" t="str">
        <f>VLOOKUP(B25,'[1]LISTADO ATM'!$A$2:$B$822,2,0)</f>
        <v>ATM Eco Petroleo San Isidro</v>
      </c>
      <c r="D25" s="125" t="s">
        <v>2522</v>
      </c>
      <c r="E25" s="112">
        <v>335835983</v>
      </c>
    </row>
    <row r="26" spans="1:5" ht="18" x14ac:dyDescent="0.25">
      <c r="A26" s="120" t="str">
        <f>VLOOKUP(B26,'[1]LISTADO ATM'!$A$2:$C$822,3,0)</f>
        <v>DISTRITO NACIONAL</v>
      </c>
      <c r="B26" s="123">
        <v>563</v>
      </c>
      <c r="C26" s="123" t="str">
        <f>VLOOKUP(B26,'[1]LISTADO ATM'!$A$2:$B$822,2,0)</f>
        <v xml:space="preserve">ATM Base Aérea San Isidro </v>
      </c>
      <c r="D26" s="125" t="s">
        <v>2522</v>
      </c>
      <c r="E26" s="112">
        <v>335835991</v>
      </c>
    </row>
    <row r="27" spans="1:5" ht="18" x14ac:dyDescent="0.25">
      <c r="A27" s="120" t="str">
        <f>VLOOKUP(B27,'[1]LISTADO ATM'!$A$2:$C$822,3,0)</f>
        <v>NORTE</v>
      </c>
      <c r="B27" s="123">
        <v>350</v>
      </c>
      <c r="C27" s="123" t="str">
        <f>VLOOKUP(B27,'[1]LISTADO ATM'!$A$2:$B$822,2,0)</f>
        <v xml:space="preserve">ATM Oficina Villa Tapia </v>
      </c>
      <c r="D27" s="125" t="s">
        <v>2522</v>
      </c>
      <c r="E27" s="112">
        <v>335835999</v>
      </c>
    </row>
    <row r="28" spans="1:5" ht="18" x14ac:dyDescent="0.25">
      <c r="A28" s="120" t="str">
        <f>VLOOKUP(B28,'[1]LISTADO ATM'!$A$2:$C$822,3,0)</f>
        <v>DISTRITO NACIONAL</v>
      </c>
      <c r="B28" s="123">
        <v>970</v>
      </c>
      <c r="C28" s="123" t="str">
        <f>VLOOKUP(B28,'[1]LISTADO ATM'!$A$2:$B$822,2,0)</f>
        <v xml:space="preserve">ATM S/M Olé Haina </v>
      </c>
      <c r="D28" s="125" t="s">
        <v>2522</v>
      </c>
      <c r="E28" s="112">
        <v>335836005</v>
      </c>
    </row>
    <row r="29" spans="1:5" ht="18" x14ac:dyDescent="0.25">
      <c r="A29" s="120" t="str">
        <f>VLOOKUP(B29,'[1]LISTADO ATM'!$A$2:$C$822,3,0)</f>
        <v>NORTE</v>
      </c>
      <c r="B29" s="123">
        <v>604</v>
      </c>
      <c r="C29" s="123" t="str">
        <f>VLOOKUP(B29,'[1]LISTADO ATM'!$A$2:$B$822,2,0)</f>
        <v xml:space="preserve">ATM Oficina Estancia Nueva (Moca) </v>
      </c>
      <c r="D29" s="125" t="s">
        <v>2522</v>
      </c>
      <c r="E29" s="112">
        <v>335836015</v>
      </c>
    </row>
    <row r="30" spans="1:5" ht="18" x14ac:dyDescent="0.25">
      <c r="A30" s="120" t="str">
        <f>VLOOKUP(B30,'[1]LISTADO ATM'!$A$2:$C$822,3,0)</f>
        <v>DISTRITO NACIONAL</v>
      </c>
      <c r="B30" s="123">
        <v>408</v>
      </c>
      <c r="C30" s="123" t="str">
        <f>VLOOKUP(B30,'[1]LISTADO ATM'!$A$2:$B$822,2,0)</f>
        <v xml:space="preserve">ATM Autobanco Las Palmas de Herrera </v>
      </c>
      <c r="D30" s="125" t="s">
        <v>2522</v>
      </c>
      <c r="E30" s="112">
        <v>335836039</v>
      </c>
    </row>
    <row r="31" spans="1:5" ht="18" x14ac:dyDescent="0.25">
      <c r="A31" s="120" t="str">
        <f>VLOOKUP(B31,'[1]LISTADO ATM'!$A$2:$C$822,3,0)</f>
        <v>DISTRITO NACIONAL</v>
      </c>
      <c r="B31" s="123">
        <v>12</v>
      </c>
      <c r="C31" s="123" t="str">
        <f>VLOOKUP(B31,'[1]LISTADO ATM'!$A$2:$B$822,2,0)</f>
        <v xml:space="preserve">ATM Comercial Ganadera (San Isidro) </v>
      </c>
      <c r="D31" s="125" t="s">
        <v>2522</v>
      </c>
      <c r="E31" s="112">
        <v>335836043</v>
      </c>
    </row>
    <row r="32" spans="1:5" ht="18" x14ac:dyDescent="0.25">
      <c r="A32" s="120" t="str">
        <f>VLOOKUP(B32,'[1]LISTADO ATM'!$A$2:$C$822,3,0)</f>
        <v>DISTRITO NACIONAL</v>
      </c>
      <c r="B32" s="123">
        <v>800</v>
      </c>
      <c r="C32" s="123" t="str">
        <f>VLOOKUP(B32,'[1]LISTADO ATM'!$A$2:$B$822,2,0)</f>
        <v xml:space="preserve">ATM Estación Next Dipsa Pedro Livio Cedeño </v>
      </c>
      <c r="D32" s="125" t="s">
        <v>2522</v>
      </c>
      <c r="E32" s="112">
        <v>335836052</v>
      </c>
    </row>
    <row r="33" spans="1:7" ht="18" x14ac:dyDescent="0.25">
      <c r="A33" s="120" t="str">
        <f>VLOOKUP(B33,'[1]LISTADO ATM'!$A$2:$C$822,3,0)</f>
        <v>SUR</v>
      </c>
      <c r="B33" s="123">
        <v>44</v>
      </c>
      <c r="C33" s="123" t="str">
        <f>VLOOKUP(B33,'[1]LISTADO ATM'!$A$2:$B$822,2,0)</f>
        <v xml:space="preserve">ATM Oficina Pedernales </v>
      </c>
      <c r="D33" s="125" t="s">
        <v>2522</v>
      </c>
      <c r="E33" s="112">
        <v>335836173</v>
      </c>
    </row>
    <row r="34" spans="1:7" ht="18" x14ac:dyDescent="0.25">
      <c r="A34" s="75" t="str">
        <f>VLOOKUP(B34,'[1]LISTADO ATM'!$A$2:$C$822,3,0)</f>
        <v>DISTRITO NACIONAL</v>
      </c>
      <c r="B34" s="123">
        <v>539</v>
      </c>
      <c r="C34" s="123" t="str">
        <f>VLOOKUP(B34,'[1]LISTADO ATM'!$A$2:$B$822,2,0)</f>
        <v>ATM S/M La Cadena Los Proceres</v>
      </c>
      <c r="D34" s="125" t="s">
        <v>2522</v>
      </c>
      <c r="E34" s="112">
        <v>335834656</v>
      </c>
    </row>
    <row r="35" spans="1:7" ht="18" x14ac:dyDescent="0.25">
      <c r="A35" s="75" t="str">
        <f>VLOOKUP(B35,'[1]LISTADO ATM'!$A$2:$C$822,3,0)</f>
        <v>DISTRITO NACIONAL</v>
      </c>
      <c r="B35" s="123">
        <v>938</v>
      </c>
      <c r="C35" s="123" t="str">
        <f>VLOOKUP(B35,'[1]LISTADO ATM'!$A$2:$B$822,2,0)</f>
        <v xml:space="preserve">ATM Autobanco Oficina Filadelfia Plaza </v>
      </c>
      <c r="D35" s="125" t="s">
        <v>2522</v>
      </c>
      <c r="E35" s="112">
        <v>335835837</v>
      </c>
    </row>
    <row r="36" spans="1:7" ht="18" x14ac:dyDescent="0.25">
      <c r="A36" s="75" t="str">
        <f>VLOOKUP(B36,'[1]LISTADO ATM'!$A$2:$C$822,3,0)</f>
        <v>DISTRITO NACIONAL</v>
      </c>
      <c r="B36" s="123">
        <v>18</v>
      </c>
      <c r="C36" s="123" t="str">
        <f>VLOOKUP(B36,'[1]LISTADO ATM'!$A$2:$B$822,2,0)</f>
        <v xml:space="preserve">ATM Oficina Haina Occidental I </v>
      </c>
      <c r="D36" s="125" t="s">
        <v>2522</v>
      </c>
      <c r="E36" s="112">
        <v>335835740</v>
      </c>
    </row>
    <row r="37" spans="1:7" ht="18" x14ac:dyDescent="0.25">
      <c r="A37" s="75" t="str">
        <f>VLOOKUP(B37,'[1]LISTADO ATM'!$A$2:$C$822,3,0)</f>
        <v>SUR</v>
      </c>
      <c r="B37" s="123">
        <v>764</v>
      </c>
      <c r="C37" s="123" t="str">
        <f>VLOOKUP(B37,'[1]LISTADO ATM'!$A$2:$B$822,2,0)</f>
        <v xml:space="preserve">ATM Oficina Elías Piña </v>
      </c>
      <c r="D37" s="125" t="s">
        <v>2522</v>
      </c>
      <c r="E37" s="112">
        <v>335835833</v>
      </c>
    </row>
    <row r="38" spans="1:7" ht="18" x14ac:dyDescent="0.25">
      <c r="A38" s="75" t="str">
        <f>VLOOKUP(B38,'[1]LISTADO ATM'!$A$2:$C$822,3,0)</f>
        <v>DISTRITO NACIONAL</v>
      </c>
      <c r="B38" s="123">
        <v>684</v>
      </c>
      <c r="C38" s="123" t="str">
        <f>VLOOKUP(B38,'[1]LISTADO ATM'!$A$2:$B$822,2,0)</f>
        <v>ATM Estación Texaco Prolongación 27 Febrero</v>
      </c>
      <c r="D38" s="125" t="s">
        <v>2522</v>
      </c>
      <c r="E38" s="112">
        <v>335835811</v>
      </c>
      <c r="G38" s="95" t="s">
        <v>2529</v>
      </c>
    </row>
    <row r="39" spans="1:7" ht="18" x14ac:dyDescent="0.25">
      <c r="A39" s="75" t="str">
        <f>VLOOKUP(B39,'[1]LISTADO ATM'!$A$2:$C$822,3,0)</f>
        <v>SUR</v>
      </c>
      <c r="B39" s="123">
        <v>592</v>
      </c>
      <c r="C39" s="123" t="str">
        <f>VLOOKUP(B39,'[1]LISTADO ATM'!$A$2:$B$822,2,0)</f>
        <v xml:space="preserve">ATM Centro de Caja San Cristóbal I </v>
      </c>
      <c r="D39" s="125" t="s">
        <v>2522</v>
      </c>
      <c r="E39" s="112">
        <v>335835818</v>
      </c>
    </row>
    <row r="40" spans="1:7" ht="18" x14ac:dyDescent="0.25">
      <c r="A40" s="75" t="str">
        <f>VLOOKUP(B40,'[1]LISTADO ATM'!$A$2:$C$822,3,0)</f>
        <v>DISTRITO NACIONAL</v>
      </c>
      <c r="B40" s="123">
        <v>974</v>
      </c>
      <c r="C40" s="123" t="str">
        <f>VLOOKUP(B40,'[1]LISTADO ATM'!$A$2:$B$822,2,0)</f>
        <v xml:space="preserve">ATM S/M Nacional Ave. Lope de Vega </v>
      </c>
      <c r="D40" s="125" t="s">
        <v>2522</v>
      </c>
      <c r="E40" s="112">
        <v>335835773</v>
      </c>
    </row>
    <row r="41" spans="1:7" ht="18" x14ac:dyDescent="0.25">
      <c r="A41" s="75" t="str">
        <f>VLOOKUP(B41,'[1]LISTADO ATM'!$A$2:$C$822,3,0)</f>
        <v>DISTRITO NACIONAL</v>
      </c>
      <c r="B41" s="123">
        <v>438</v>
      </c>
      <c r="C41" s="123" t="str">
        <f>VLOOKUP(B41,'[1]LISTADO ATM'!$A$2:$B$822,2,0)</f>
        <v xml:space="preserve">ATM Autobanco Torre IV </v>
      </c>
      <c r="D41" s="125" t="s">
        <v>2522</v>
      </c>
      <c r="E41" s="112">
        <v>335835841</v>
      </c>
    </row>
    <row r="42" spans="1:7" ht="18" x14ac:dyDescent="0.25">
      <c r="A42" s="75" t="str">
        <f>VLOOKUP(B42,'[1]LISTADO ATM'!$A$2:$C$822,3,0)</f>
        <v>DISTRITO NACIONAL</v>
      </c>
      <c r="B42" s="123">
        <v>565</v>
      </c>
      <c r="C42" s="123" t="str">
        <f>VLOOKUP(B42,'[1]LISTADO ATM'!$A$2:$B$822,2,0)</f>
        <v xml:space="preserve">ATM S/M La Cadena Núñez de Cáceres </v>
      </c>
      <c r="D42" s="125" t="s">
        <v>2522</v>
      </c>
      <c r="E42" s="112">
        <v>335835909</v>
      </c>
    </row>
    <row r="43" spans="1:7" ht="18" x14ac:dyDescent="0.25">
      <c r="A43" s="75" t="str">
        <f>VLOOKUP(B43,'[1]LISTADO ATM'!$A$2:$C$822,3,0)</f>
        <v>ESTE</v>
      </c>
      <c r="B43" s="123">
        <v>117</v>
      </c>
      <c r="C43" s="123" t="str">
        <f>VLOOKUP(B43,'[1]LISTADO ATM'!$A$2:$B$822,2,0)</f>
        <v xml:space="preserve">ATM Oficina El Seybo </v>
      </c>
      <c r="D43" s="125" t="s">
        <v>2522</v>
      </c>
      <c r="E43" s="112">
        <v>335835923</v>
      </c>
    </row>
    <row r="44" spans="1:7" ht="18" x14ac:dyDescent="0.25">
      <c r="A44" s="75" t="str">
        <f>VLOOKUP(B44,'[1]LISTADO ATM'!$A$2:$C$822,3,0)</f>
        <v>NORTE</v>
      </c>
      <c r="B44" s="123">
        <v>75</v>
      </c>
      <c r="C44" s="123" t="str">
        <f>VLOOKUP(B44,'[1]LISTADO ATM'!$A$2:$B$822,2,0)</f>
        <v xml:space="preserve">ATM Oficina Gaspar Hernández </v>
      </c>
      <c r="D44" s="125" t="s">
        <v>2522</v>
      </c>
      <c r="E44" s="112">
        <v>335836104</v>
      </c>
    </row>
    <row r="45" spans="1:7" ht="18" x14ac:dyDescent="0.25">
      <c r="A45" s="120" t="str">
        <f>VLOOKUP(B45,'[1]LISTADO ATM'!$A$2:$C$822,3,0)</f>
        <v>ESTE</v>
      </c>
      <c r="B45" s="123">
        <v>912</v>
      </c>
      <c r="C45" s="123" t="str">
        <f>VLOOKUP(B45,'[1]LISTADO ATM'!$A$2:$B$822,2,0)</f>
        <v xml:space="preserve">ATM Oficina San Pedro II </v>
      </c>
      <c r="D45" s="125" t="s">
        <v>2522</v>
      </c>
      <c r="E45" s="112">
        <v>335836098</v>
      </c>
    </row>
    <row r="46" spans="1:7" ht="18" x14ac:dyDescent="0.25">
      <c r="A46" s="120" t="str">
        <f>VLOOKUP(B46,'[1]LISTADO ATM'!$A$2:$C$822,3,0)</f>
        <v>SUR</v>
      </c>
      <c r="B46" s="123">
        <v>356</v>
      </c>
      <c r="C46" s="123" t="str">
        <f>VLOOKUP(B46,'[1]LISTADO ATM'!$A$2:$B$822,2,0)</f>
        <v xml:space="preserve">ATM Estación Sigma (San Cristóbal) </v>
      </c>
      <c r="D46" s="125" t="s">
        <v>2522</v>
      </c>
      <c r="E46" s="112">
        <v>335835996</v>
      </c>
    </row>
    <row r="47" spans="1:7" ht="18.75" thickBot="1" x14ac:dyDescent="0.3">
      <c r="A47" s="121" t="s">
        <v>2500</v>
      </c>
      <c r="B47" s="102">
        <f>COUNT(B9:B46)</f>
        <v>38</v>
      </c>
      <c r="C47" s="147"/>
      <c r="D47" s="148"/>
      <c r="E47" s="149"/>
    </row>
    <row r="48" spans="1:7" x14ac:dyDescent="0.25">
      <c r="E48" s="100"/>
    </row>
    <row r="49" spans="1:5" ht="18" x14ac:dyDescent="0.25">
      <c r="A49" s="155" t="s">
        <v>2501</v>
      </c>
      <c r="B49" s="156"/>
      <c r="C49" s="156"/>
      <c r="D49" s="156"/>
      <c r="E49" s="157"/>
    </row>
    <row r="50" spans="1:5" ht="18" x14ac:dyDescent="0.25">
      <c r="A50" s="97" t="s">
        <v>15</v>
      </c>
      <c r="B50" s="97" t="s">
        <v>2426</v>
      </c>
      <c r="C50" s="97" t="s">
        <v>46</v>
      </c>
      <c r="D50" s="107" t="s">
        <v>2429</v>
      </c>
      <c r="E50" s="103" t="s">
        <v>2427</v>
      </c>
    </row>
    <row r="51" spans="1:5" ht="18" x14ac:dyDescent="0.25">
      <c r="A51" s="123" t="str">
        <f>VLOOKUP(B51,'[1]LISTADO ATM'!$A$2:$C$822,3,0)</f>
        <v>SUR</v>
      </c>
      <c r="B51" s="123">
        <v>101</v>
      </c>
      <c r="C51" s="123" t="str">
        <f>VLOOKUP(B51,'[1]LISTADO ATM'!$A$2:$B$822,2,0)</f>
        <v xml:space="preserve">ATM Oficina San Juan de la Maguana I </v>
      </c>
      <c r="D51" s="125" t="s">
        <v>2508</v>
      </c>
      <c r="E51" s="126">
        <v>335835810</v>
      </c>
    </row>
    <row r="52" spans="1:5" ht="18" x14ac:dyDescent="0.25">
      <c r="A52" s="123" t="str">
        <f>VLOOKUP(B52,'[1]LISTADO ATM'!$A$2:$C$822,3,0)</f>
        <v>ESTE</v>
      </c>
      <c r="B52" s="123">
        <v>386</v>
      </c>
      <c r="C52" s="123" t="str">
        <f>VLOOKUP(B52,'[1]LISTADO ATM'!$A$2:$B$822,2,0)</f>
        <v xml:space="preserve">ATM Plaza Verón II </v>
      </c>
      <c r="D52" s="125" t="s">
        <v>2508</v>
      </c>
      <c r="E52" s="126">
        <v>335835698</v>
      </c>
    </row>
    <row r="53" spans="1:5" ht="18" x14ac:dyDescent="0.25">
      <c r="A53" s="123" t="str">
        <f>VLOOKUP(B53,'[1]LISTADO ATM'!$A$2:$C$822,3,0)</f>
        <v>ESTE</v>
      </c>
      <c r="B53" s="123">
        <v>385</v>
      </c>
      <c r="C53" s="123" t="str">
        <f>VLOOKUP(B53,'[1]LISTADO ATM'!$A$2:$B$822,2,0)</f>
        <v xml:space="preserve">ATM Plaza Verón I </v>
      </c>
      <c r="D53" s="125" t="s">
        <v>2508</v>
      </c>
      <c r="E53" s="126">
        <v>335835829</v>
      </c>
    </row>
    <row r="54" spans="1:5" ht="18" x14ac:dyDescent="0.25">
      <c r="A54" s="123" t="str">
        <f>VLOOKUP(B54,'[1]LISTADO ATM'!$A$2:$C$822,3,0)</f>
        <v>NORTE</v>
      </c>
      <c r="B54" s="123">
        <v>936</v>
      </c>
      <c r="C54" s="123" t="str">
        <f>VLOOKUP(B54,'[1]LISTADO ATM'!$A$2:$B$822,2,0)</f>
        <v xml:space="preserve">ATM Autobanco Oficina La Vega I </v>
      </c>
      <c r="D54" s="125" t="s">
        <v>2508</v>
      </c>
      <c r="E54" s="126">
        <v>335835884</v>
      </c>
    </row>
    <row r="55" spans="1:5" ht="18" x14ac:dyDescent="0.25">
      <c r="A55" s="123" t="str">
        <f>VLOOKUP(B55,'[1]LISTADO ATM'!$A$2:$C$822,3,0)</f>
        <v>NORTE</v>
      </c>
      <c r="B55" s="123">
        <v>431</v>
      </c>
      <c r="C55" s="123" t="str">
        <f>VLOOKUP(B55,'[1]LISTADO ATM'!$A$2:$B$822,2,0)</f>
        <v xml:space="preserve">ATM Autoservicio Sol (Santiago) </v>
      </c>
      <c r="D55" s="125" t="s">
        <v>2508</v>
      </c>
      <c r="E55" s="126">
        <v>335836103</v>
      </c>
    </row>
    <row r="56" spans="1:5" ht="18.75" thickBot="1" x14ac:dyDescent="0.3">
      <c r="A56" s="121" t="s">
        <v>2500</v>
      </c>
      <c r="B56" s="102">
        <f>COUNT(B51:B55)</f>
        <v>5</v>
      </c>
      <c r="C56" s="147"/>
      <c r="D56" s="148"/>
      <c r="E56" s="149"/>
    </row>
    <row r="57" spans="1:5" ht="15.75" thickBot="1" x14ac:dyDescent="0.3">
      <c r="E57" s="100"/>
    </row>
    <row r="58" spans="1:5" ht="18.75" thickBot="1" x14ac:dyDescent="0.3">
      <c r="A58" s="140" t="s">
        <v>2502</v>
      </c>
      <c r="B58" s="141"/>
      <c r="C58" s="141"/>
      <c r="D58" s="141"/>
      <c r="E58" s="142"/>
    </row>
    <row r="59" spans="1:5" ht="18" x14ac:dyDescent="0.25">
      <c r="A59" s="97" t="s">
        <v>15</v>
      </c>
      <c r="B59" s="97" t="s">
        <v>2426</v>
      </c>
      <c r="C59" s="98" t="s">
        <v>46</v>
      </c>
      <c r="D59" s="98" t="s">
        <v>2429</v>
      </c>
      <c r="E59" s="107" t="s">
        <v>2427</v>
      </c>
    </row>
    <row r="60" spans="1:5" ht="18" x14ac:dyDescent="0.25">
      <c r="A60" s="120" t="str">
        <f>VLOOKUP(B60,'[1]LISTADO ATM'!$A$2:$C$822,3,0)</f>
        <v>DISTRITO NACIONAL</v>
      </c>
      <c r="B60" s="123">
        <v>672</v>
      </c>
      <c r="C60" s="123" t="str">
        <f>VLOOKUP(B60,'[1]LISTADO ATM'!$A$2:$B$822,2,0)</f>
        <v>ATM Destacamento Policía Nacional La Victoria</v>
      </c>
      <c r="D60" s="127" t="s">
        <v>2451</v>
      </c>
      <c r="E60" s="112">
        <v>335835989</v>
      </c>
    </row>
    <row r="61" spans="1:5" ht="18" x14ac:dyDescent="0.25">
      <c r="A61" s="120" t="str">
        <f>VLOOKUP(B61,'[1]LISTADO ATM'!$A$2:$C$822,3,0)</f>
        <v>DISTRITO NACIONAL</v>
      </c>
      <c r="B61" s="123">
        <v>967</v>
      </c>
      <c r="C61" s="123" t="str">
        <f>VLOOKUP(B61,'[1]LISTADO ATM'!$A$2:$B$822,2,0)</f>
        <v xml:space="preserve">ATM UNP Hiper Olé Autopista Duarte </v>
      </c>
      <c r="D61" s="127" t="s">
        <v>2451</v>
      </c>
      <c r="E61" s="112">
        <v>335835990</v>
      </c>
    </row>
    <row r="62" spans="1:5" ht="18" x14ac:dyDescent="0.25">
      <c r="A62" s="120" t="str">
        <f>VLOOKUP(B62,'[1]LISTADO ATM'!$A$2:$C$822,3,0)</f>
        <v>SUR</v>
      </c>
      <c r="B62" s="123">
        <v>252</v>
      </c>
      <c r="C62" s="123" t="str">
        <f>VLOOKUP(B62,'[1]LISTADO ATM'!$A$2:$B$822,2,0)</f>
        <v xml:space="preserve">ATM Banco Agrícola (Barahona) </v>
      </c>
      <c r="D62" s="127" t="s">
        <v>2451</v>
      </c>
      <c r="E62" s="112">
        <v>335836002</v>
      </c>
    </row>
    <row r="63" spans="1:5" ht="18" x14ac:dyDescent="0.25">
      <c r="A63" s="120" t="str">
        <f>VLOOKUP(B63,'[1]LISTADO ATM'!$A$2:$C$822,3,0)</f>
        <v>DISTRITO NACIONAL</v>
      </c>
      <c r="B63" s="123">
        <v>983</v>
      </c>
      <c r="C63" s="123" t="str">
        <f>VLOOKUP(B63,'[1]LISTADO ATM'!$A$2:$B$822,2,0)</f>
        <v xml:space="preserve">ATM Bravo República de Colombia </v>
      </c>
      <c r="D63" s="127" t="s">
        <v>2451</v>
      </c>
      <c r="E63" s="112">
        <v>335836013</v>
      </c>
    </row>
    <row r="64" spans="1:5" ht="18" x14ac:dyDescent="0.25">
      <c r="A64" s="120" t="str">
        <f>VLOOKUP(B64,'[1]LISTADO ATM'!$A$2:$C$822,3,0)</f>
        <v>DISTRITO NACIONAL</v>
      </c>
      <c r="B64" s="123">
        <v>153</v>
      </c>
      <c r="C64" s="123" t="str">
        <f>VLOOKUP(B64,'[1]LISTADO ATM'!$A$2:$B$822,2,0)</f>
        <v xml:space="preserve">ATM Rehabilitación </v>
      </c>
      <c r="D64" s="127" t="s">
        <v>2451</v>
      </c>
      <c r="E64" s="112">
        <v>335836037</v>
      </c>
    </row>
    <row r="65" spans="1:5" ht="18" x14ac:dyDescent="0.25">
      <c r="A65" s="120" t="str">
        <f>VLOOKUP(B65,'[1]LISTADO ATM'!$A$2:$C$822,3,0)</f>
        <v>SUR</v>
      </c>
      <c r="B65" s="123">
        <v>249</v>
      </c>
      <c r="C65" s="123" t="str">
        <f>VLOOKUP(B65,'[1]LISTADO ATM'!$A$2:$B$822,2,0)</f>
        <v xml:space="preserve">ATM Banco Agrícola Neiba </v>
      </c>
      <c r="D65" s="127" t="s">
        <v>2451</v>
      </c>
      <c r="E65" s="112">
        <v>335836061</v>
      </c>
    </row>
    <row r="66" spans="1:5" ht="18" x14ac:dyDescent="0.25">
      <c r="A66" s="120" t="str">
        <f>VLOOKUP(B66,'[1]LISTADO ATM'!$A$2:$C$822,3,0)</f>
        <v>ESTE</v>
      </c>
      <c r="B66" s="123">
        <v>631</v>
      </c>
      <c r="C66" s="123" t="str">
        <f>VLOOKUP(B66,'[1]LISTADO ATM'!$A$2:$B$822,2,0)</f>
        <v xml:space="preserve">ATM ASOCODEQUI (San Pedro) </v>
      </c>
      <c r="D66" s="127" t="s">
        <v>2451</v>
      </c>
      <c r="E66" s="112">
        <v>335836066</v>
      </c>
    </row>
    <row r="67" spans="1:5" ht="18" x14ac:dyDescent="0.25">
      <c r="A67" s="120" t="str">
        <f>VLOOKUP(B67,'[1]LISTADO ATM'!$A$2:$C$822,3,0)</f>
        <v>NORTE</v>
      </c>
      <c r="B67" s="123">
        <v>266</v>
      </c>
      <c r="C67" s="123" t="str">
        <f>VLOOKUP(B67,'[1]LISTADO ATM'!$A$2:$B$822,2,0)</f>
        <v xml:space="preserve">ATM Oficina Villa Francisca </v>
      </c>
      <c r="D67" s="127" t="s">
        <v>2451</v>
      </c>
      <c r="E67" s="112">
        <v>335836072</v>
      </c>
    </row>
    <row r="68" spans="1:5" ht="18" x14ac:dyDescent="0.25">
      <c r="A68" s="120" t="str">
        <f>VLOOKUP(B68,'[1]LISTADO ATM'!$A$2:$C$822,3,0)</f>
        <v>DISTRITO NACIONAL</v>
      </c>
      <c r="B68" s="123">
        <v>875</v>
      </c>
      <c r="C68" s="123" t="str">
        <f>VLOOKUP(B68,'[1]LISTADO ATM'!$A$2:$B$822,2,0)</f>
        <v xml:space="preserve">ATM Texaco Aut. Duarte KM 14 1/2 (Los Alcarrizos) </v>
      </c>
      <c r="D68" s="127" t="s">
        <v>2451</v>
      </c>
      <c r="E68" s="112">
        <v>335836093</v>
      </c>
    </row>
    <row r="69" spans="1:5" ht="18" x14ac:dyDescent="0.25">
      <c r="A69" s="120" t="str">
        <f>VLOOKUP(B69,'[1]LISTADO ATM'!$A$2:$C$822,3,0)</f>
        <v>DISTRITO NACIONAL</v>
      </c>
      <c r="B69" s="123">
        <v>416</v>
      </c>
      <c r="C69" s="123" t="str">
        <f>VLOOKUP(B69,'[1]LISTADO ATM'!$A$2:$B$822,2,0)</f>
        <v xml:space="preserve">ATM Autobanco San Martín II </v>
      </c>
      <c r="D69" s="127" t="s">
        <v>2451</v>
      </c>
      <c r="E69" s="112">
        <v>335836179</v>
      </c>
    </row>
    <row r="70" spans="1:5" ht="18" x14ac:dyDescent="0.25">
      <c r="A70" s="120" t="str">
        <f>VLOOKUP(B70,'[1]LISTADO ATM'!$A$2:$C$822,3,0)</f>
        <v>SUR</v>
      </c>
      <c r="B70" s="174">
        <v>825</v>
      </c>
      <c r="C70" s="123" t="str">
        <f>VLOOKUP(B70,'[1]LISTADO ATM'!$A$2:$B$822,2,0)</f>
        <v xml:space="preserve">ATM Estacion Eco Cibeles (Las Matas de Farfán) </v>
      </c>
      <c r="D70" s="127" t="s">
        <v>2451</v>
      </c>
      <c r="E70" s="112">
        <v>335836190</v>
      </c>
    </row>
    <row r="71" spans="1:5" ht="18" x14ac:dyDescent="0.25">
      <c r="A71" s="75" t="str">
        <f>VLOOKUP(B71,'[1]LISTADO ATM'!$A$2:$C$822,3,0)</f>
        <v>ESTE</v>
      </c>
      <c r="B71" s="123">
        <v>1</v>
      </c>
      <c r="C71" s="123" t="str">
        <f>VLOOKUP(B71,'[1]LISTADO ATM'!$A$2:$B$822,2,0)</f>
        <v>ATM S/M San Rafael del Yuma</v>
      </c>
      <c r="D71" s="127" t="s">
        <v>2451</v>
      </c>
      <c r="E71" s="112">
        <v>335835897</v>
      </c>
    </row>
    <row r="72" spans="1:5" ht="18.75" thickBot="1" x14ac:dyDescent="0.3">
      <c r="A72" s="128" t="s">
        <v>2500</v>
      </c>
      <c r="B72" s="102">
        <f>COUNT(B60:B71)</f>
        <v>12</v>
      </c>
      <c r="C72" s="108"/>
      <c r="D72" s="108"/>
      <c r="E72" s="108"/>
    </row>
    <row r="73" spans="1:5" ht="15.75" thickBot="1" x14ac:dyDescent="0.3">
      <c r="E73" s="100"/>
    </row>
    <row r="74" spans="1:5" ht="18.75" thickBot="1" x14ac:dyDescent="0.3">
      <c r="A74" s="140" t="s">
        <v>2503</v>
      </c>
      <c r="B74" s="141"/>
      <c r="C74" s="141"/>
      <c r="D74" s="141"/>
      <c r="E74" s="142"/>
    </row>
    <row r="75" spans="1:5" ht="18" x14ac:dyDescent="0.25">
      <c r="A75" s="97" t="s">
        <v>15</v>
      </c>
      <c r="B75" s="97" t="s">
        <v>2426</v>
      </c>
      <c r="C75" s="98" t="s">
        <v>46</v>
      </c>
      <c r="D75" s="98" t="s">
        <v>2429</v>
      </c>
      <c r="E75" s="103" t="s">
        <v>2427</v>
      </c>
    </row>
    <row r="76" spans="1:5" ht="18" x14ac:dyDescent="0.25">
      <c r="A76" s="75" t="str">
        <f>VLOOKUP(B76,'[1]LISTADO ATM'!$A$2:$C$822,3,0)</f>
        <v>DISTRITO NACIONAL</v>
      </c>
      <c r="B76" s="123">
        <v>314</v>
      </c>
      <c r="C76" s="123" t="str">
        <f>VLOOKUP(B76,'[1]LISTADO ATM'!$A$2:$B$822,2,0)</f>
        <v xml:space="preserve">ATM UNP Cambita Garabito (San Cristóbal) </v>
      </c>
      <c r="D76" s="129" t="s">
        <v>2490</v>
      </c>
      <c r="E76" s="112">
        <v>335835832</v>
      </c>
    </row>
    <row r="77" spans="1:5" ht="18" x14ac:dyDescent="0.25">
      <c r="A77" s="75" t="str">
        <f>VLOOKUP(B77,'[1]LISTADO ATM'!$A$2:$C$822,3,0)</f>
        <v>ESTE</v>
      </c>
      <c r="B77" s="123">
        <v>933</v>
      </c>
      <c r="C77" s="123" t="str">
        <f>VLOOKUP(B77,'[1]LISTADO ATM'!$A$2:$B$822,2,0)</f>
        <v>ATM Hotel Dreams Punta Cana II</v>
      </c>
      <c r="D77" s="129" t="s">
        <v>2490</v>
      </c>
      <c r="E77" s="112">
        <v>335835932</v>
      </c>
    </row>
    <row r="78" spans="1:5" ht="18" x14ac:dyDescent="0.25">
      <c r="A78" s="75" t="str">
        <f>VLOOKUP(B78,'[1]LISTADO ATM'!$A$2:$C$822,3,0)</f>
        <v>DISTRITO NACIONAL</v>
      </c>
      <c r="B78" s="123">
        <v>580</v>
      </c>
      <c r="C78" s="123" t="str">
        <f>VLOOKUP(B78,'[1]LISTADO ATM'!$A$2:$B$822,2,0)</f>
        <v xml:space="preserve">ATM Edificio Propagas </v>
      </c>
      <c r="D78" s="129" t="s">
        <v>2490</v>
      </c>
      <c r="E78" s="112">
        <v>335836086</v>
      </c>
    </row>
    <row r="79" spans="1:5" ht="18" x14ac:dyDescent="0.25">
      <c r="A79" s="75" t="str">
        <f>VLOOKUP(B79,'[1]LISTADO ATM'!$A$2:$C$822,3,0)</f>
        <v>DISTRITO NACIONAL</v>
      </c>
      <c r="B79" s="174">
        <v>955</v>
      </c>
      <c r="C79" s="123" t="str">
        <f>VLOOKUP(B79,'[1]LISTADO ATM'!$A$2:$B$822,2,0)</f>
        <v xml:space="preserve">ATM Oficina Americana Independencia II </v>
      </c>
      <c r="D79" s="129" t="s">
        <v>2490</v>
      </c>
      <c r="E79" s="112">
        <v>335836178</v>
      </c>
    </row>
    <row r="80" spans="1:5" ht="18.75" thickBot="1" x14ac:dyDescent="0.3">
      <c r="A80" s="121" t="s">
        <v>2500</v>
      </c>
      <c r="B80" s="102">
        <f>COUNT(B76:B79)</f>
        <v>4</v>
      </c>
      <c r="C80" s="108"/>
      <c r="D80" s="133"/>
      <c r="E80" s="134"/>
    </row>
    <row r="81" spans="1:5" ht="15.75" thickBot="1" x14ac:dyDescent="0.3">
      <c r="E81" s="100"/>
    </row>
    <row r="82" spans="1:5" ht="18" x14ac:dyDescent="0.25">
      <c r="A82" s="150" t="s">
        <v>2504</v>
      </c>
      <c r="B82" s="151"/>
      <c r="C82" s="151"/>
      <c r="D82" s="151"/>
      <c r="E82" s="152"/>
    </row>
    <row r="83" spans="1:5" ht="18" x14ac:dyDescent="0.25">
      <c r="A83" s="103" t="s">
        <v>15</v>
      </c>
      <c r="B83" s="103" t="s">
        <v>2426</v>
      </c>
      <c r="C83" s="99" t="s">
        <v>46</v>
      </c>
      <c r="D83" s="130" t="s">
        <v>2429</v>
      </c>
      <c r="E83" s="103" t="s">
        <v>2427</v>
      </c>
    </row>
    <row r="84" spans="1:5" ht="18" x14ac:dyDescent="0.25">
      <c r="A84" s="123" t="str">
        <f>VLOOKUP(B84,'[1]LISTADO ATM'!$A$2:$C$822,3,0)</f>
        <v>SUR</v>
      </c>
      <c r="B84" s="123">
        <v>677</v>
      </c>
      <c r="C84" s="123" t="str">
        <f>VLOOKUP(B84,'[1]LISTADO ATM'!$A$2:$B$822,2,0)</f>
        <v>ATM PBG Villa Jaragua</v>
      </c>
      <c r="D84" s="129" t="s">
        <v>2523</v>
      </c>
      <c r="E84" s="126">
        <v>335835690</v>
      </c>
    </row>
    <row r="85" spans="1:5" ht="18" x14ac:dyDescent="0.25">
      <c r="A85" s="123" t="str">
        <f>VLOOKUP(B85,'[1]LISTADO ATM'!$A$2:$C$822,3,0)</f>
        <v>DISTRITO NACIONAL</v>
      </c>
      <c r="B85" s="123">
        <v>54</v>
      </c>
      <c r="C85" s="123" t="str">
        <f>VLOOKUP(B85,'[1]LISTADO ATM'!$A$2:$B$822,2,0)</f>
        <v xml:space="preserve">ATM Autoservicio Galería 360 </v>
      </c>
      <c r="D85" s="129" t="s">
        <v>2523</v>
      </c>
      <c r="E85" s="126">
        <v>335835674</v>
      </c>
    </row>
    <row r="86" spans="1:5" ht="18" x14ac:dyDescent="0.25">
      <c r="A86" s="123" t="str">
        <f>VLOOKUP(B86,'[1]LISTADO ATM'!$A$2:$C$822,3,0)</f>
        <v>DISTRITO NACIONAL</v>
      </c>
      <c r="B86" s="123">
        <v>493</v>
      </c>
      <c r="C86" s="123" t="str">
        <f>VLOOKUP(B86,'[1]LISTADO ATM'!$A$2:$B$822,2,0)</f>
        <v xml:space="preserve">ATM Oficina Haina Occidental II </v>
      </c>
      <c r="D86" s="129" t="s">
        <v>2523</v>
      </c>
      <c r="E86" s="126">
        <v>335835839</v>
      </c>
    </row>
    <row r="87" spans="1:5" ht="18" x14ac:dyDescent="0.25">
      <c r="A87" s="123" t="str">
        <f>VLOOKUP(B87,'[1]LISTADO ATM'!$A$2:$C$822,3,0)</f>
        <v>DISTRITO NACIONAL</v>
      </c>
      <c r="B87" s="123">
        <v>410</v>
      </c>
      <c r="C87" s="123" t="str">
        <f>VLOOKUP(B87,'[1]LISTADO ATM'!$A$2:$B$822,2,0)</f>
        <v xml:space="preserve">ATM Oficina Las Palmas de Herrera II </v>
      </c>
      <c r="D87" s="129" t="s">
        <v>2523</v>
      </c>
      <c r="E87" s="126">
        <v>335835813</v>
      </c>
    </row>
    <row r="88" spans="1:5" ht="18" x14ac:dyDescent="0.25">
      <c r="A88" s="123" t="str">
        <f>VLOOKUP(B88,'[1]LISTADO ATM'!$A$2:$C$822,3,0)</f>
        <v>NORTE</v>
      </c>
      <c r="B88" s="123">
        <v>8</v>
      </c>
      <c r="C88" s="123" t="str">
        <f>VLOOKUP(B88,'[1]LISTADO ATM'!$A$2:$B$822,2,0)</f>
        <v>ATM Autoservicio Yaque</v>
      </c>
      <c r="D88" s="129" t="s">
        <v>2523</v>
      </c>
      <c r="E88" s="126">
        <v>335835852</v>
      </c>
    </row>
    <row r="89" spans="1:5" ht="18" x14ac:dyDescent="0.25">
      <c r="A89" s="123" t="str">
        <f>VLOOKUP(B89,'[1]LISTADO ATM'!$A$2:$C$822,3,0)</f>
        <v>DISTRITO NACIONAL</v>
      </c>
      <c r="B89" s="123">
        <v>241</v>
      </c>
      <c r="C89" s="123" t="str">
        <f>VLOOKUP(B89,'[1]LISTADO ATM'!$A$2:$B$822,2,0)</f>
        <v xml:space="preserve">ATM Palacio Nacional (Presidencia) </v>
      </c>
      <c r="D89" s="129" t="s">
        <v>2523</v>
      </c>
      <c r="E89" s="126">
        <v>335835853</v>
      </c>
    </row>
    <row r="90" spans="1:5" ht="18" x14ac:dyDescent="0.25">
      <c r="A90" s="123" t="str">
        <f>VLOOKUP(B90,'[1]LISTADO ATM'!$A$2:$C$822,3,0)</f>
        <v>DISTRITO NACIONAL</v>
      </c>
      <c r="B90" s="123">
        <v>966</v>
      </c>
      <c r="C90" s="123" t="str">
        <f>VLOOKUP(B90,'[1]LISTADO ATM'!$A$2:$B$822,2,0)</f>
        <v>ATM Centro Medico Real</v>
      </c>
      <c r="D90" s="129" t="s">
        <v>2523</v>
      </c>
      <c r="E90" s="126">
        <v>335836108</v>
      </c>
    </row>
    <row r="91" spans="1:5" ht="18" x14ac:dyDescent="0.25">
      <c r="A91" s="123" t="str">
        <f>VLOOKUP(B91,'[1]LISTADO ATM'!$A$2:$C$822,3,0)</f>
        <v>NORTE</v>
      </c>
      <c r="B91" s="123">
        <v>732</v>
      </c>
      <c r="C91" s="123" t="str">
        <f>VLOOKUP(B91,'[1]LISTADO ATM'!$A$2:$B$822,2,0)</f>
        <v xml:space="preserve">ATM Molino del Valle (Santiago) </v>
      </c>
      <c r="D91" s="129" t="s">
        <v>2523</v>
      </c>
      <c r="E91" s="126">
        <v>335836091</v>
      </c>
    </row>
    <row r="92" spans="1:5" ht="18" x14ac:dyDescent="0.25">
      <c r="A92" s="123" t="str">
        <f>VLOOKUP(B92,'[1]LISTADO ATM'!$A$2:$C$822,3,0)</f>
        <v>SUR</v>
      </c>
      <c r="B92" s="123">
        <v>5</v>
      </c>
      <c r="C92" s="123" t="str">
        <f>VLOOKUP(B92,'[1]LISTADO ATM'!$A$2:$B$822,2,0)</f>
        <v>ATM Oficina Autoservicio Villa Ofelia (San Juan)</v>
      </c>
      <c r="D92" s="177" t="s">
        <v>2535</v>
      </c>
      <c r="E92" s="126">
        <v>335836206</v>
      </c>
    </row>
    <row r="93" spans="1:5" ht="18" x14ac:dyDescent="0.25">
      <c r="A93" s="123" t="str">
        <f>VLOOKUP(B93,'[1]LISTADO ATM'!$A$2:$C$822,3,0)</f>
        <v>NORTE</v>
      </c>
      <c r="B93" s="123">
        <v>142</v>
      </c>
      <c r="C93" s="123" t="str">
        <f>VLOOKUP(B93,'[1]LISTADO ATM'!$A$2:$B$822,2,0)</f>
        <v xml:space="preserve">ATM Centro de Caja Galerías Bonao </v>
      </c>
      <c r="D93" s="129" t="s">
        <v>2523</v>
      </c>
      <c r="E93" s="126">
        <v>335836198</v>
      </c>
    </row>
    <row r="94" spans="1:5" ht="18" x14ac:dyDescent="0.25">
      <c r="A94" s="123" t="e">
        <f>VLOOKUP(B94,'[1]LISTADO ATM'!$A$2:$C$822,3,0)</f>
        <v>#N/A</v>
      </c>
      <c r="B94" s="123"/>
      <c r="C94" s="123" t="e">
        <f>VLOOKUP(B94,'[1]LISTADO ATM'!$A$2:$B$822,2,0)</f>
        <v>#N/A</v>
      </c>
      <c r="D94" s="129"/>
      <c r="E94" s="126"/>
    </row>
    <row r="95" spans="1:5" ht="18.75" thickBot="1" x14ac:dyDescent="0.3">
      <c r="A95" s="121" t="s">
        <v>2500</v>
      </c>
      <c r="B95" s="102">
        <f>COUNT(B84:B94)</f>
        <v>10</v>
      </c>
      <c r="C95" s="132"/>
      <c r="D95" s="131"/>
      <c r="E95" s="131"/>
    </row>
    <row r="96" spans="1:5" ht="15.75" thickBot="1" x14ac:dyDescent="0.3">
      <c r="E96" s="100"/>
    </row>
    <row r="97" spans="1:5" ht="18.75" thickBot="1" x14ac:dyDescent="0.3">
      <c r="A97" s="153" t="s">
        <v>2505</v>
      </c>
      <c r="B97" s="154"/>
      <c r="D97" s="100"/>
      <c r="E97" s="100"/>
    </row>
    <row r="98" spans="1:5" ht="18.75" thickBot="1" x14ac:dyDescent="0.3">
      <c r="A98" s="138">
        <f>+B72+B80+B95</f>
        <v>26</v>
      </c>
      <c r="B98" s="139"/>
    </row>
    <row r="99" spans="1:5" ht="15.75" thickBot="1" x14ac:dyDescent="0.3">
      <c r="E99" s="100"/>
    </row>
    <row r="100" spans="1:5" ht="18.75" thickBot="1" x14ac:dyDescent="0.3">
      <c r="A100" s="140" t="s">
        <v>2506</v>
      </c>
      <c r="B100" s="141"/>
      <c r="C100" s="141"/>
      <c r="D100" s="141"/>
      <c r="E100" s="142"/>
    </row>
    <row r="101" spans="1:5" ht="18" x14ac:dyDescent="0.25">
      <c r="A101" s="103" t="s">
        <v>15</v>
      </c>
      <c r="B101" s="103" t="s">
        <v>2426</v>
      </c>
      <c r="C101" s="99" t="s">
        <v>46</v>
      </c>
      <c r="D101" s="143" t="s">
        <v>2429</v>
      </c>
      <c r="E101" s="144"/>
    </row>
    <row r="102" spans="1:5" ht="18" x14ac:dyDescent="0.25">
      <c r="A102" s="123" t="str">
        <f>VLOOKUP(B102,'[1]LISTADO ATM'!$A$2:$C$822,3,0)</f>
        <v>DISTRITO NACIONAL</v>
      </c>
      <c r="B102" s="123">
        <v>833</v>
      </c>
      <c r="C102" s="123" t="str">
        <f>VLOOKUP(B102,'[1]LISTADO ATM'!$A$2:$B$822,2,0)</f>
        <v xml:space="preserve">ATM Cafetería CTB I </v>
      </c>
      <c r="D102" s="145" t="s">
        <v>2524</v>
      </c>
      <c r="E102" s="146"/>
    </row>
    <row r="103" spans="1:5" ht="18" x14ac:dyDescent="0.25">
      <c r="A103" s="123" t="str">
        <f>VLOOKUP(B103,'[1]LISTADO ATM'!$A$2:$C$822,3,0)</f>
        <v>DISTRITO NACIONAL</v>
      </c>
      <c r="B103" s="123">
        <v>993</v>
      </c>
      <c r="C103" s="123" t="str">
        <f>VLOOKUP(B103,'[1]LISTADO ATM'!$A$2:$B$822,2,0)</f>
        <v xml:space="preserve">ATM Centro Medico Integral II </v>
      </c>
      <c r="D103" s="145" t="s">
        <v>2524</v>
      </c>
      <c r="E103" s="146"/>
    </row>
    <row r="104" spans="1:5" ht="18" x14ac:dyDescent="0.25">
      <c r="A104" s="123" t="str">
        <f>VLOOKUP(B104,'[1]LISTADO ATM'!$A$2:$C$822,3,0)</f>
        <v>NORTE</v>
      </c>
      <c r="B104" s="123">
        <v>9</v>
      </c>
      <c r="C104" s="123" t="str">
        <f>VLOOKUP(B104,'[1]LISTADO ATM'!$A$2:$B$822,2,0)</f>
        <v>ATM Hispañiola Fresh Fruit</v>
      </c>
      <c r="D104" s="145" t="s">
        <v>2524</v>
      </c>
      <c r="E104" s="146"/>
    </row>
    <row r="105" spans="1:5" ht="18" x14ac:dyDescent="0.25">
      <c r="A105" s="123" t="str">
        <f>VLOOKUP(B105,'[1]LISTADO ATM'!$A$2:$C$822,3,0)</f>
        <v>NORTE</v>
      </c>
      <c r="B105" s="123">
        <v>432</v>
      </c>
      <c r="C105" s="123" t="str">
        <f>VLOOKUP(B105,'[1]LISTADO ATM'!$A$2:$B$822,2,0)</f>
        <v xml:space="preserve">ATM Oficina Puerto Plata II </v>
      </c>
      <c r="D105" s="145" t="s">
        <v>2524</v>
      </c>
      <c r="E105" s="146"/>
    </row>
    <row r="106" spans="1:5" ht="18" x14ac:dyDescent="0.25">
      <c r="A106" s="123" t="str">
        <f>VLOOKUP(B106,'[1]LISTADO ATM'!$A$2:$C$822,3,0)</f>
        <v>DISTRITO NACIONAL</v>
      </c>
      <c r="B106" s="123">
        <v>911</v>
      </c>
      <c r="C106" s="123" t="str">
        <f>VLOOKUP(B106,'[1]LISTADO ATM'!$A$2:$B$822,2,0)</f>
        <v xml:space="preserve">ATM Oficina Venezuela II </v>
      </c>
      <c r="D106" s="145" t="s">
        <v>2525</v>
      </c>
      <c r="E106" s="146"/>
    </row>
    <row r="107" spans="1:5" ht="18" x14ac:dyDescent="0.25">
      <c r="A107" s="123" t="str">
        <f>VLOOKUP(B107,'[1]LISTADO ATM'!$A$2:$C$822,3,0)</f>
        <v>NORTE</v>
      </c>
      <c r="B107" s="123">
        <v>728</v>
      </c>
      <c r="C107" s="123" t="str">
        <f>VLOOKUP(B107,'[1]LISTADO ATM'!$A$2:$B$822,2,0)</f>
        <v xml:space="preserve">ATM UNP La Vega Oficina Regional Norcentral </v>
      </c>
      <c r="D107" s="145" t="s">
        <v>2524</v>
      </c>
      <c r="E107" s="146"/>
    </row>
    <row r="108" spans="1:5" ht="18" x14ac:dyDescent="0.25">
      <c r="A108" s="123" t="str">
        <f>VLOOKUP(B108,'[1]LISTADO ATM'!$A$2:$C$822,3,0)</f>
        <v>DISTRITO NACIONAL</v>
      </c>
      <c r="B108" s="123">
        <v>578</v>
      </c>
      <c r="C108" s="123" t="str">
        <f>VLOOKUP(B108,'[1]LISTADO ATM'!$A$2:$B$822,2,0)</f>
        <v xml:space="preserve">ATM Procuraduría General de la República </v>
      </c>
      <c r="D108" s="145" t="s">
        <v>2524</v>
      </c>
      <c r="E108" s="146"/>
    </row>
    <row r="109" spans="1:5" ht="18" x14ac:dyDescent="0.25">
      <c r="A109" s="123" t="str">
        <f>VLOOKUP(B109,'[1]LISTADO ATM'!$A$2:$C$822,3,0)</f>
        <v>DISTRITO NACIONAL</v>
      </c>
      <c r="B109" s="123">
        <v>522</v>
      </c>
      <c r="C109" s="123" t="str">
        <f>VLOOKUP(B109,'[1]LISTADO ATM'!$A$2:$B$822,2,0)</f>
        <v xml:space="preserve">ATM Oficina Galería 360 </v>
      </c>
      <c r="D109" s="145" t="s">
        <v>2524</v>
      </c>
      <c r="E109" s="146"/>
    </row>
    <row r="110" spans="1:5" ht="18" x14ac:dyDescent="0.25">
      <c r="A110" s="123" t="str">
        <f>VLOOKUP(B110,'[1]LISTADO ATM'!$A$2:$C$822,3,0)</f>
        <v>DISTRITO NACIONAL</v>
      </c>
      <c r="B110" s="123">
        <v>515</v>
      </c>
      <c r="C110" s="123" t="str">
        <f>VLOOKUP(B110,'[1]LISTADO ATM'!$A$2:$B$822,2,0)</f>
        <v xml:space="preserve">ATM Oficina Agora Mall I </v>
      </c>
      <c r="D110" s="145" t="s">
        <v>2524</v>
      </c>
      <c r="E110" s="146"/>
    </row>
    <row r="111" spans="1:5" ht="18" x14ac:dyDescent="0.25">
      <c r="A111" s="123" t="str">
        <f>VLOOKUP(B111,'[1]LISTADO ATM'!$A$2:$C$822,3,0)</f>
        <v>DISTRITO NACIONAL</v>
      </c>
      <c r="B111" s="123">
        <v>724</v>
      </c>
      <c r="C111" s="123" t="str">
        <f>VLOOKUP(B111,'[1]LISTADO ATM'!$A$2:$B$822,2,0)</f>
        <v xml:space="preserve">ATM El Huacal I </v>
      </c>
      <c r="D111" s="145" t="s">
        <v>2524</v>
      </c>
      <c r="E111" s="146"/>
    </row>
    <row r="112" spans="1:5" ht="18" x14ac:dyDescent="0.25">
      <c r="A112" s="123" t="str">
        <f>VLOOKUP(B112,'[1]LISTADO ATM'!$A$2:$C$822,3,0)</f>
        <v>DISTRITO NACIONAL</v>
      </c>
      <c r="B112" s="123">
        <v>725</v>
      </c>
      <c r="C112" s="123" t="str">
        <f>VLOOKUP(B112,'[1]LISTADO ATM'!$A$2:$B$822,2,0)</f>
        <v xml:space="preserve">ATM El Huacal II  </v>
      </c>
      <c r="D112" s="145" t="s">
        <v>2524</v>
      </c>
      <c r="E112" s="146"/>
    </row>
    <row r="113" spans="1:5" ht="18" x14ac:dyDescent="0.25">
      <c r="A113" s="123" t="str">
        <f>VLOOKUP(B113,'[1]LISTADO ATM'!$A$2:$C$822,3,0)</f>
        <v>NORTE</v>
      </c>
      <c r="B113" s="123">
        <v>171</v>
      </c>
      <c r="C113" s="123" t="str">
        <f>VLOOKUP(B113,'[1]LISTADO ATM'!$A$2:$B$822,2,0)</f>
        <v xml:space="preserve">ATM Oficina Moca </v>
      </c>
      <c r="D113" s="145" t="s">
        <v>2524</v>
      </c>
      <c r="E113" s="146"/>
    </row>
    <row r="114" spans="1:5" ht="18" x14ac:dyDescent="0.25">
      <c r="A114" s="123" t="str">
        <f>VLOOKUP(B114,'[1]LISTADO ATM'!$A$2:$C$822,3,0)</f>
        <v>NORTE</v>
      </c>
      <c r="B114" s="123">
        <v>333</v>
      </c>
      <c r="C114" s="123" t="str">
        <f>VLOOKUP(B114,'[1]LISTADO ATM'!$A$2:$B$822,2,0)</f>
        <v>ATM Oficina Turey Maimón</v>
      </c>
      <c r="D114" s="145" t="s">
        <v>2534</v>
      </c>
      <c r="E114" s="146"/>
    </row>
    <row r="115" spans="1:5" ht="18" x14ac:dyDescent="0.25">
      <c r="A115" s="123" t="str">
        <f>VLOOKUP(B115,'[1]LISTADO ATM'!$A$2:$C$822,3,0)</f>
        <v>DISTRITO NACIONAL</v>
      </c>
      <c r="B115" s="123">
        <v>113</v>
      </c>
      <c r="C115" s="123" t="str">
        <f>VLOOKUP(B115,'[1]LISTADO ATM'!$A$2:$B$822,2,0)</f>
        <v xml:space="preserve">ATM Autoservicio Atalaya del Mar </v>
      </c>
      <c r="D115" s="145" t="s">
        <v>2524</v>
      </c>
      <c r="E115" s="146"/>
    </row>
    <row r="116" spans="1:5" ht="18" x14ac:dyDescent="0.25">
      <c r="A116" s="123" t="str">
        <f>VLOOKUP(B116,'[1]LISTADO ATM'!$A$2:$C$822,3,0)</f>
        <v>DISTRITO NACIONAL</v>
      </c>
      <c r="B116" s="123">
        <v>487</v>
      </c>
      <c r="C116" s="123" t="str">
        <f>VLOOKUP(B116,'[1]LISTADO ATM'!$A$2:$B$822,2,0)</f>
        <v xml:space="preserve">ATM Olé Hainamosa </v>
      </c>
      <c r="D116" s="145" t="s">
        <v>2534</v>
      </c>
      <c r="E116" s="146"/>
    </row>
    <row r="117" spans="1:5" ht="18" x14ac:dyDescent="0.25">
      <c r="A117" s="123" t="str">
        <f>VLOOKUP(B117,'[1]LISTADO ATM'!$A$2:$C$822,3,0)</f>
        <v>NORTE</v>
      </c>
      <c r="B117" s="123">
        <v>752</v>
      </c>
      <c r="C117" s="123" t="str">
        <f>VLOOKUP(B117,'[1]LISTADO ATM'!$A$2:$B$822,2,0)</f>
        <v xml:space="preserve">ATM UNP Las Carolinas (La Vega) </v>
      </c>
      <c r="D117" s="145" t="s">
        <v>2534</v>
      </c>
      <c r="E117" s="146"/>
    </row>
    <row r="118" spans="1:5" ht="18" x14ac:dyDescent="0.25">
      <c r="A118" s="123" t="str">
        <f>VLOOKUP(B118,'[1]LISTADO ATM'!$A$2:$C$822,3,0)</f>
        <v>SUR</v>
      </c>
      <c r="B118" s="123">
        <v>765</v>
      </c>
      <c r="C118" s="123" t="str">
        <f>VLOOKUP(B118,'[1]LISTADO ATM'!$A$2:$B$822,2,0)</f>
        <v xml:space="preserve">ATM Oficina Azua I </v>
      </c>
      <c r="D118" s="145" t="s">
        <v>2525</v>
      </c>
      <c r="E118" s="146"/>
    </row>
    <row r="119" spans="1:5" ht="18" x14ac:dyDescent="0.25">
      <c r="A119" s="123" t="str">
        <f>VLOOKUP(B119,'[1]LISTADO ATM'!$A$2:$C$822,3,0)</f>
        <v>DISTRITO NACIONAL</v>
      </c>
      <c r="B119" s="123">
        <v>884</v>
      </c>
      <c r="C119" s="123" t="str">
        <f>VLOOKUP(B119,'[1]LISTADO ATM'!$A$2:$B$822,2,0)</f>
        <v xml:space="preserve">ATM UNP Olé Sabana Perdida </v>
      </c>
      <c r="D119" s="145" t="s">
        <v>2525</v>
      </c>
      <c r="E119" s="146"/>
    </row>
    <row r="120" spans="1:5" ht="18" x14ac:dyDescent="0.25">
      <c r="A120" s="123" t="str">
        <f>VLOOKUP(B120,'[1]LISTADO ATM'!$A$2:$C$822,3,0)</f>
        <v>DISTRITO NACIONAL</v>
      </c>
      <c r="B120" s="123">
        <v>976</v>
      </c>
      <c r="C120" s="123" t="str">
        <f>VLOOKUP(B120,'[1]LISTADO ATM'!$A$2:$B$822,2,0)</f>
        <v xml:space="preserve">ATM Oficina Diamond Plaza I </v>
      </c>
      <c r="D120" s="145" t="s">
        <v>2525</v>
      </c>
      <c r="E120" s="146"/>
    </row>
    <row r="121" spans="1:5" ht="18" x14ac:dyDescent="0.25">
      <c r="A121" s="123" t="str">
        <f>VLOOKUP(B121,'[1]LISTADO ATM'!$A$2:$C$822,3,0)</f>
        <v>SUR</v>
      </c>
      <c r="B121" s="123">
        <v>984</v>
      </c>
      <c r="C121" s="123" t="str">
        <f>VLOOKUP(B121,'[1]LISTADO ATM'!$A$2:$B$822,2,0)</f>
        <v xml:space="preserve">ATM Oficina Neiba II </v>
      </c>
      <c r="D121" s="145" t="s">
        <v>2524</v>
      </c>
      <c r="E121" s="146"/>
    </row>
    <row r="122" spans="1:5" ht="18" x14ac:dyDescent="0.25">
      <c r="A122" s="123" t="str">
        <f>VLOOKUP(B122,'[1]LISTADO ATM'!$A$2:$C$822,3,0)</f>
        <v>SUR</v>
      </c>
      <c r="B122" s="174">
        <v>871</v>
      </c>
      <c r="C122" s="123" t="str">
        <f>VLOOKUP(B122,'[1]LISTADO ATM'!$A$2:$B$822,2,0)</f>
        <v>ATM Plaza Cultural San Juan</v>
      </c>
      <c r="D122" s="145" t="s">
        <v>2525</v>
      </c>
      <c r="E122" s="146"/>
    </row>
    <row r="123" spans="1:5" ht="18.75" thickBot="1" x14ac:dyDescent="0.3">
      <c r="A123" s="121" t="s">
        <v>2500</v>
      </c>
      <c r="B123" s="102">
        <f>COUNT(B102:B122)</f>
        <v>21</v>
      </c>
      <c r="C123" s="132"/>
      <c r="D123" s="131"/>
      <c r="E123" s="131"/>
    </row>
  </sheetData>
  <mergeCells count="34"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103:E103"/>
    <mergeCell ref="D104:E104"/>
    <mergeCell ref="D105:E105"/>
    <mergeCell ref="D106:E106"/>
    <mergeCell ref="D107:E107"/>
    <mergeCell ref="A97:B97"/>
    <mergeCell ref="A98:B98"/>
    <mergeCell ref="A100:E100"/>
    <mergeCell ref="D101:E101"/>
    <mergeCell ref="D102:E102"/>
    <mergeCell ref="A74:E74"/>
    <mergeCell ref="A82:E82"/>
    <mergeCell ref="A49:E49"/>
    <mergeCell ref="C56:E56"/>
    <mergeCell ref="A58:E58"/>
    <mergeCell ref="C47:E47"/>
    <mergeCell ref="A1:E1"/>
    <mergeCell ref="A2:E2"/>
    <mergeCell ref="A7:E7"/>
  </mergeCells>
  <phoneticPr fontId="46" type="noConversion"/>
  <conditionalFormatting sqref="B1:B1048576">
    <cfRule type="duplicateValues" dxfId="682" priority="1"/>
    <cfRule type="duplicateValues" dxfId="681" priority="3"/>
    <cfRule type="duplicateValues" dxfId="680" priority="4"/>
  </conditionalFormatting>
  <conditionalFormatting sqref="E1:E1048576">
    <cfRule type="duplicateValues" dxfId="67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2433</v>
      </c>
      <c r="B1" s="165"/>
      <c r="C1" s="165"/>
      <c r="D1" s="16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2509</v>
      </c>
      <c r="B3" s="109">
        <v>816</v>
      </c>
      <c r="C3" s="67" t="s">
        <v>2437</v>
      </c>
      <c r="D3" s="67" t="s">
        <v>2511</v>
      </c>
      <c r="E3" s="69"/>
    </row>
    <row r="4" spans="1:5" ht="18" x14ac:dyDescent="0.25">
      <c r="A4" s="110" t="s">
        <v>2512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2443</v>
      </c>
      <c r="B25" s="165"/>
      <c r="C25" s="165"/>
      <c r="D25" s="16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2513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2514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2515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2516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2517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2518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2519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2520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678" priority="119253"/>
  </conditionalFormatting>
  <conditionalFormatting sqref="A7:A11">
    <cfRule type="duplicateValues" dxfId="677" priority="119257"/>
    <cfRule type="duplicateValues" dxfId="676" priority="119258"/>
  </conditionalFormatting>
  <conditionalFormatting sqref="A7:A11">
    <cfRule type="duplicateValues" dxfId="675" priority="119261"/>
    <cfRule type="duplicateValues" dxfId="674" priority="119262"/>
  </conditionalFormatting>
  <conditionalFormatting sqref="A5:A6">
    <cfRule type="duplicateValues" dxfId="673" priority="289"/>
  </conditionalFormatting>
  <conditionalFormatting sqref="A5:A6">
    <cfRule type="duplicateValues" dxfId="672" priority="287"/>
    <cfRule type="duplicateValues" dxfId="671" priority="288"/>
  </conditionalFormatting>
  <conditionalFormatting sqref="A5:A6">
    <cfRule type="duplicateValues" dxfId="670" priority="285"/>
    <cfRule type="duplicateValues" dxfId="669" priority="286"/>
  </conditionalFormatting>
  <conditionalFormatting sqref="A5:A6">
    <cfRule type="duplicateValues" dxfId="668" priority="266"/>
  </conditionalFormatting>
  <conditionalFormatting sqref="A5:A6">
    <cfRule type="duplicateValues" dxfId="667" priority="264"/>
    <cfRule type="duplicateValues" dxfId="666" priority="265"/>
  </conditionalFormatting>
  <conditionalFormatting sqref="A5:A6">
    <cfRule type="duplicateValues" dxfId="665" priority="262"/>
    <cfRule type="duplicateValues" dxfId="664" priority="263"/>
  </conditionalFormatting>
  <conditionalFormatting sqref="B5:B6">
    <cfRule type="duplicateValues" dxfId="663" priority="259"/>
    <cfRule type="duplicateValues" dxfId="662" priority="260"/>
  </conditionalFormatting>
  <conditionalFormatting sqref="B5:B6">
    <cfRule type="duplicateValues" dxfId="661" priority="258"/>
  </conditionalFormatting>
  <conditionalFormatting sqref="B5:B6">
    <cfRule type="duplicateValues" dxfId="660" priority="257"/>
  </conditionalFormatting>
  <conditionalFormatting sqref="B5:B6">
    <cfRule type="duplicateValues" dxfId="659" priority="255"/>
    <cfRule type="duplicateValues" dxfId="658" priority="256"/>
  </conditionalFormatting>
  <conditionalFormatting sqref="B27:B30">
    <cfRule type="duplicateValues" dxfId="657" priority="101"/>
  </conditionalFormatting>
  <conditionalFormatting sqref="B27:B30">
    <cfRule type="duplicateValues" dxfId="656" priority="99"/>
    <cfRule type="duplicateValues" dxfId="655" priority="100"/>
  </conditionalFormatting>
  <conditionalFormatting sqref="B27:B30">
    <cfRule type="duplicateValues" dxfId="654" priority="97"/>
    <cfRule type="duplicateValues" dxfId="653" priority="98"/>
  </conditionalFormatting>
  <conditionalFormatting sqref="B27:B30">
    <cfRule type="duplicateValues" dxfId="652" priority="96"/>
  </conditionalFormatting>
  <conditionalFormatting sqref="B27:B30">
    <cfRule type="duplicateValues" dxfId="651" priority="95"/>
  </conditionalFormatting>
  <conditionalFormatting sqref="B27:B30">
    <cfRule type="duplicateValues" dxfId="650" priority="94"/>
  </conditionalFormatting>
  <conditionalFormatting sqref="B27:B30">
    <cfRule type="duplicateValues" dxfId="649" priority="93"/>
  </conditionalFormatting>
  <conditionalFormatting sqref="B27:B30">
    <cfRule type="duplicateValues" dxfId="648" priority="91"/>
    <cfRule type="duplicateValues" dxfId="647" priority="92"/>
  </conditionalFormatting>
  <conditionalFormatting sqref="B27:B30">
    <cfRule type="duplicateValues" dxfId="646" priority="90"/>
  </conditionalFormatting>
  <conditionalFormatting sqref="B27:B30">
    <cfRule type="duplicateValues" dxfId="645" priority="88"/>
    <cfRule type="duplicateValues" dxfId="644" priority="89"/>
  </conditionalFormatting>
  <conditionalFormatting sqref="A27:A30">
    <cfRule type="duplicateValues" dxfId="643" priority="87"/>
  </conditionalFormatting>
  <conditionalFormatting sqref="A27:A30">
    <cfRule type="duplicateValues" dxfId="642" priority="86"/>
  </conditionalFormatting>
  <conditionalFormatting sqref="A27:A30">
    <cfRule type="duplicateValues" dxfId="641" priority="84"/>
    <cfRule type="duplicateValues" dxfId="640" priority="85"/>
  </conditionalFormatting>
  <conditionalFormatting sqref="A27:A30">
    <cfRule type="duplicateValues" dxfId="639" priority="83"/>
  </conditionalFormatting>
  <conditionalFormatting sqref="A27:A30">
    <cfRule type="duplicateValues" dxfId="638" priority="82"/>
  </conditionalFormatting>
  <conditionalFormatting sqref="A27:A30">
    <cfRule type="duplicateValues" dxfId="637" priority="81"/>
  </conditionalFormatting>
  <conditionalFormatting sqref="A27:A30">
    <cfRule type="duplicateValues" dxfId="636" priority="79"/>
    <cfRule type="duplicateValues" dxfId="635" priority="80"/>
  </conditionalFormatting>
  <conditionalFormatting sqref="B3">
    <cfRule type="duplicateValues" dxfId="634" priority="78"/>
  </conditionalFormatting>
  <conditionalFormatting sqref="B3">
    <cfRule type="duplicateValues" dxfId="633" priority="76"/>
    <cfRule type="duplicateValues" dxfId="632" priority="77"/>
  </conditionalFormatting>
  <conditionalFormatting sqref="B3">
    <cfRule type="duplicateValues" dxfId="631" priority="74"/>
    <cfRule type="duplicateValues" dxfId="630" priority="75"/>
  </conditionalFormatting>
  <conditionalFormatting sqref="B3">
    <cfRule type="duplicateValues" dxfId="629" priority="73"/>
  </conditionalFormatting>
  <conditionalFormatting sqref="B3">
    <cfRule type="duplicateValues" dxfId="628" priority="72"/>
  </conditionalFormatting>
  <conditionalFormatting sqref="B3">
    <cfRule type="duplicateValues" dxfId="627" priority="71"/>
  </conditionalFormatting>
  <conditionalFormatting sqref="B3">
    <cfRule type="duplicateValues" dxfId="626" priority="70"/>
  </conditionalFormatting>
  <conditionalFormatting sqref="B3">
    <cfRule type="duplicateValues" dxfId="625" priority="68"/>
    <cfRule type="duplicateValues" dxfId="624" priority="69"/>
  </conditionalFormatting>
  <conditionalFormatting sqref="B3">
    <cfRule type="duplicateValues" dxfId="623" priority="67"/>
  </conditionalFormatting>
  <conditionalFormatting sqref="B3">
    <cfRule type="duplicateValues" dxfId="622" priority="65"/>
    <cfRule type="duplicateValues" dxfId="621" priority="66"/>
  </conditionalFormatting>
  <conditionalFormatting sqref="A3">
    <cfRule type="duplicateValues" dxfId="620" priority="64"/>
  </conditionalFormatting>
  <conditionalFormatting sqref="A3">
    <cfRule type="duplicateValues" dxfId="619" priority="63"/>
  </conditionalFormatting>
  <conditionalFormatting sqref="A3">
    <cfRule type="duplicateValues" dxfId="618" priority="61"/>
    <cfRule type="duplicateValues" dxfId="617" priority="62"/>
  </conditionalFormatting>
  <conditionalFormatting sqref="A3">
    <cfRule type="duplicateValues" dxfId="616" priority="60"/>
  </conditionalFormatting>
  <conditionalFormatting sqref="A3">
    <cfRule type="duplicateValues" dxfId="615" priority="59"/>
  </conditionalFormatting>
  <conditionalFormatting sqref="A3">
    <cfRule type="duplicateValues" dxfId="614" priority="58"/>
  </conditionalFormatting>
  <conditionalFormatting sqref="A3">
    <cfRule type="duplicateValues" dxfId="613" priority="56"/>
    <cfRule type="duplicateValues" dxfId="612" priority="57"/>
  </conditionalFormatting>
  <conditionalFormatting sqref="B4">
    <cfRule type="duplicateValues" dxfId="611" priority="55"/>
  </conditionalFormatting>
  <conditionalFormatting sqref="B4">
    <cfRule type="duplicateValues" dxfId="610" priority="53"/>
    <cfRule type="duplicateValues" dxfId="609" priority="54"/>
  </conditionalFormatting>
  <conditionalFormatting sqref="B4">
    <cfRule type="duplicateValues" dxfId="608" priority="51"/>
    <cfRule type="duplicateValues" dxfId="607" priority="52"/>
  </conditionalFormatting>
  <conditionalFormatting sqref="B4">
    <cfRule type="duplicateValues" dxfId="606" priority="50"/>
  </conditionalFormatting>
  <conditionalFormatting sqref="B4">
    <cfRule type="duplicateValues" dxfId="605" priority="49"/>
  </conditionalFormatting>
  <conditionalFormatting sqref="B4">
    <cfRule type="duplicateValues" dxfId="604" priority="48"/>
  </conditionalFormatting>
  <conditionalFormatting sqref="B4">
    <cfRule type="duplicateValues" dxfId="603" priority="47"/>
  </conditionalFormatting>
  <conditionalFormatting sqref="B4">
    <cfRule type="duplicateValues" dxfId="602" priority="45"/>
    <cfRule type="duplicateValues" dxfId="601" priority="46"/>
  </conditionalFormatting>
  <conditionalFormatting sqref="B4">
    <cfRule type="duplicateValues" dxfId="600" priority="44"/>
  </conditionalFormatting>
  <conditionalFormatting sqref="B4">
    <cfRule type="duplicateValues" dxfId="599" priority="42"/>
    <cfRule type="duplicateValues" dxfId="598" priority="43"/>
  </conditionalFormatting>
  <conditionalFormatting sqref="A4">
    <cfRule type="duplicateValues" dxfId="597" priority="32"/>
  </conditionalFormatting>
  <conditionalFormatting sqref="A4">
    <cfRule type="duplicateValues" dxfId="596" priority="31"/>
  </conditionalFormatting>
  <conditionalFormatting sqref="A4">
    <cfRule type="duplicateValues" dxfId="595" priority="29"/>
    <cfRule type="duplicateValues" dxfId="594" priority="30"/>
  </conditionalFormatting>
  <conditionalFormatting sqref="A4">
    <cfRule type="duplicateValues" dxfId="593" priority="28"/>
  </conditionalFormatting>
  <conditionalFormatting sqref="A4">
    <cfRule type="duplicateValues" dxfId="592" priority="27"/>
  </conditionalFormatting>
  <conditionalFormatting sqref="A4">
    <cfRule type="duplicateValues" dxfId="591" priority="26"/>
  </conditionalFormatting>
  <conditionalFormatting sqref="A4">
    <cfRule type="duplicateValues" dxfId="590" priority="24"/>
    <cfRule type="duplicateValues" dxfId="589" priority="25"/>
  </conditionalFormatting>
  <conditionalFormatting sqref="B31:B38">
    <cfRule type="duplicateValues" dxfId="588" priority="23"/>
  </conditionalFormatting>
  <conditionalFormatting sqref="B31:B38">
    <cfRule type="duplicateValues" dxfId="587" priority="21"/>
    <cfRule type="duplicateValues" dxfId="586" priority="22"/>
  </conditionalFormatting>
  <conditionalFormatting sqref="B31:B38">
    <cfRule type="duplicateValues" dxfId="585" priority="19"/>
    <cfRule type="duplicateValues" dxfId="584" priority="20"/>
  </conditionalFormatting>
  <conditionalFormatting sqref="B31:B38">
    <cfRule type="duplicateValues" dxfId="583" priority="18"/>
  </conditionalFormatting>
  <conditionalFormatting sqref="B31:B38">
    <cfRule type="duplicateValues" dxfId="582" priority="17"/>
  </conditionalFormatting>
  <conditionalFormatting sqref="B31:B38">
    <cfRule type="duplicateValues" dxfId="581" priority="16"/>
  </conditionalFormatting>
  <conditionalFormatting sqref="B31:B38">
    <cfRule type="duplicateValues" dxfId="580" priority="15"/>
  </conditionalFormatting>
  <conditionalFormatting sqref="B31:B38">
    <cfRule type="duplicateValues" dxfId="579" priority="13"/>
    <cfRule type="duplicateValues" dxfId="578" priority="14"/>
  </conditionalFormatting>
  <conditionalFormatting sqref="B31:B38">
    <cfRule type="duplicateValues" dxfId="577" priority="12"/>
  </conditionalFormatting>
  <conditionalFormatting sqref="B31:B38">
    <cfRule type="duplicateValues" dxfId="576" priority="10"/>
    <cfRule type="duplicateValues" dxfId="575" priority="11"/>
  </conditionalFormatting>
  <conditionalFormatting sqref="A31:A38">
    <cfRule type="duplicateValues" dxfId="574" priority="9"/>
  </conditionalFormatting>
  <conditionalFormatting sqref="A31:A38">
    <cfRule type="duplicateValues" dxfId="573" priority="8"/>
  </conditionalFormatting>
  <conditionalFormatting sqref="A31:A38">
    <cfRule type="duplicateValues" dxfId="572" priority="6"/>
    <cfRule type="duplicateValues" dxfId="571" priority="7"/>
  </conditionalFormatting>
  <conditionalFormatting sqref="A31:A38">
    <cfRule type="duplicateValues" dxfId="570" priority="5"/>
  </conditionalFormatting>
  <conditionalFormatting sqref="A31:A38">
    <cfRule type="duplicateValues" dxfId="569" priority="4"/>
  </conditionalFormatting>
  <conditionalFormatting sqref="A31:A38">
    <cfRule type="duplicateValues" dxfId="568" priority="3"/>
  </conditionalFormatting>
  <conditionalFormatting sqref="A31:A38">
    <cfRule type="duplicateValues" dxfId="567" priority="1"/>
    <cfRule type="duplicateValues" dxfId="566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65" priority="69"/>
  </conditionalFormatting>
  <conditionalFormatting sqref="E9:E1048576 E1:E2">
    <cfRule type="duplicateValues" dxfId="564" priority="99250"/>
  </conditionalFormatting>
  <conditionalFormatting sqref="E4">
    <cfRule type="duplicateValues" dxfId="563" priority="62"/>
  </conditionalFormatting>
  <conditionalFormatting sqref="E5:E8">
    <cfRule type="duplicateValues" dxfId="562" priority="60"/>
  </conditionalFormatting>
  <conditionalFormatting sqref="B12">
    <cfRule type="duplicateValues" dxfId="561" priority="34"/>
    <cfRule type="duplicateValues" dxfId="560" priority="35"/>
    <cfRule type="duplicateValues" dxfId="559" priority="36"/>
  </conditionalFormatting>
  <conditionalFormatting sqref="B12">
    <cfRule type="duplicateValues" dxfId="558" priority="33"/>
  </conditionalFormatting>
  <conditionalFormatting sqref="B12">
    <cfRule type="duplicateValues" dxfId="557" priority="31"/>
    <cfRule type="duplicateValues" dxfId="556" priority="32"/>
  </conditionalFormatting>
  <conditionalFormatting sqref="B12">
    <cfRule type="duplicateValues" dxfId="555" priority="28"/>
    <cfRule type="duplicateValues" dxfId="554" priority="29"/>
    <cfRule type="duplicateValues" dxfId="553" priority="30"/>
  </conditionalFormatting>
  <conditionalFormatting sqref="B12">
    <cfRule type="duplicateValues" dxfId="552" priority="27"/>
  </conditionalFormatting>
  <conditionalFormatting sqref="B12">
    <cfRule type="duplicateValues" dxfId="551" priority="25"/>
    <cfRule type="duplicateValues" dxfId="550" priority="26"/>
  </conditionalFormatting>
  <conditionalFormatting sqref="B12">
    <cfRule type="duplicateValues" dxfId="549" priority="24"/>
  </conditionalFormatting>
  <conditionalFormatting sqref="B12">
    <cfRule type="duplicateValues" dxfId="548" priority="21"/>
    <cfRule type="duplicateValues" dxfId="547" priority="22"/>
    <cfRule type="duplicateValues" dxfId="546" priority="23"/>
  </conditionalFormatting>
  <conditionalFormatting sqref="B12">
    <cfRule type="duplicateValues" dxfId="545" priority="20"/>
  </conditionalFormatting>
  <conditionalFormatting sqref="B12">
    <cfRule type="duplicateValues" dxfId="544" priority="19"/>
  </conditionalFormatting>
  <conditionalFormatting sqref="B14">
    <cfRule type="duplicateValues" dxfId="543" priority="18"/>
  </conditionalFormatting>
  <conditionalFormatting sqref="B14">
    <cfRule type="duplicateValues" dxfId="542" priority="15"/>
    <cfRule type="duplicateValues" dxfId="541" priority="16"/>
    <cfRule type="duplicateValues" dxfId="540" priority="17"/>
  </conditionalFormatting>
  <conditionalFormatting sqref="B14">
    <cfRule type="duplicateValues" dxfId="539" priority="13"/>
    <cfRule type="duplicateValues" dxfId="538" priority="14"/>
  </conditionalFormatting>
  <conditionalFormatting sqref="B14">
    <cfRule type="duplicateValues" dxfId="537" priority="10"/>
    <cfRule type="duplicateValues" dxfId="536" priority="11"/>
    <cfRule type="duplicateValues" dxfId="535" priority="12"/>
  </conditionalFormatting>
  <conditionalFormatting sqref="B14">
    <cfRule type="duplicateValues" dxfId="534" priority="9"/>
  </conditionalFormatting>
  <conditionalFormatting sqref="B14">
    <cfRule type="duplicateValues" dxfId="533" priority="8"/>
  </conditionalFormatting>
  <conditionalFormatting sqref="B14">
    <cfRule type="duplicateValues" dxfId="532" priority="7"/>
  </conditionalFormatting>
  <conditionalFormatting sqref="B14">
    <cfRule type="duplicateValues" dxfId="531" priority="4"/>
    <cfRule type="duplicateValues" dxfId="530" priority="5"/>
    <cfRule type="duplicateValues" dxfId="529" priority="6"/>
  </conditionalFormatting>
  <conditionalFormatting sqref="B14">
    <cfRule type="duplicateValues" dxfId="528" priority="2"/>
    <cfRule type="duplicateValues" dxfId="527" priority="3"/>
  </conditionalFormatting>
  <conditionalFormatting sqref="C14">
    <cfRule type="duplicateValues" dxfId="52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2021-03-27T19:51:50Z</dcterms:modified>
</cp:coreProperties>
</file>