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8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REPORTE!$A$4:$Q$111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12" i="1" l="1"/>
  <c r="A113" i="1"/>
  <c r="A114" i="1"/>
  <c r="A115" i="1"/>
  <c r="A116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B101" i="16" l="1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B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A78" i="16" s="1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K111" i="1"/>
  <c r="J111" i="1"/>
  <c r="I111" i="1"/>
  <c r="H111" i="1"/>
  <c r="G111" i="1"/>
  <c r="F111" i="1"/>
  <c r="A111" i="1"/>
  <c r="A110" i="1" l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A5" i="1" l="1"/>
  <c r="F5" i="1"/>
  <c r="G5" i="1"/>
  <c r="H5" i="1"/>
  <c r="I5" i="1"/>
  <c r="J5" i="1"/>
  <c r="K5" i="1"/>
  <c r="A6" i="1"/>
  <c r="F6" i="1"/>
  <c r="G6" i="1"/>
  <c r="H6" i="1"/>
  <c r="I6" i="1"/>
  <c r="J6" i="1"/>
  <c r="K6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12" i="1"/>
  <c r="F12" i="1"/>
  <c r="G12" i="1"/>
  <c r="H12" i="1"/>
  <c r="I12" i="1"/>
  <c r="J12" i="1"/>
  <c r="K12" i="1"/>
  <c r="A13" i="1"/>
  <c r="F13" i="1"/>
  <c r="G13" i="1"/>
  <c r="H13" i="1"/>
  <c r="I13" i="1"/>
  <c r="J13" i="1"/>
  <c r="K13" i="1"/>
  <c r="A14" i="1"/>
  <c r="F14" i="1"/>
  <c r="G14" i="1"/>
  <c r="H14" i="1"/>
  <c r="I14" i="1"/>
  <c r="J14" i="1"/>
  <c r="K14" i="1"/>
  <c r="A15" i="1"/>
  <c r="F15" i="1"/>
  <c r="G15" i="1"/>
  <c r="H15" i="1"/>
  <c r="I15" i="1"/>
  <c r="J15" i="1"/>
  <c r="K15" i="1"/>
  <c r="A16" i="1"/>
  <c r="F16" i="1"/>
  <c r="G16" i="1"/>
  <c r="H16" i="1"/>
  <c r="I16" i="1"/>
  <c r="J16" i="1"/>
  <c r="K16" i="1"/>
  <c r="A17" i="1"/>
  <c r="F17" i="1"/>
  <c r="G17" i="1"/>
  <c r="H17" i="1"/>
  <c r="I17" i="1"/>
  <c r="J17" i="1"/>
  <c r="K17" i="1"/>
  <c r="A18" i="1"/>
  <c r="F18" i="1"/>
  <c r="G18" i="1"/>
  <c r="H18" i="1"/>
  <c r="I18" i="1"/>
  <c r="J18" i="1"/>
  <c r="K18" i="1"/>
  <c r="A19" i="1"/>
  <c r="F19" i="1"/>
  <c r="G19" i="1"/>
  <c r="H19" i="1"/>
  <c r="I19" i="1"/>
  <c r="J19" i="1"/>
  <c r="K19" i="1"/>
  <c r="A20" i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5" i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28" i="1"/>
  <c r="F28" i="1"/>
  <c r="G28" i="1"/>
  <c r="H28" i="1"/>
  <c r="I28" i="1"/>
  <c r="J28" i="1"/>
  <c r="K28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37" i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A39" i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41" i="1"/>
  <c r="F41" i="1"/>
  <c r="G41" i="1"/>
  <c r="H41" i="1"/>
  <c r="I41" i="1"/>
  <c r="J41" i="1"/>
  <c r="K41" i="1"/>
  <c r="A42" i="1"/>
  <c r="F42" i="1"/>
  <c r="G42" i="1"/>
  <c r="H42" i="1"/>
  <c r="I42" i="1"/>
  <c r="J42" i="1"/>
  <c r="K42" i="1"/>
  <c r="A43" i="1"/>
  <c r="F43" i="1"/>
  <c r="G43" i="1"/>
  <c r="H43" i="1"/>
  <c r="I43" i="1"/>
  <c r="J43" i="1"/>
  <c r="K43" i="1"/>
  <c r="A44" i="1"/>
  <c r="F44" i="1"/>
  <c r="G44" i="1"/>
  <c r="H44" i="1"/>
  <c r="I44" i="1"/>
  <c r="J44" i="1"/>
  <c r="K44" i="1"/>
  <c r="A45" i="1"/>
  <c r="F45" i="1"/>
  <c r="G45" i="1"/>
  <c r="H45" i="1"/>
  <c r="I45" i="1"/>
  <c r="J45" i="1"/>
  <c r="K45" i="1"/>
  <c r="A46" i="1"/>
  <c r="F46" i="1"/>
  <c r="G46" i="1"/>
  <c r="H46" i="1"/>
  <c r="I46" i="1"/>
  <c r="J46" i="1"/>
  <c r="K46" i="1"/>
  <c r="A47" i="1"/>
  <c r="F47" i="1"/>
  <c r="G47" i="1"/>
  <c r="H47" i="1"/>
  <c r="I47" i="1"/>
  <c r="J47" i="1"/>
  <c r="K47" i="1"/>
  <c r="A48" i="1"/>
  <c r="F48" i="1"/>
  <c r="G48" i="1"/>
  <c r="H48" i="1"/>
  <c r="I48" i="1"/>
  <c r="J48" i="1"/>
  <c r="K48" i="1"/>
  <c r="A49" i="1"/>
  <c r="F49" i="1"/>
  <c r="G49" i="1"/>
  <c r="H49" i="1"/>
  <c r="I49" i="1"/>
  <c r="J49" i="1"/>
  <c r="K49" i="1"/>
  <c r="A50" i="1"/>
  <c r="F50" i="1"/>
  <c r="G50" i="1"/>
  <c r="H50" i="1"/>
  <c r="I50" i="1"/>
  <c r="J50" i="1"/>
  <c r="K50" i="1"/>
  <c r="A51" i="1"/>
  <c r="F51" i="1"/>
  <c r="G51" i="1"/>
  <c r="H51" i="1"/>
  <c r="I51" i="1"/>
  <c r="J51" i="1"/>
  <c r="K51" i="1"/>
  <c r="A52" i="1"/>
  <c r="F52" i="1"/>
  <c r="G52" i="1"/>
  <c r="H52" i="1"/>
  <c r="I52" i="1"/>
  <c r="J52" i="1"/>
  <c r="K52" i="1"/>
  <c r="A53" i="1"/>
  <c r="F53" i="1"/>
  <c r="G53" i="1"/>
  <c r="H53" i="1"/>
  <c r="I53" i="1"/>
  <c r="J53" i="1"/>
  <c r="K53" i="1"/>
  <c r="A54" i="1"/>
  <c r="F54" i="1"/>
  <c r="G54" i="1"/>
  <c r="H54" i="1"/>
  <c r="I54" i="1"/>
  <c r="J54" i="1"/>
  <c r="K54" i="1"/>
  <c r="A55" i="1"/>
  <c r="F55" i="1"/>
  <c r="G55" i="1"/>
  <c r="H55" i="1"/>
  <c r="I55" i="1"/>
  <c r="J55" i="1"/>
  <c r="K55" i="1"/>
  <c r="A56" i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59" i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A61" i="1"/>
  <c r="F61" i="1"/>
  <c r="G61" i="1"/>
  <c r="H61" i="1"/>
  <c r="I61" i="1"/>
  <c r="J61" i="1"/>
  <c r="K61" i="1"/>
  <c r="A62" i="1"/>
  <c r="F62" i="1"/>
  <c r="G62" i="1"/>
  <c r="H62" i="1"/>
  <c r="I62" i="1"/>
  <c r="J62" i="1"/>
  <c r="K62" i="1"/>
  <c r="A63" i="1"/>
  <c r="F63" i="1"/>
  <c r="G63" i="1"/>
  <c r="H63" i="1"/>
  <c r="I63" i="1"/>
  <c r="J63" i="1"/>
  <c r="K63" i="1"/>
  <c r="A64" i="1"/>
  <c r="F64" i="1"/>
  <c r="G64" i="1"/>
  <c r="H64" i="1"/>
  <c r="I64" i="1"/>
  <c r="J64" i="1"/>
  <c r="K64" i="1"/>
  <c r="A65" i="1"/>
  <c r="F65" i="1"/>
  <c r="G65" i="1"/>
  <c r="H65" i="1"/>
  <c r="I65" i="1"/>
  <c r="J65" i="1"/>
  <c r="K65" i="1"/>
  <c r="A66" i="1"/>
  <c r="F66" i="1"/>
  <c r="G66" i="1"/>
  <c r="H66" i="1"/>
  <c r="I66" i="1"/>
  <c r="J66" i="1"/>
  <c r="K66" i="1"/>
  <c r="A67" i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A69" i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74" i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76" i="1"/>
  <c r="F76" i="1"/>
  <c r="G76" i="1"/>
  <c r="H76" i="1"/>
  <c r="I76" i="1"/>
  <c r="J76" i="1"/>
  <c r="K76" i="1"/>
  <c r="A77" i="1"/>
  <c r="F77" i="1"/>
  <c r="G77" i="1"/>
  <c r="H77" i="1"/>
  <c r="I77" i="1"/>
  <c r="J77" i="1"/>
  <c r="K77" i="1"/>
  <c r="A78" i="1"/>
  <c r="F78" i="1"/>
  <c r="G78" i="1"/>
  <c r="H78" i="1"/>
  <c r="I78" i="1"/>
  <c r="J78" i="1"/>
  <c r="K78" i="1"/>
  <c r="A79" i="1"/>
  <c r="F79" i="1"/>
  <c r="G79" i="1"/>
  <c r="H79" i="1"/>
  <c r="I79" i="1"/>
  <c r="J79" i="1"/>
  <c r="K79" i="1"/>
  <c r="A80" i="1"/>
  <c r="F80" i="1"/>
  <c r="G80" i="1"/>
  <c r="H80" i="1"/>
  <c r="I80" i="1"/>
  <c r="J80" i="1"/>
  <c r="K80" i="1"/>
  <c r="A81" i="1"/>
  <c r="F81" i="1"/>
  <c r="G81" i="1"/>
  <c r="H81" i="1"/>
  <c r="I81" i="1"/>
  <c r="J81" i="1"/>
  <c r="K81" i="1"/>
  <c r="A82" i="1"/>
  <c r="F82" i="1"/>
  <c r="G82" i="1"/>
  <c r="H82" i="1"/>
  <c r="I82" i="1"/>
  <c r="J82" i="1"/>
  <c r="K82" i="1"/>
  <c r="A83" i="1"/>
  <c r="F83" i="1"/>
  <c r="G83" i="1"/>
  <c r="H83" i="1"/>
  <c r="I83" i="1"/>
  <c r="J83" i="1"/>
  <c r="K83" i="1"/>
  <c r="A84" i="1"/>
  <c r="F84" i="1"/>
  <c r="G84" i="1"/>
  <c r="H84" i="1"/>
  <c r="I84" i="1"/>
  <c r="J84" i="1"/>
  <c r="K84" i="1"/>
  <c r="A85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A88" i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90" i="1"/>
  <c r="F90" i="1"/>
  <c r="G90" i="1"/>
  <c r="H90" i="1"/>
  <c r="I90" i="1"/>
  <c r="J90" i="1"/>
  <c r="K90" i="1"/>
  <c r="A91" i="1"/>
  <c r="F91" i="1"/>
  <c r="G91" i="1"/>
  <c r="H91" i="1"/>
  <c r="I91" i="1"/>
  <c r="J91" i="1"/>
  <c r="K91" i="1"/>
  <c r="A92" i="1"/>
  <c r="F92" i="1"/>
  <c r="G92" i="1"/>
  <c r="H92" i="1"/>
  <c r="I92" i="1"/>
  <c r="J92" i="1"/>
  <c r="K92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2" i="15"/>
  <c r="D41" i="15"/>
  <c r="D40" i="15"/>
  <c r="D19" i="15"/>
  <c r="D21" i="15" s="1"/>
  <c r="D23" i="15" s="1"/>
  <c r="D3" i="9" l="1"/>
  <c r="D4" i="9" s="1"/>
  <c r="D5" i="9" s="1"/>
  <c r="D6" i="9" s="1"/>
  <c r="D43" i="15"/>
  <c r="D44" i="15"/>
  <c r="D20" i="15"/>
  <c r="D22" i="15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<sst xmlns="http://schemas.openxmlformats.org/spreadsheetml/2006/main" count="13533" uniqueCount="2585">
  <si>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</si>
  <si>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</si>
  <si>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</si>
  <si>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</si>
  <si>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</si>
  <si>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</si>
  <si>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</si>
  <si>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</si>
  <si>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</si>
  <si>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</si>
  <si>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</si>
  <si>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</si>
  <si>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</si>
  <si>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</si>
  <si>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</si>
  <si>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</si>
  <si>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</si>
  <si>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</si>
  <si>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</si>
  <si>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</si>
  <si>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</si>
  <si>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</si>
  <si>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</si>
  <si>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</si>
  <si>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</si>
  <si>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</si>
  <si>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</si>
  <si>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</si>
  <si>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</si>
  <si>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</si>
  <si>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</si>
  <si>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</si>
  <si>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</si>
  <si>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</si>
  <si>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</si>
  <si>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</si>
  <si>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</si>
  <si>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</si>
  <si>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</si>
  <si>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</si>
  <si>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</si>
  <si>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</si>
  <si>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</si>
  <si>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</si>
  <si>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</si>
  <si>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</si>
  <si>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</si>
  <si>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</si>
  <si>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</si>
  <si>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</si>
  <si>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</si>
  <si>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</si>
  <si>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</si>
  <si>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</si>
  <si>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</si>
  <si>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</si>
  <si>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</si>
  <si>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</si>
  <si>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</si>
  <si>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</si>
  <si>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</si>
  <si>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</si>
  <si>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</si>
  <si>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</si>
  <si>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</si>
  <si>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</si>
  <si>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</si>
  <si>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</si>
  <si>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</si>
  <si>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</si>
  <si>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</si>
  <si>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</si>
  <si>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</si>
  <si>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</si>
  <si>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</si>
  <si>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</si>
  <si>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</si>
  <si>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</si>
  <si>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</si>
  <si>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</si>
  <si>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</si>
  <si>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</si>
  <si>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</si>
  <si>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</si>
  <si>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</si>
  <si>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</si>
  <si>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</si>
  <si>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</si>
  <si>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</si>
  <si>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</si>
  <si>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</si>
  <si>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</si>
  <si>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</si>
  <si>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</si>
  <si>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</si>
  <si>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</si>
  <si>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</si>
  <si>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</si>
  <si>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</si>
  <si>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</si>
  <si>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</si>
  <si>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</si>
  <si>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</si>
  <si>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</si>
  <si>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</si>
  <si>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</si>
  <si>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</si>
  <si>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</si>
  <si>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</si>
  <si>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</si>
  <si>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</si>
  <si>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</si>
  <si>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</si>
  <si>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</si>
  <si>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</si>
  <si>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</si>
  <si>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</si>
  <si>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</si>
  <si>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</si>
  <si>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</si>
  <si>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</si>
  <si>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</si>
  <si>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</si>
  <si>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</si>
  <si>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</si>
  <si>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</si>
  <si>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</si>
  <si>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</si>
  <si>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</si>
  <si>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</si>
  <si>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</si>
  <si>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</si>
  <si>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</si>
  <si>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</si>
  <si>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</si>
  <si>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</si>
  <si>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</si>
  <si>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</si>
  <si>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</si>
  <si>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</si>
  <si>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</si>
  <si>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</si>
  <si>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</si>
  <si>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</si>
  <si>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</si>
  <si>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</si>
  <si>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</si>
  <si>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</si>
  <si>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</si>
  <si>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</si>
  <si>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</si>
  <si>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</si>
  <si>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</si>
  <si>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</si>
  <si>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</si>
  <si>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</si>
  <si>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</si>
  <si>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</si>
  <si>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</si>
  <si>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</si>
  <si>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</si>
  <si>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</si>
  <si>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</si>
  <si>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</si>
  <si>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</si>
  <si>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</si>
  <si>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</si>
  <si>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</si>
  <si>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</si>
  <si>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</si>
  <si>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</si>
  <si>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</si>
  <si>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</si>
  <si>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</si>
  <si>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</si>
  <si>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</si>
  <si>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</si>
  <si>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</si>
  <si>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</si>
  <si>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</si>
  <si>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</si>
  <si>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</si>
  <si>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</si>
  <si>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</si>
  <si>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</si>
  <si>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</si>
  <si>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</si>
  <si>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</si>
  <si>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</si>
  <si>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</si>
  <si>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</si>
  <si>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</si>
  <si>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</si>
  <si>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</si>
  <si>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</si>
  <si>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</si>
  <si>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</si>
  <si>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</si>
  <si>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</si>
  <si>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</si>
  <si>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</si>
  <si>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</si>
  <si>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</si>
  <si>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</si>
  <si>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</si>
  <si>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</si>
  <si>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</si>
  <si>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</si>
  <si>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</si>
  <si>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</si>
  <si>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</si>
  <si>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</si>
  <si>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</si>
  <si>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</si>
  <si>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</si>
  <si>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</si>
  <si>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</si>
  <si>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</si>
  <si>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</si>
  <si>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</si>
  <si>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</si>
  <si>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</si>
  <si>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</si>
  <si>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</si>
  <si>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</si>
  <si>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</si>
  <si>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</si>
  <si>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</si>
  <si>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</si>
  <si>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</si>
  <si>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</si>
  <si>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</si>
  <si>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</si>
  <si>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</si>
  <si>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</si>
  <si>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</si>
  <si>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</si>
  <si>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</si>
  <si>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</si>
  <si>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</si>
  <si>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</si>
  <si>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</si>
  <si>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</si>
  <si>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</si>
  <si>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</si>
  <si>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</si>
  <si>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</si>
  <si>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</si>
  <si>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</si>
  <si>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</si>
  <si>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</si>
  <si>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</si>
  <si>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</si>
  <si>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</si>
  <si>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</si>
  <si>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</si>
  <si>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</si>
  <si>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</si>
  <si>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</si>
  <si>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</si>
  <si>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</si>
  <si>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</si>
  <si>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</si>
  <si>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</si>
  <si>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</si>
  <si>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</si>
  <si>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</si>
  <si>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</si>
  <si>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</si>
  <si>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</si>
  <si>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</si>
  <si>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</si>
  <si>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</si>
  <si>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</si>
  <si>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</si>
  <si>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</si>
  <si>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</si>
  <si>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</si>
  <si>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</si>
  <si>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</si>
  <si>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</si>
  <si>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</si>
  <si>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</si>
  <si>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</si>
  <si>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</si>
  <si>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</si>
  <si>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</si>
  <si>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</si>
  <si>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</si>
  <si>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</si>
  <si>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</si>
  <si>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</si>
  <si>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</si>
  <si>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</si>
  <si>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</si>
  <si>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</si>
  <si>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</si>
  <si>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</si>
  <si>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</si>
  <si>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</si>
  <si>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</si>
  <si>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</si>
  <si>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</si>
  <si>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</si>
  <si>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</si>
  <si>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</si>
  <si>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</si>
  <si>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</si>
  <si>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</si>
  <si>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</si>
  <si>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</si>
  <si>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</si>
  <si>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</si>
  <si>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</si>
  <si>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</si>
  <si>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</si>
  <si>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</si>
  <si>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</si>
  <si>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</si>
  <si>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</si>
  <si>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</si>
  <si>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</si>
  <si>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</si>
  <si>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</si>
  <si>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</si>
  <si>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</si>
  <si>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</si>
  <si>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</si>
  <si>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</si>
  <si>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</si>
  <si>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</si>
  <si>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</si>
  <si>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</si>
  <si>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</si>
  <si>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</si>
  <si>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</si>
  <si>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</si>
  <si>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</si>
  <si>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</si>
  <si>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</si>
  <si>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</si>
  <si>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</si>
  <si>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</si>
  <si>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</si>
  <si>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</si>
  <si>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</si>
  <si>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</si>
  <si>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</si>
  <si>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</si>
  <si>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</si>
  <si>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</si>
  <si>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</si>
  <si>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</si>
  <si>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</si>
  <si>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</si>
  <si>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</si>
  <si>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</si>
  <si>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</si>
  <si>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</si>
  <si>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</si>
  <si>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</si>
  <si>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</si>
  <si>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</si>
  <si>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</si>
  <si>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</si>
  <si>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</si>
  <si>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</si>
  <si>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</si>
  <si>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</si>
  <si>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</si>
  <si>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</si>
  <si>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</si>
  <si>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</si>
  <si>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</si>
  <si>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</si>
  <si>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</si>
  <si>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</si>
  <si>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</si>
  <si>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</si>
  <si>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</si>
  <si>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</si>
  <si>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</si>
  <si>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</si>
  <si>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</si>
  <si>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</si>
  <si>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</si>
  <si>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</si>
  <si>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</si>
  <si>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</si>
  <si>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</si>
  <si>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</si>
  <si>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</si>
  <si>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</si>
  <si>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</si>
  <si>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</si>
  <si>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</si>
  <si>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</si>
  <si>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</si>
  <si>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</si>
  <si>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</si>
  <si>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</si>
  <si>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</si>
  <si>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</si>
  <si>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</si>
  <si>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</si>
  <si>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</si>
  <si>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</si>
  <si>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</si>
  <si>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</si>
  <si>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</si>
  <si>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</si>
  <si>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</si>
  <si>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</si>
  <si>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</si>
  <si>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</si>
  <si>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</si>
  <si>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</si>
  <si>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</si>
  <si>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</si>
  <si>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</si>
  <si>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</si>
  <si>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</si>
  <si>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</si>
  <si>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</si>
  <si>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</si>
  <si>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</si>
  <si>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</si>
  <si>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</si>
  <si>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</si>
  <si>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</si>
  <si>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</si>
  <si>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</si>
  <si>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</si>
  <si>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</si>
  <si>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</si>
  <si>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</si>
  <si>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</si>
  <si>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</si>
  <si>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</si>
  <si>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</si>
  <si>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</si>
  <si>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</si>
  <si>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</si>
  <si>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</si>
  <si>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</si>
  <si>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</si>
  <si>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</si>
  <si>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</si>
  <si>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</si>
  <si>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</si>
  <si>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</si>
  <si>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</si>
  <si>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</si>
  <si>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</si>
  <si>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</si>
  <si>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</si>
  <si>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</si>
  <si>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</si>
  <si>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</si>
  <si>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</si>
  <si>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</si>
  <si>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</si>
  <si>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</si>
  <si>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</si>
  <si>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</si>
  <si>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</si>
  <si>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</si>
  <si>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</si>
  <si>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</si>
  <si>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</si>
  <si>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</si>
  <si>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</si>
  <si>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</si>
  <si>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</si>
  <si>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</si>
  <si>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</si>
  <si>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</si>
  <si>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</si>
  <si>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</si>
  <si>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</si>
  <si>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</si>
  <si>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</si>
  <si>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</si>
  <si>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</si>
  <si>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</si>
  <si>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</si>
  <si>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</si>
  <si>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</si>
  <si>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</si>
  <si>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</si>
  <si>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</si>
  <si>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</si>
  <si>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</si>
  <si>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</si>
  <si>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</si>
  <si>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</si>
  <si>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</si>
  <si>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</si>
  <si>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</si>
  <si>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</si>
  <si>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</si>
  <si>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</si>
  <si>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</si>
  <si>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</si>
  <si>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</si>
  <si>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</si>
  <si>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</si>
  <si>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</si>
  <si>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</si>
  <si>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</si>
  <si>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</si>
  <si>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</si>
  <si>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</si>
  <si>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</si>
  <si>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</si>
  <si>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</si>
  <si>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</si>
  <si>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</si>
  <si>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</si>
  <si>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</si>
  <si>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</si>
  <si>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</si>
  <si>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</si>
  <si>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</si>
  <si>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</si>
  <si>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</si>
  <si>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</si>
  <si>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</si>
  <si>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</si>
  <si>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</si>
  <si>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</si>
  <si>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</si>
  <si>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</si>
  <si>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</si>
  <si>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</si>
  <si>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</si>
  <si>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</si>
  <si>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</si>
  <si>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</si>
  <si>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</si>
  <si>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</si>
  <si>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</si>
  <si>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</si>
  <si>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</si>
  <si>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</si>
  <si>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</si>
  <si>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</si>
  <si>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</si>
  <si>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</si>
  <si>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</si>
  <si>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</si>
  <si>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</si>
  <si>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</si>
  <si>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</si>
  <si>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</si>
  <si>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</si>
  <si>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</si>
  <si>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</si>
  <si>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</si>
  <si>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</si>
  <si>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</si>
  <si>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</si>
  <si>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</si>
  <si>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</si>
  <si>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</si>
  <si>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</si>
  <si>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</si>
  <si>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</si>
  <si>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</si>
  <si>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</si>
  <si>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</si>
  <si>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</si>
  <si>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</si>
  <si>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</si>
  <si>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</si>
  <si>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</si>
  <si>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</si>
  <si>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</si>
  <si>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</si>
  <si>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</si>
  <si>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</si>
  <si>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</si>
  <si>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</si>
  <si>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</si>
  <si>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</si>
  <si>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</si>
  <si>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</si>
  <si>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</si>
  <si>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</si>
  <si>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</si>
  <si>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</si>
  <si>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</si>
  <si>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</si>
  <si>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</si>
  <si>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</si>
  <si>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</si>
  <si>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</si>
  <si>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</si>
  <si>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</si>
  <si>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</si>
  <si>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</si>
  <si>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</si>
  <si>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</si>
  <si>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</si>
  <si>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</si>
  <si>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</si>
  <si>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</si>
  <si>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</si>
  <si>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</si>
  <si>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</si>
  <si>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</si>
  <si>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</si>
  <si>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</si>
  <si>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</si>
  <si>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</si>
  <si>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</si>
  <si>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</si>
  <si>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</si>
  <si>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</si>
  <si>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</si>
  <si>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</si>
  <si>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</si>
  <si>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</si>
  <si>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</si>
  <si>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</si>
  <si>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</si>
  <si>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</si>
  <si>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</si>
  <si>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</si>
  <si>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</si>
  <si>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</si>
  <si>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</si>
  <si>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</si>
  <si>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</si>
  <si>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</si>
  <si>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</si>
  <si>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</si>
  <si>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</si>
  <si>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</si>
  <si>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</si>
  <si>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</si>
  <si>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</si>
  <si>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</si>
  <si>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</si>
  <si>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</si>
  <si>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</si>
  <si>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</si>
  <si>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</si>
  <si>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</si>
  <si>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</si>
  <si>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</si>
  <si>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</si>
  <si>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</si>
  <si>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</si>
  <si>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</si>
  <si>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</si>
  <si>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</si>
  <si>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</si>
  <si>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</si>
  <si>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</si>
  <si>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</si>
  <si>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</si>
  <si>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</si>
  <si>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</si>
  <si>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</si>
  <si>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</si>
  <si>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</si>
  <si>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</si>
  <si>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</si>
  <si>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</si>
  <si>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</si>
  <si>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</si>
  <si>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</si>
  <si>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</si>
  <si>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</si>
  <si>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</si>
  <si>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</si>
  <si>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</si>
  <si>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</si>
  <si>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</si>
  <si>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</si>
  <si>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</si>
  <si>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</si>
  <si>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</si>
  <si>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</si>
  <si>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</si>
  <si>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</si>
  <si>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</si>
  <si>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</si>
  <si>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</si>
  <si>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</si>
  <si>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</si>
  <si>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</si>
  <si>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</si>
  <si>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</si>
  <si>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</si>
  <si>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</si>
  <si>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</si>
  <si>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</si>
  <si>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</si>
  <si>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</si>
  <si>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</si>
  <si>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</si>
  <si>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</si>
  <si>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</si>
  <si>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</si>
  <si>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</si>
  <si>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</si>
  <si>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</si>
  <si>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</si>
  <si>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</si>
  <si>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</si>
  <si>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</si>
  <si>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</si>
  <si>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</si>
  <si>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</si>
  <si>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</si>
  <si>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</si>
  <si>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</si>
  <si>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</si>
  <si>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</si>
  <si>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</si>
  <si>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</si>
  <si>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</si>
  <si>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</si>
  <si>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</si>
  <si>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</si>
  <si>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</si>
  <si>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</si>
  <si>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</si>
  <si>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</si>
  <si>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</si>
  <si>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</si>
  <si>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</si>
  <si>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</si>
  <si>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</si>
  <si>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</si>
  <si>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</si>
  <si>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</si>
  <si>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</si>
  <si>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</si>
  <si>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</si>
  <si>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</si>
  <si>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</si>
  <si>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</si>
  <si>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</si>
  <si>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</si>
  <si>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</si>
  <si>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</si>
  <si>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</si>
  <si>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</si>
  <si>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</si>
  <si>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</si>
  <si>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</si>
  <si>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</si>
  <si>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</si>
  <si>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</si>
  <si>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</si>
  <si>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</si>
  <si>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</si>
  <si>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</si>
  <si>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</si>
  <si>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</si>
  <si>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</si>
  <si>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</si>
  <si>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</si>
  <si>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</si>
  <si>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</si>
  <si>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</si>
  <si>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</si>
  <si>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</si>
  <si>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</si>
  <si>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</si>
  <si>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</si>
  <si>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</si>
  <si>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</si>
  <si>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</si>
  <si>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</si>
  <si>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</si>
  <si>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</si>
  <si>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</si>
  <si>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</si>
  <si>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</si>
  <si>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</si>
  <si>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</si>
  <si>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</si>
  <si>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</si>
  <si>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</si>
  <si>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</si>
  <si>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</si>
  <si>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</si>
  <si>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</si>
  <si>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</si>
  <si>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</si>
  <si>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</si>
  <si>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</si>
  <si>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</si>
  <si>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</si>
  <si>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</si>
  <si>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</si>
  <si>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</si>
  <si>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</si>
  <si>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</si>
  <si>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</si>
  <si>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</si>
  <si>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</si>
  <si>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</si>
  <si>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</si>
  <si>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</si>
  <si>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</si>
  <si>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</si>
  <si>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</si>
  <si>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</si>
  <si>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</si>
  <si>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</si>
  <si>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</si>
  <si>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</si>
  <si>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</si>
  <si>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</si>
  <si>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</si>
  <si>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</si>
  <si>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</si>
  <si>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</si>
  <si>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</si>
  <si>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</si>
  <si>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</si>
  <si>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</si>
  <si>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</si>
  <si>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</si>
  <si>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</si>
  <si>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</si>
  <si>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</si>
  <si>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</si>
  <si>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</si>
  <si>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</si>
  <si>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</si>
  <si>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</si>
  <si>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</si>
  <si>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</si>
  <si>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</si>
  <si>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</si>
  <si>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</si>
  <si>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</si>
  <si>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</si>
  <si>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</si>
  <si>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</si>
  <si>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</si>
  <si>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</si>
  <si>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</si>
  <si>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</si>
  <si>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</si>
  <si>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</si>
  <si>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</si>
  <si>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</si>
  <si>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</si>
  <si>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</si>
  <si>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</si>
  <si>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</si>
  <si>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</si>
  <si>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</si>
  <si>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</si>
  <si>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</si>
  <si>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</si>
  <si>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</si>
  <si>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</si>
  <si>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</si>
  <si>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</si>
  <si>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</si>
  <si>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</si>
  <si>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</si>
  <si>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</si>
  <si>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</si>
  <si>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</si>
  <si>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</si>
  <si>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</si>
  <si>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</si>
  <si>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</si>
  <si>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</si>
  <si>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</si>
  <si>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</si>
  <si>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</si>
  <si>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</si>
  <si>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</si>
  <si>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</si>
  <si>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</si>
  <si>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</si>
  <si>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</si>
  <si>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</si>
  <si>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</si>
  <si>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</si>
  <si>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</si>
  <si>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</si>
  <si>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</si>
  <si>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</si>
  <si>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</si>
  <si>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</si>
  <si>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</si>
  <si>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</si>
  <si>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</si>
  <si>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</si>
  <si>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</si>
  <si>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</si>
  <si>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</si>
  <si>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</si>
  <si>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</si>
  <si>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</si>
  <si>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</si>
  <si>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</si>
  <si>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</si>
  <si>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</si>
  <si>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</si>
  <si>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</si>
  <si>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</si>
  <si>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</si>
  <si>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</si>
  <si>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</si>
  <si>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</si>
  <si>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</si>
  <si>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</si>
  <si>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</si>
  <si>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</si>
  <si>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</si>
  <si>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</si>
  <si>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</si>
  <si>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</si>
  <si>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</si>
  <si>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</si>
  <si>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</si>
  <si>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</si>
  <si>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</si>
  <si>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</si>
  <si>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</si>
  <si>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</si>
  <si>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</si>
  <si>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</si>
  <si>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</si>
  <si>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</si>
  <si>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</si>
  <si>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</si>
  <si>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</si>
  <si>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</si>
  <si>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</si>
  <si>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</si>
  <si>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</si>
  <si>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</si>
  <si>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</si>
  <si>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</si>
  <si>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</si>
  <si>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</si>
  <si>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</si>
  <si>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</si>
  <si>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</si>
  <si>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</si>
  <si>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</si>
  <si>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</si>
  <si>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</si>
  <si>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</si>
  <si>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</si>
  <si>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</si>
  <si>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</si>
  <si>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</si>
  <si>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</si>
  <si>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</si>
  <si>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</si>
  <si>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</si>
  <si>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</si>
  <si>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</si>
  <si>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</si>
  <si>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</si>
  <si>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</si>
  <si>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</si>
  <si>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</si>
  <si>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</si>
  <si>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</si>
  <si>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</si>
  <si>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</si>
  <si>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</si>
  <si>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</si>
  <si>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</si>
  <si>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</si>
  <si>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</si>
  <si>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</si>
  <si>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</si>
  <si>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</si>
  <si>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</si>
  <si>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</si>
  <si>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</si>
  <si>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</si>
  <si>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</si>
  <si>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</si>
  <si>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</si>
  <si>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</si>
  <si>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</si>
  <si>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</si>
  <si>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</si>
  <si>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</si>
  <si>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</si>
  <si>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</si>
  <si>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</si>
  <si>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</si>
  <si>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</si>
  <si>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</si>
  <si>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</si>
  <si>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</si>
  <si>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</si>
  <si>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</si>
  <si>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</si>
  <si>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</si>
  <si>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</si>
  <si>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</si>
  <si>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</si>
  <si>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</si>
  <si>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</si>
  <si>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</si>
  <si>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</si>
  <si>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</si>
  <si>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</si>
  <si>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</si>
  <si>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</si>
  <si>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</si>
  <si>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</si>
  <si>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</si>
  <si>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</si>
  <si>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</si>
  <si>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</si>
  <si>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</si>
  <si>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</si>
  <si>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</si>
  <si>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</si>
  <si>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</si>
  <si>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</si>
  <si>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</si>
  <si>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</si>
  <si>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</si>
  <si>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</si>
  <si>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</si>
  <si>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</si>
  <si>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</si>
  <si>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</si>
  <si>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</si>
  <si>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</si>
  <si>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</si>
  <si>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</si>
  <si>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</si>
  <si>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</si>
  <si>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</si>
  <si>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</si>
  <si>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</si>
  <si>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</si>
  <si>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</si>
  <si>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</si>
  <si>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</si>
  <si>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</si>
  <si>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</si>
  <si>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</si>
  <si>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</si>
  <si>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</si>
  <si>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</si>
  <si>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</si>
  <si>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</si>
  <si>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</si>
  <si>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</si>
  <si>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</si>
  <si>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</si>
  <si>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</si>
  <si>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</si>
  <si>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</si>
  <si>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</si>
  <si>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</si>
  <si>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</si>
  <si>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</si>
  <si>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</si>
  <si>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</si>
  <si>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</si>
  <si>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</si>
  <si>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</si>
  <si>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</si>
  <si>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</si>
  <si>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</si>
  <si>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</si>
  <si>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</si>
  <si>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</si>
  <si>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</si>
  <si>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</si>
  <si>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</si>
  <si>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</si>
  <si>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</si>
  <si>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</si>
  <si>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</si>
  <si>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</si>
  <si>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</si>
  <si>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</si>
  <si>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</si>
  <si>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</si>
  <si>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</si>
  <si>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</si>
  <si>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</si>
  <si>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</si>
  <si>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</si>
  <si>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</si>
  <si>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</si>
  <si>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</si>
  <si>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</si>
  <si>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</si>
  <si>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</si>
  <si>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</si>
  <si>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</si>
  <si>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</si>
  <si>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</si>
  <si>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</si>
  <si>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</si>
  <si>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</si>
  <si>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</si>
  <si>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</si>
  <si>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</si>
  <si>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</si>
  <si>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</si>
  <si>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</si>
  <si>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</si>
  <si>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</si>
  <si>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</si>
  <si>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</si>
  <si>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</si>
  <si>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</si>
  <si>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</si>
  <si>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</si>
  <si>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</si>
  <si>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</si>
  <si>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</si>
  <si>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</si>
  <si>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</si>
  <si>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</si>
  <si>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</si>
  <si>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</si>
  <si>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</si>
  <si>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</si>
  <si>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</si>
  <si>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</si>
  <si>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</si>
  <si>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</si>
  <si>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</si>
  <si>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</si>
  <si>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</si>
  <si>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</si>
  <si>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</si>
  <si>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</si>
  <si>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</si>
  <si>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</si>
  <si>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</si>
  <si>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</si>
  <si>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</si>
  <si>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</si>
  <si>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</si>
  <si>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</si>
  <si>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</si>
  <si>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</si>
  <si>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</si>
  <si>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</si>
  <si>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</si>
  <si>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</si>
  <si>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</si>
  <si>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</si>
  <si>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</si>
  <si>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</si>
  <si>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</si>
  <si>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</si>
  <si>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</si>
  <si>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</si>
  <si>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</si>
  <si>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</si>
  <si>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</si>
  <si>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</si>
  <si>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</si>
  <si>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</si>
  <si>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</si>
  <si>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</si>
  <si>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</si>
  <si>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</si>
  <si>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</si>
  <si>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</si>
  <si>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</si>
  <si>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</si>
  <si>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</si>
  <si>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</si>
  <si>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</si>
  <si>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</si>
  <si>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</si>
  <si>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</si>
  <si>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</si>
  <si>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</si>
  <si>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</si>
  <si>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</si>
  <si>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</si>
  <si>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</si>
  <si>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</si>
  <si>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</si>
  <si>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</si>
  <si>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</si>
  <si>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</si>
  <si>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</si>
  <si>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</si>
  <si>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</si>
  <si>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</si>
  <si>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</si>
  <si>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</si>
  <si>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</si>
  <si>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</si>
  <si>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</si>
  <si>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</si>
  <si>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</si>
  <si>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</si>
  <si>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</si>
  <si>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</si>
  <si>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</si>
  <si>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</si>
  <si>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</si>
  <si>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</si>
  <si>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</si>
  <si>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</si>
  <si>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</si>
  <si>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</si>
  <si>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</si>
  <si>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</si>
  <si>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</si>
  <si>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</si>
  <si>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</si>
  <si>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</si>
  <si>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</si>
  <si>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</si>
  <si>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</si>
  <si>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</si>
  <si>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</si>
  <si>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</si>
  <si>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</si>
  <si>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</si>
  <si>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</si>
  <si>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</si>
  <si>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</si>
  <si>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</si>
  <si>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</si>
  <si>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</si>
  <si>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</si>
  <si>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</si>
  <si>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</si>
  <si>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</si>
  <si>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</si>
  <si>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</si>
  <si>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</si>
  <si>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</si>
  <si>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</si>
  <si>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</si>
  <si>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</si>
  <si>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</si>
  <si>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</si>
  <si>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</si>
  <si>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</si>
  <si>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</si>
  <si>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</si>
  <si>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</si>
  <si>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</si>
  <si>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</si>
  <si>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</si>
  <si>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</si>
  <si>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</si>
  <si>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</si>
  <si>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</si>
  <si>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</si>
  <si>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</si>
  <si>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</si>
  <si>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</si>
  <si>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</si>
  <si>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</si>
  <si>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</si>
  <si>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</si>
  <si>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</si>
  <si>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</si>
  <si>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</si>
  <si>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</si>
  <si>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</si>
  <si>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</si>
  <si>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</si>
  <si>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</si>
  <si>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</si>
  <si>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</si>
  <si>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</si>
  <si>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</si>
  <si>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</si>
  <si>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</si>
  <si>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</si>
  <si>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</si>
  <si>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</si>
  <si>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</si>
  <si>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</si>
  <si>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</si>
  <si>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</si>
  <si>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</si>
  <si>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</si>
  <si>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</si>
  <si>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</si>
  <si>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</si>
  <si>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</si>
  <si>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</si>
  <si>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</si>
  <si>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</si>
  <si>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</si>
  <si>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</si>
  <si>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</si>
  <si>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</si>
  <si>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</si>
  <si>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</si>
  <si>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</si>
  <si>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</si>
  <si>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</si>
  <si>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</si>
  <si>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</si>
  <si>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</si>
  <si>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</si>
  <si>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</si>
  <si>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</si>
  <si>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</si>
  <si>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</si>
  <si>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</si>
  <si>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</si>
  <si>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</si>
  <si>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</si>
  <si>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</si>
  <si>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</si>
  <si>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</si>
  <si>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</si>
  <si>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</si>
  <si>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</si>
  <si>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</si>
  <si>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</si>
  <si>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</si>
  <si>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</si>
  <si>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</si>
  <si>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</si>
  <si>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</si>
  <si>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</si>
  <si>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</si>
  <si>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</si>
  <si>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</si>
  <si>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</si>
  <si>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</si>
  <si>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</si>
  <si>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</si>
  <si>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</si>
  <si>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</si>
  <si>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</si>
  <si>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</si>
  <si>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</si>
  <si>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</si>
  <si>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</si>
  <si>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</si>
  <si>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</si>
  <si>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</si>
  <si>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</si>
  <si>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</si>
  <si>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</si>
  <si>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</si>
  <si>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</si>
  <si>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</si>
  <si>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</si>
  <si>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</si>
  <si>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</si>
  <si>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</si>
  <si>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</si>
  <si>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</si>
  <si>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</si>
  <si>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</si>
  <si>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</si>
  <si>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</si>
  <si>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</si>
  <si>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</si>
  <si>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</si>
  <si>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</si>
  <si>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</si>
  <si>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</si>
  <si>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</si>
  <si>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</si>
  <si>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</si>
  <si>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</si>
  <si>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</si>
  <si>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</si>
  <si>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</si>
  <si>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</si>
  <si>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</si>
  <si>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</si>
  <si>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</si>
  <si>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</si>
  <si>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</si>
  <si>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</si>
  <si>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</si>
  <si>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</si>
  <si>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</si>
  <si>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</si>
  <si>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</si>
  <si>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</si>
  <si>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</si>
  <si>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</si>
  <si>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</si>
  <si>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</si>
  <si>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</si>
  <si>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</si>
  <si>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</si>
  <si>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</si>
  <si>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</si>
  <si>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</si>
  <si>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</si>
  <si>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</si>
  <si>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</si>
  <si>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</si>
  <si>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</si>
  <si>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</si>
  <si>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</si>
  <si>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</si>
  <si>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</si>
  <si>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</si>
  <si>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</si>
  <si>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</si>
  <si>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</si>
  <si>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</si>
  <si>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</si>
  <si>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</si>
  <si>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</si>
  <si>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</si>
  <si>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</si>
  <si>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</si>
  <si>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</si>
  <si>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</si>
  <si>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</si>
  <si>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</si>
  <si>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</si>
  <si>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</si>
  <si>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</si>
  <si>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</si>
  <si>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</si>
  <si>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</si>
  <si>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</si>
  <si>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</si>
  <si>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</si>
  <si>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</si>
  <si>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</si>
  <si>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</si>
  <si>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</si>
  <si>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</si>
  <si>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</si>
  <si>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</si>
  <si>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</si>
  <si>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</si>
  <si>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</si>
  <si>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</si>
  <si>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</si>
  <si>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</si>
  <si>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</si>
  <si>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</si>
  <si>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</si>
  <si>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</si>
  <si>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</si>
  <si>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</si>
  <si>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</si>
  <si>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</si>
  <si>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</si>
  <si>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</si>
  <si>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</si>
  <si>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</si>
  <si>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</si>
  <si>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</si>
  <si>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</si>
  <si>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</si>
  <si>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</si>
  <si>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</si>
  <si>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</si>
  <si>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</si>
  <si>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</si>
  <si>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</si>
  <si>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</si>
  <si>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</si>
  <si>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</si>
  <si>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</si>
  <si>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</si>
  <si>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</si>
  <si>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</si>
  <si>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</si>
  <si>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</si>
  <si>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</si>
  <si>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</si>
  <si>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</si>
  <si>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</si>
  <si>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</si>
  <si>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</si>
  <si>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</si>
  <si>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</si>
  <si>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</si>
  <si>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</si>
  <si>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</si>
  <si>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</si>
  <si>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</si>
  <si>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</si>
  <si>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</si>
  <si>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</si>
  <si>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</si>
  <si>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</si>
  <si>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</si>
  <si>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</si>
  <si>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</si>
  <si>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</si>
  <si>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</si>
  <si>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</si>
  <si>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</si>
  <si>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</si>
  <si>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</si>
  <si>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</si>
  <si>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</si>
  <si>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</si>
  <si>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</si>
  <si>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</si>
  <si>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</si>
  <si>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</si>
  <si>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</si>
  <si>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</si>
  <si>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</si>
  <si>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</si>
  <si>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</si>
  <si>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</si>
  <si>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</si>
  <si>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</si>
  <si>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</si>
  <si>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</si>
  <si>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</si>
  <si>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</si>
  <si>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</si>
  <si>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</si>
  <si>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</si>
  <si>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</si>
  <si>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</si>
  <si>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</si>
  <si>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</si>
  <si>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</si>
  <si>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</si>
  <si>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</si>
  <si>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</si>
  <si>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</si>
  <si>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</si>
  <si>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</si>
  <si>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</si>
  <si>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</si>
  <si>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</si>
  <si>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</si>
  <si>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</si>
  <si>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</si>
  <si>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</si>
  <si>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</si>
  <si>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</si>
  <si>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</si>
  <si>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</si>
  <si>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</si>
  <si>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</si>
  <si>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</si>
  <si>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</si>
  <si>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</si>
  <si>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</si>
  <si>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</si>
  <si>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</si>
  <si>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</si>
  <si>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</si>
  <si>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</si>
  <si>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</si>
  <si>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</si>
  <si>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</si>
  <si>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</si>
  <si>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</si>
  <si>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</si>
  <si>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</si>
  <si>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</si>
  <si>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</si>
  <si>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</si>
  <si>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</si>
  <si>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</si>
  <si>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</si>
  <si>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</si>
  <si>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</si>
  <si>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</si>
  <si>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</si>
  <si>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</si>
  <si>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</si>
  <si>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</si>
  <si>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</si>
  <si>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</si>
  <si>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</si>
  <si>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</si>
  <si>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</si>
  <si>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</si>
  <si>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</si>
  <si>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</si>
  <si>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</si>
  <si>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</si>
  <si>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</si>
  <si>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</si>
  <si>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</si>
  <si>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</si>
  <si>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</si>
  <si>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</si>
  <si>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</si>
  <si>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</si>
  <si>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</si>
  <si>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</si>
  <si>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</si>
  <si>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</si>
  <si>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</si>
  <si>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</si>
  <si>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</si>
  <si>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</si>
  <si>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</si>
  <si>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</si>
  <si>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</si>
  <si>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</si>
  <si>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</si>
  <si>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</si>
  <si>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</si>
  <si>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</si>
  <si>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</si>
  <si>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</si>
  <si>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</si>
  <si>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</si>
  <si>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</si>
  <si>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</si>
  <si>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</si>
  <si>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</si>
  <si>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</si>
  <si>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</si>
  <si>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</si>
  <si>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</si>
  <si>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</si>
  <si>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</si>
  <si>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</si>
  <si>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</si>
  <si>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</si>
  <si>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</si>
  <si>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</si>
  <si>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</si>
  <si>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</si>
  <si>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</si>
  <si>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</si>
  <si>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</si>
  <si>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</si>
  <si>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</si>
  <si>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</si>
  <si>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</si>
  <si>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</si>
  <si>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</si>
  <si>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</si>
  <si>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</si>
  <si>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</si>
  <si>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</si>
  <si>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</si>
  <si>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</si>
  <si>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</si>
  <si>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</si>
  <si>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</si>
  <si>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</si>
  <si>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</si>
  <si>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</si>
  <si>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</si>
  <si>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</si>
  <si>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</si>
  <si>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</si>
  <si>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</si>
  <si>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</si>
  <si>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</si>
  <si>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</si>
  <si>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</si>
  <si>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</si>
  <si>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</si>
  <si>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</si>
  <si>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</si>
  <si>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</si>
  <si>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</si>
  <si>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</si>
  <si>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</si>
  <si>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</si>
  <si>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</si>
  <si>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</si>
  <si>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</si>
  <si>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</si>
  <si>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</si>
  <si>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</si>
  <si>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</si>
  <si>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</si>
  <si>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</si>
  <si>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</si>
  <si>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</si>
  <si>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</si>
  <si>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</si>
  <si>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</si>
  <si>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</si>
  <si>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</si>
  <si>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</si>
  <si>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</si>
  <si>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</si>
  <si>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</si>
  <si>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</si>
  <si>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</si>
  <si>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</si>
  <si>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</si>
  <si>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</si>
  <si>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</si>
  <si>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</si>
  <si>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</si>
  <si>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</si>
  <si>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</si>
  <si>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</si>
  <si>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</si>
  <si>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</si>
  <si>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</si>
  <si>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</si>
  <si>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</si>
  <si>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</si>
  <si>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</si>
  <si>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</si>
  <si>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</si>
  <si>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</si>
  <si>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</si>
  <si>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</si>
  <si>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</si>
  <si>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</si>
  <si>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</si>
  <si>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</si>
  <si>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</si>
  <si>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</si>
  <si>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</si>
  <si>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</si>
  <si>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</si>
  <si>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</si>
  <si>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</si>
  <si>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</si>
  <si>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</si>
  <si>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</si>
  <si>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</si>
  <si>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</si>
  <si>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</si>
  <si>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</si>
  <si>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</si>
  <si>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</si>
  <si>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</si>
  <si>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</si>
  <si>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</si>
  <si>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</si>
  <si>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</si>
  <si>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</si>
  <si>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</si>
  <si>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</si>
  <si>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</si>
  <si>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</si>
  <si>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</si>
  <si>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</si>
  <si>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</si>
  <si>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</si>
  <si>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</si>
  <si>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</si>
  <si>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</si>
  <si>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</si>
  <si>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</si>
  <si>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</si>
  <si>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</si>
  <si>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</si>
  <si>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</si>
  <si>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</si>
  <si>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</si>
  <si>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</si>
  <si>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</si>
  <si>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</si>
  <si>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</si>
  <si>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</si>
  <si>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</si>
  <si>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</si>
  <si>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</si>
  <si>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</si>
  <si>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</si>
  <si>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</si>
  <si>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</si>
  <si>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</si>
  <si>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</si>
  <si>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</si>
  <si>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</si>
  <si>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</si>
  <si>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</si>
  <si>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</si>
  <si>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</si>
  <si>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</si>
  <si>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</si>
  <si>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</si>
  <si>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</si>
  <si>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</si>
  <si>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</si>
  <si>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</si>
  <si>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</si>
  <si>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</si>
  <si>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</si>
  <si>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</si>
  <si>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</si>
  <si>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</si>
  <si>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</si>
  <si>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</si>
  <si>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</si>
  <si>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</si>
  <si>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</si>
  <si>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</si>
  <si>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</si>
  <si>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</si>
  <si>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</si>
  <si>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</si>
  <si>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</si>
  <si>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</si>
  <si>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</si>
  <si>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</si>
  <si>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</si>
  <si>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</si>
  <si>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</si>
  <si>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</si>
  <si>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</si>
  <si>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</si>
  <si>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</si>
  <si>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</si>
  <si>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</si>
  <si>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</si>
  <si>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</si>
  <si>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</si>
  <si>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</si>
  <si>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</si>
  <si>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</si>
  <si>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</si>
  <si>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</si>
  <si>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</si>
  <si>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</si>
  <si>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</si>
  <si>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</si>
  <si>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</si>
  <si>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</si>
  <si>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</si>
  <si>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</si>
  <si>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</si>
  <si>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</si>
  <si>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</si>
  <si>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</si>
  <si>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</si>
  <si>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</si>
  <si>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</si>
  <si>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</si>
  <si>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</si>
  <si>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</si>
  <si>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</si>
  <si>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</si>
  <si>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</si>
  <si>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</si>
  <si>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</si>
  <si>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</si>
  <si>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</si>
  <si>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</si>
  <si>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</si>
  <si>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</si>
  <si>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</si>
  <si>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</si>
  <si>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</si>
  <si>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</si>
  <si>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</si>
  <si>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</si>
  <si>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</si>
  <si>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</si>
  <si>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</si>
  <si>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</si>
  <si>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</si>
  <si>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</si>
  <si>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</si>
  <si>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</si>
  <si>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</si>
  <si>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</si>
  <si>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</si>
  <si>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</si>
  <si>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</si>
  <si>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</si>
  <si>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</si>
  <si>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</si>
  <si>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</si>
  <si>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</si>
  <si>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</si>
  <si>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</si>
  <si>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</si>
  <si>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</si>
  <si>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</si>
  <si>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</si>
  <si>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</si>
  <si>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</si>
  <si>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</si>
  <si>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</si>
  <si>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</si>
  <si>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</si>
  <si>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</si>
  <si>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</si>
  <si>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</si>
  <si>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</si>
  <si>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</si>
  <si>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</si>
  <si>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</si>
  <si>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</si>
  <si>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</si>
  <si>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</si>
  <si>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</si>
  <si>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</si>
  <si>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</si>
  <si>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</si>
  <si>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</si>
  <si>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</si>
  <si>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</si>
  <si>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</si>
  <si>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</si>
  <si>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</si>
  <si>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</si>
  <si>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</si>
  <si>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</si>
  <si>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</si>
  <si>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</si>
  <si>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</si>
  <si>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</si>
  <si>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</si>
  <si>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</si>
  <si>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</si>
  <si>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</si>
  <si>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</si>
  <si>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</si>
  <si>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</si>
  <si>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</si>
  <si>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</si>
  <si>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</si>
  <si>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</si>
  <si>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</si>
  <si>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</si>
  <si>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</si>
  <si>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</si>
  <si>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</si>
  <si>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</si>
  <si>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</si>
  <si>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</si>
  <si>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</si>
  <si>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</si>
  <si>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</si>
  <si>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</si>
  <si>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</si>
  <si>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</si>
  <si>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</si>
  <si>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</si>
  <si>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</si>
  <si>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</si>
  <si>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</si>
  <si>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</si>
  <si>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</si>
  <si>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</si>
  <si>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</si>
  <si>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</si>
  <si>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</si>
  <si>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</si>
  <si>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</si>
  <si>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</si>
  <si>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</si>
  <si>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</si>
  <si>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</si>
  <si>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</si>
  <si>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</si>
  <si>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</si>
  <si>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</si>
  <si>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</si>
  <si>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</si>
  <si>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</si>
  <si>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</si>
  <si>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</si>
  <si>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</si>
  <si>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</si>
  <si>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</si>
  <si>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</si>
  <si>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</si>
  <si>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</si>
  <si>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</si>
  <si>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</si>
  <si>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</si>
  <si>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</si>
  <si>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</si>
  <si>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</si>
  <si>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</si>
  <si>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</si>
  <si>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</si>
  <si>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</si>
  <si>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</si>
  <si>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</si>
  <si>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</si>
  <si>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</si>
  <si>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</si>
  <si>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</si>
  <si>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</si>
  <si>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</si>
  <si>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</si>
  <si>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</si>
  <si>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</si>
  <si>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</si>
  <si>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</si>
  <si>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</si>
  <si>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</si>
  <si>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</si>
  <si>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</si>
  <si>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</si>
  <si>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</si>
  <si>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</si>
  <si>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</si>
  <si>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</si>
  <si>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</si>
  <si>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</si>
  <si>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</si>
  <si>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</si>
  <si>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</si>
  <si>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</si>
  <si>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</si>
  <si>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</si>
  <si>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</si>
  <si>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</si>
  <si>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</si>
  <si>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</si>
  <si>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</si>
  <si>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</si>
  <si>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</si>
  <si>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</si>
  <si>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</si>
  <si>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</si>
  <si>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</si>
  <si>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</si>
  <si>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</si>
  <si>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</si>
  <si>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</si>
  <si>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</si>
  <si>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</si>
  <si>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</si>
  <si>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</si>
  <si>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</si>
  <si>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</si>
  <si>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</si>
  <si>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</si>
  <si>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</si>
  <si>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</si>
  <si>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</si>
  <si>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</si>
  <si>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</si>
  <si>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</si>
  <si>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</si>
  <si>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</si>
  <si>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</si>
  <si>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</si>
  <si>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</si>
  <si>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</si>
  <si>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</si>
  <si>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</si>
  <si>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</si>
  <si>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</si>
  <si>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</si>
  <si>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</si>
  <si>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</si>
  <si>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</si>
  <si>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</si>
  <si>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</si>
  <si>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</si>
  <si>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</si>
  <si>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</si>
  <si>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</si>
  <si>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</si>
  <si>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</si>
  <si>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</si>
  <si>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</si>
  <si>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</si>
  <si>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</si>
  <si>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</si>
  <si>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</si>
  <si>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</si>
  <si>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</si>
  <si>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</si>
  <si>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</si>
  <si>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</si>
  <si>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</si>
  <si>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</si>
  <si>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</si>
  <si>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</si>
  <si>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</si>
  <si>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</si>
  <si>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</si>
  <si>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</si>
  <si>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</si>
  <si>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</si>
  <si>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</si>
  <si>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</si>
  <si>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</si>
  <si>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</si>
  <si>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</si>
  <si>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</si>
  <si>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</si>
  <si>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</si>
  <si>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</si>
  <si>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</si>
  <si>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</si>
  <si>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</si>
  <si>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</si>
  <si>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</si>
  <si>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</si>
  <si>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</si>
  <si>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</si>
  <si>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</si>
  <si>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</si>
  <si>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</si>
  <si>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</si>
  <si>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</si>
  <si>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</si>
  <si>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</si>
  <si>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</si>
  <si>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</si>
  <si>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</si>
  <si>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</si>
  <si>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</si>
  <si>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</si>
  <si>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</si>
  <si>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</si>
  <si>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</si>
  <si>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</si>
  <si>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</si>
  <si>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</si>
  <si>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</si>
  <si>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</si>
  <si>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</si>
  <si>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</si>
  <si>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</si>
  <si>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</si>
  <si>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</si>
  <si>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</si>
  <si>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</si>
  <si>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</si>
  <si>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</si>
  <si>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</si>
  <si>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</si>
  <si>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</si>
  <si>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</si>
  <si>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</si>
  <si>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</si>
  <si>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</si>
  <si>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</si>
  <si>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</si>
  <si>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</si>
  <si>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</si>
  <si>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</si>
  <si>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</si>
  <si>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</si>
  <si>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</si>
  <si>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</si>
  <si>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</si>
  <si>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</si>
  <si>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</si>
  <si>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</si>
  <si>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</si>
  <si>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</si>
  <si>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</si>
  <si>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</si>
  <si>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</si>
  <si>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</si>
  <si>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</si>
  <si>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</si>
  <si>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</si>
  <si>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</si>
  <si>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</si>
  <si>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</si>
  <si>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</si>
  <si>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</si>
  <si>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</si>
  <si>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</si>
  <si>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</si>
  <si>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</si>
  <si>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</si>
  <si>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</si>
  <si>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</si>
  <si>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</si>
  <si>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</si>
  <si>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</si>
  <si>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</si>
  <si>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</si>
  <si>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</si>
  <si>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</si>
  <si>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</si>
  <si>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</si>
  <si>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</si>
  <si>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</si>
  <si>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</si>
  <si>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</si>
  <si>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</si>
  <si>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</si>
  <si>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</si>
  <si>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</si>
  <si>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</si>
  <si>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</si>
  <si>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</si>
  <si>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</si>
  <si>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</si>
  <si>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</si>
  <si>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</si>
  <si>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</si>
  <si>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</si>
  <si>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</si>
  <si>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</si>
  <si>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</si>
  <si>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</si>
  <si>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</si>
  <si>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</si>
  <si>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</si>
  <si>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</si>
  <si>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</si>
  <si>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</si>
  <si>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</si>
  <si>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</si>
  <si>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</si>
  <si>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</si>
  <si>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</si>
  <si>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</si>
  <si>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</si>
  <si>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</si>
  <si>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</si>
  <si>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</si>
  <si>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</si>
  <si>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</si>
  <si>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</si>
  <si>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</si>
  <si>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</si>
  <si>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</si>
  <si>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</si>
  <si>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</si>
  <si>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</si>
  <si>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</si>
  <si>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</si>
  <si>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</si>
  <si>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</si>
  <si>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</si>
  <si>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</si>
  <si>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</si>
  <si>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</si>
  <si>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</si>
  <si>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</si>
  <si>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</si>
  <si>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</si>
  <si>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</si>
  <si>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</si>
  <si>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</si>
  <si>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</si>
  <si>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</si>
  <si>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</si>
  <si>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</si>
  <si>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</si>
  <si>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</si>
  <si>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</si>
  <si>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</si>
  <si>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</si>
  <si>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</si>
  <si>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</si>
  <si>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</si>
  <si>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</si>
  <si>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</si>
  <si>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</si>
  <si>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</si>
  <si>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</si>
  <si>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</si>
  <si>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</si>
  <si>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</si>
  <si>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</si>
  <si>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</si>
  <si>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</si>
  <si>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</si>
  <si>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</si>
  <si>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</si>
  <si>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</si>
  <si>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</si>
  <si>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</si>
  <si>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</si>
  <si>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</si>
  <si>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</si>
  <si>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</si>
  <si>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</si>
  <si>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</si>
  <si>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</si>
  <si>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</si>
  <si>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</si>
  <si>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</si>
  <si>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</si>
  <si>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</si>
  <si>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</si>
  <si>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</si>
  <si>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</si>
  <si>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</si>
  <si>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</si>
  <si>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</si>
  <si>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</si>
  <si>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</si>
  <si>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</si>
  <si>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</si>
  <si>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</si>
  <si>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</si>
  <si>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</si>
  <si>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</si>
  <si>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</si>
  <si>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</si>
  <si>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</si>
  <si>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</si>
  <si>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</si>
  <si>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</si>
  <si>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</si>
  <si>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</si>
  <si>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</si>
  <si>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</si>
  <si>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</si>
  <si>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</si>
  <si>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</si>
  <si>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</si>
  <si>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</si>
  <si>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</si>
  <si>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</si>
  <si>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</si>
  <si>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</si>
  <si>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</si>
  <si>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</si>
  <si>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</si>
  <si>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</si>
  <si>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</si>
  <si>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</si>
  <si>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</si>
  <si>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</si>
  <si>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</si>
  <si>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</si>
  <si>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</si>
  <si>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</si>
  <si>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</si>
  <si>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</si>
  <si>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</si>
  <si>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</si>
  <si>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</si>
  <si>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</si>
  <si>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</si>
  <si>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</si>
  <si>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</si>
  <si>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</si>
  <si>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</si>
  <si>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</si>
  <si>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</si>
  <si>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</si>
  <si>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</si>
  <si>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</si>
  <si>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</si>
  <si>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</si>
  <si>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</si>
  <si>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</si>
  <si>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</si>
  <si>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</si>
  <si>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</si>
  <si>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</si>
  <si>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</si>
  <si>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</si>
  <si>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</si>
  <si>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</si>
  <si>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</si>
  <si>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</si>
  <si>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</si>
  <si>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</si>
  <si>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</si>
  <si>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</si>
  <si>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</si>
  <si>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</si>
  <si>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</si>
  <si>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</si>
  <si>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</si>
  <si>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</si>
  <si>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</si>
  <si>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</si>
  <si>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</si>
  <si>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</si>
  <si>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</si>
  <si>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</si>
  <si>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</si>
  <si>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</si>
  <si>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</si>
  <si>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</si>
  <si>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</si>
  <si>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</si>
  <si>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</si>
  <si>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</si>
  <si>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</si>
  <si>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</si>
  <si>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</si>
  <si>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</si>
  <si>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</si>
  <si>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</si>
  <si>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</si>
  <si>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</si>
  <si>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</si>
  <si>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</si>
  <si>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</si>
  <si>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</si>
  <si>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</si>
  <si>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</si>
  <si>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</si>
  <si>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</si>
  <si>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</si>
  <si>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</si>
  <si>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</si>
  <si>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</si>
  <si>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</si>
  <si>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</si>
  <si>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</si>
  <si>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</si>
  <si>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</si>
  <si>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</si>
  <si>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</si>
  <si>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</si>
  <si>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</si>
  <si>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</si>
  <si>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</si>
  <si>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</si>
  <si>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</si>
  <si>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</si>
  <si>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</si>
  <si>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</si>
  <si>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</si>
  <si>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</si>
  <si>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</si>
  <si>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</si>
  <si>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</si>
  <si>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</si>
  <si>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</si>
  <si>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</si>
  <si>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</si>
  <si>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</si>
  <si>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</si>
  <si>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</si>
  <si>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</si>
  <si>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</si>
  <si>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</si>
  <si>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</si>
  <si>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</si>
  <si>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</si>
  <si>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</si>
  <si>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</si>
  <si>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</si>
  <si>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</si>
  <si>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</si>
  <si>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</si>
  <si>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</si>
  <si>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</si>
  <si>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</si>
  <si>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</si>
  <si>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</si>
  <si>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</si>
  <si>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</si>
  <si>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</si>
  <si>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</si>
  <si>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</si>
  <si>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</si>
  <si>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</si>
  <si>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</si>
  <si>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</si>
  <si>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</si>
  <si>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</si>
  <si>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</si>
  <si>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</si>
  <si>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</si>
  <si>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</si>
  <si>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</si>
  <si>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</si>
  <si>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</si>
  <si>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</si>
  <si>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</si>
  <si>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</si>
  <si>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</si>
  <si>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</si>
  <si>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</si>
  <si>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</si>
  <si>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</si>
  <si>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</si>
  <si>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</si>
  <si>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</si>
  <si>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</si>
  <si>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</si>
  <si>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</si>
  <si>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</si>
  <si>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</si>
  <si>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</si>
  <si>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</si>
  <si>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</si>
  <si>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</si>
  <si>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</si>
  <si>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</si>
  <si>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</si>
  <si>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</si>
  <si>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</si>
  <si>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</si>
  <si>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</si>
  <si>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</si>
  <si>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</si>
  <si>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</si>
  <si>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</si>
  <si>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</si>
  <si>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</si>
  <si>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Solucionado</t>
  </si>
  <si>
    <t>335835028</t>
  </si>
  <si>
    <t>Closed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</si>
  <si>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</si>
  <si>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</si>
  <si>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</si>
  <si>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</si>
  <si>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</si>
  <si>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</si>
  <si>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</si>
  <si>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</si>
  <si>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</si>
  <si>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</si>
  <si>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335835681 </t>
  </si>
  <si>
    <t>Abastecido</t>
  </si>
  <si>
    <t>Gaveta de Rechazo Llena</t>
  </si>
  <si>
    <t>3 Gavetas Vacías</t>
  </si>
  <si>
    <t>2 Gavetas Vacías y 1 Fallando</t>
  </si>
  <si>
    <t xml:space="preserve">Brioso Luciano, Cristino </t>
  </si>
  <si>
    <t>GAVETA DE DEPOSITOS LLENA</t>
  </si>
  <si>
    <t>Toribio Batista, Junior De Jesus</t>
  </si>
  <si>
    <t>ReservaC Norte</t>
  </si>
  <si>
    <t>335836224</t>
  </si>
  <si>
    <t>335836223</t>
  </si>
  <si>
    <t>335836222</t>
  </si>
  <si>
    <t>335836221</t>
  </si>
  <si>
    <t>335836220</t>
  </si>
  <si>
    <t>335836219</t>
  </si>
  <si>
    <t>335836216</t>
  </si>
  <si>
    <t>335836214</t>
  </si>
  <si>
    <t>335836213</t>
  </si>
  <si>
    <t>335836212</t>
  </si>
  <si>
    <t>335836211</t>
  </si>
  <si>
    <t>335836246</t>
  </si>
  <si>
    <t>335836245</t>
  </si>
  <si>
    <t>335836244</t>
  </si>
  <si>
    <t>335836243</t>
  </si>
  <si>
    <t>335836241</t>
  </si>
  <si>
    <t>335836240</t>
  </si>
  <si>
    <t>335836239</t>
  </si>
  <si>
    <t>335836238</t>
  </si>
  <si>
    <t>335836237</t>
  </si>
  <si>
    <t>335836236</t>
  </si>
  <si>
    <t>335836235</t>
  </si>
  <si>
    <t>335836234</t>
  </si>
  <si>
    <t>335836233</t>
  </si>
  <si>
    <t>335836232</t>
  </si>
  <si>
    <t>335836231</t>
  </si>
  <si>
    <t>335836230</t>
  </si>
  <si>
    <t>335836229</t>
  </si>
  <si>
    <t>335836228</t>
  </si>
  <si>
    <t>335836108 </t>
  </si>
  <si>
    <t>Gaveta De deposito Llena</t>
  </si>
  <si>
    <t>GAVETA DE DEPOSITO LLENA</t>
  </si>
  <si>
    <t>335836270</t>
  </si>
  <si>
    <t>335836269</t>
  </si>
  <si>
    <t>335836268</t>
  </si>
  <si>
    <t>335836267</t>
  </si>
  <si>
    <t>335836266</t>
  </si>
  <si>
    <t>335836265</t>
  </si>
  <si>
    <t>335836264</t>
  </si>
  <si>
    <t>335836263</t>
  </si>
  <si>
    <t>335836262</t>
  </si>
  <si>
    <t>335836261</t>
  </si>
  <si>
    <t>335836260</t>
  </si>
  <si>
    <t>335836259</t>
  </si>
  <si>
    <t>335836258</t>
  </si>
  <si>
    <t>335836257</t>
  </si>
  <si>
    <t>335836255</t>
  </si>
  <si>
    <t>335836254</t>
  </si>
  <si>
    <t>335836253</t>
  </si>
  <si>
    <t>335836252</t>
  </si>
  <si>
    <t>28 Marzo de 2021</t>
  </si>
  <si>
    <t>335836277</t>
  </si>
  <si>
    <t>335836278</t>
  </si>
  <si>
    <t>335836279</t>
  </si>
  <si>
    <t>335836280</t>
  </si>
  <si>
    <t>335836281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</si>
</sst>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7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79"/>
      <tableStyleElement type="headerRow" dxfId="1178"/>
      <tableStyleElement type="totalRow" dxfId="1177"/>
      <tableStyleElement type="firstColumn" dxfId="1176"/>
      <tableStyleElement type="lastColumn" dxfId="1175"/>
      <tableStyleElement type="firstRowStripe" dxfId="1174"/>
      <tableStyleElement type="firstColumnStripe" dxfId="117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4389" TargetMode="External"/><Relationship Id="rId13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44390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44386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544387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44388" TargetMode="External"/><Relationship Id="rId1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R116"/>
  <sheetViews>
    <sheetView tabSelected="1" zoomScale="85" zoomScaleNormal="85" workbookViewId="0">
      <pane ySplit="4" topLeftCell="A101" activePane="bottomLeft" state="frozen"/>
      <selection pane="bottomLeft" activeCell="D121" sqref="D121"/>
    </sheetView>
  </sheetViews>
  <sheetFormatPr baseColWidth="10" defaultColWidth="20.5703125" defaultRowHeight="15" x14ac:dyDescent="0.25"/>
  <cols>
    <col min="1" max="1" width="25.7109375" style="94" bestFit="1" customWidth="1"/>
    <col min="2" max="2" width="20.7109375" style="88" bestFit="1" customWidth="1"/>
    <col min="3" max="3" width="17.7109375" style="47" bestFit="1" customWidth="1"/>
    <col min="4" max="4" width="29.42578125" style="94" bestFit="1" customWidth="1"/>
    <col min="5" max="5" width="10.7109375" style="87" bestFit="1" customWidth="1"/>
    <col min="6" max="6" width="11.42578125" style="48" customWidth="1"/>
    <col min="7" max="7" width="54.7109375" style="48" bestFit="1" customWidth="1"/>
    <col min="8" max="10" width="6.42578125" style="48" customWidth="1"/>
    <col min="11" max="11" width="6.85546875" style="48" bestFit="1" customWidth="1"/>
    <col min="12" max="12" width="48.28515625" style="48" customWidth="1"/>
    <col min="13" max="13" width="18.5703125" style="94" bestFit="1" customWidth="1"/>
    <col min="14" max="14" width="16.7109375" style="94" bestFit="1" customWidth="1"/>
    <col min="15" max="15" width="42.85546875" style="94" bestFit="1" customWidth="1"/>
    <col min="16" max="16" width="22.42578125" style="110" customWidth="1"/>
    <col min="17" max="17" width="49.85546875" style="80" bestFit="1" customWidth="1"/>
    <col min="18" max="16384" width="20.5703125" style="45"/>
  </cols>
  <sheetData>
    <row r="1" spans="1:18" ht="18" x14ac:dyDescent="0.25">
      <c r="A1" s="137" t="s">
        <v>2161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</row>
    <row r="2" spans="1:18" ht="18" x14ac:dyDescent="0.25">
      <c r="A2" s="136" t="s">
        <v>2158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</row>
    <row r="3" spans="1:18" ht="18.75" thickBot="1" x14ac:dyDescent="0.3">
      <c r="A3" s="138" t="s">
        <v>2579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94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ht="18" x14ac:dyDescent="0.25">
      <c r="A5" s="114" t="str">
        <f>VLOOKUP(E5,'LISTADO ATM'!$A$2:$C$901,3,0)</f>
        <v>DISTRITO NACIONAL</v>
      </c>
      <c r="B5" s="109">
        <v>335833944</v>
      </c>
      <c r="C5" s="121">
        <v>44280.514849537038</v>
      </c>
      <c r="D5" s="114" t="s">
        <v>2189</v>
      </c>
      <c r="E5" s="108">
        <v>147</v>
      </c>
      <c r="F5" s="114" t="str">
        <f>VLOOKUP(E5,VIP!$A$2:$O12245,2,0)</f>
        <v>DRBR147</v>
      </c>
      <c r="G5" s="114" t="str">
        <f>VLOOKUP(E5,'LISTADO ATM'!$A$2:$B$900,2,0)</f>
        <v xml:space="preserve">ATM Kiosco Megacentro I </v>
      </c>
      <c r="H5" s="114" t="str">
        <f>VLOOKUP(E5,VIP!$A$2:$O17166,7,FALSE)</f>
        <v>Si</v>
      </c>
      <c r="I5" s="114" t="str">
        <f>VLOOKUP(E5,VIP!$A$2:$O9131,8,FALSE)</f>
        <v>Si</v>
      </c>
      <c r="J5" s="114" t="str">
        <f>VLOOKUP(E5,VIP!$A$2:$O9081,8,FALSE)</f>
        <v>Si</v>
      </c>
      <c r="K5" s="114" t="str">
        <f>VLOOKUP(E5,VIP!$A$2:$O12655,6,0)</f>
        <v>NO</v>
      </c>
      <c r="L5" s="115" t="s">
        <v>2228</v>
      </c>
      <c r="M5" s="113" t="s">
        <v>2465</v>
      </c>
      <c r="N5" s="113" t="s">
        <v>2493</v>
      </c>
      <c r="O5" s="114" t="s">
        <v>2474</v>
      </c>
      <c r="P5" s="112"/>
      <c r="Q5" s="116" t="s">
        <v>2228</v>
      </c>
    </row>
    <row r="6" spans="1:18" ht="18" x14ac:dyDescent="0.25">
      <c r="A6" s="114" t="str">
        <f>VLOOKUP(E6,'LISTADO ATM'!$A$2:$C$901,3,0)</f>
        <v>SUR</v>
      </c>
      <c r="B6" s="109">
        <v>335834739</v>
      </c>
      <c r="C6" s="121">
        <v>44281.353946759256</v>
      </c>
      <c r="D6" s="114" t="s">
        <v>2189</v>
      </c>
      <c r="E6" s="108">
        <v>50</v>
      </c>
      <c r="F6" s="114" t="str">
        <f>VLOOKUP(E6,VIP!$A$2:$O12211,2,0)</f>
        <v>DRBR050</v>
      </c>
      <c r="G6" s="114" t="str">
        <f>VLOOKUP(E6,'LISTADO ATM'!$A$2:$B$900,2,0)</f>
        <v xml:space="preserve">ATM Oficina Padre Las Casas (Azua) </v>
      </c>
      <c r="H6" s="114" t="str">
        <f>VLOOKUP(E6,VIP!$A$2:$O17132,7,FALSE)</f>
        <v>Si</v>
      </c>
      <c r="I6" s="114" t="str">
        <f>VLOOKUP(E6,VIP!$A$2:$O9097,8,FALSE)</f>
        <v>Si</v>
      </c>
      <c r="J6" s="114" t="str">
        <f>VLOOKUP(E6,VIP!$A$2:$O9047,8,FALSE)</f>
        <v>Si</v>
      </c>
      <c r="K6" s="114" t="str">
        <f>VLOOKUP(E6,VIP!$A$2:$O12621,6,0)</f>
        <v>NO</v>
      </c>
      <c r="L6" s="115" t="s">
        <v>2254</v>
      </c>
      <c r="M6" s="113" t="s">
        <v>2465</v>
      </c>
      <c r="N6" s="113" t="s">
        <v>2472</v>
      </c>
      <c r="O6" s="114" t="s">
        <v>2474</v>
      </c>
      <c r="P6" s="112"/>
      <c r="Q6" s="116" t="s">
        <v>2254</v>
      </c>
    </row>
    <row r="7" spans="1:18" ht="18" x14ac:dyDescent="0.25">
      <c r="A7" s="114" t="str">
        <f>VLOOKUP(E7,'LISTADO ATM'!$A$2:$C$901,3,0)</f>
        <v>DISTRITO NACIONAL</v>
      </c>
      <c r="B7" s="109">
        <v>335835679</v>
      </c>
      <c r="C7" s="121">
        <v>44281.414814814816</v>
      </c>
      <c r="D7" s="114" t="s">
        <v>2189</v>
      </c>
      <c r="E7" s="108">
        <v>517</v>
      </c>
      <c r="F7" s="114" t="str">
        <f>VLOOKUP(E7,VIP!$A$2:$O12224,2,0)</f>
        <v>DRBR517</v>
      </c>
      <c r="G7" s="114" t="str">
        <f>VLOOKUP(E7,'LISTADO ATM'!$A$2:$B$900,2,0)</f>
        <v xml:space="preserve">ATM Autobanco Oficina Sans Soucí </v>
      </c>
      <c r="H7" s="114" t="str">
        <f>VLOOKUP(E7,VIP!$A$2:$O17145,7,FALSE)</f>
        <v>Si</v>
      </c>
      <c r="I7" s="114" t="str">
        <f>VLOOKUP(E7,VIP!$A$2:$O9110,8,FALSE)</f>
        <v>Si</v>
      </c>
      <c r="J7" s="114" t="str">
        <f>VLOOKUP(E7,VIP!$A$2:$O9060,8,FALSE)</f>
        <v>Si</v>
      </c>
      <c r="K7" s="114" t="str">
        <f>VLOOKUP(E7,VIP!$A$2:$O12634,6,0)</f>
        <v>SI</v>
      </c>
      <c r="L7" s="115" t="s">
        <v>2228</v>
      </c>
      <c r="M7" s="113" t="s">
        <v>2465</v>
      </c>
      <c r="N7" s="113" t="s">
        <v>2493</v>
      </c>
      <c r="O7" s="114" t="s">
        <v>2474</v>
      </c>
      <c r="P7" s="112"/>
      <c r="Q7" s="116" t="s">
        <v>2228</v>
      </c>
    </row>
    <row r="8" spans="1:18" ht="18" x14ac:dyDescent="0.25">
      <c r="A8" s="114" t="str">
        <f>VLOOKUP(E8,'LISTADO ATM'!$A$2:$C$901,3,0)</f>
        <v>DISTRITO NACIONAL</v>
      </c>
      <c r="B8" s="109">
        <v>335835677</v>
      </c>
      <c r="C8" s="121">
        <v>44281.417407407411</v>
      </c>
      <c r="D8" s="114" t="s">
        <v>2189</v>
      </c>
      <c r="E8" s="108">
        <v>415</v>
      </c>
      <c r="F8" s="114" t="str">
        <f>VLOOKUP(E8,VIP!$A$2:$O12226,2,0)</f>
        <v>DRBR415</v>
      </c>
      <c r="G8" s="114" t="str">
        <f>VLOOKUP(E8,'LISTADO ATM'!$A$2:$B$900,2,0)</f>
        <v xml:space="preserve">ATM Autobanco San Martín I </v>
      </c>
      <c r="H8" s="114" t="str">
        <f>VLOOKUP(E8,VIP!$A$2:$O17147,7,FALSE)</f>
        <v>Si</v>
      </c>
      <c r="I8" s="114" t="str">
        <f>VLOOKUP(E8,VIP!$A$2:$O9112,8,FALSE)</f>
        <v>Si</v>
      </c>
      <c r="J8" s="114" t="str">
        <f>VLOOKUP(E8,VIP!$A$2:$O9062,8,FALSE)</f>
        <v>Si</v>
      </c>
      <c r="K8" s="114" t="str">
        <f>VLOOKUP(E8,VIP!$A$2:$O12636,6,0)</f>
        <v>NO</v>
      </c>
      <c r="L8" s="115" t="s">
        <v>2228</v>
      </c>
      <c r="M8" s="113" t="s">
        <v>2465</v>
      </c>
      <c r="N8" s="113" t="s">
        <v>2493</v>
      </c>
      <c r="O8" s="114" t="s">
        <v>2474</v>
      </c>
      <c r="P8" s="112"/>
      <c r="Q8" s="116" t="s">
        <v>2228</v>
      </c>
    </row>
    <row r="9" spans="1:18" ht="18" x14ac:dyDescent="0.25">
      <c r="A9" s="114" t="str">
        <f>VLOOKUP(E9,'LISTADO ATM'!$A$2:$C$901,3,0)</f>
        <v>DISTRITO NACIONAL</v>
      </c>
      <c r="B9" s="109">
        <v>335835603</v>
      </c>
      <c r="C9" s="121">
        <v>44281.66909722222</v>
      </c>
      <c r="D9" s="114" t="s">
        <v>2189</v>
      </c>
      <c r="E9" s="108">
        <v>180</v>
      </c>
      <c r="F9" s="114" t="str">
        <f>VLOOKUP(E9,VIP!$A$2:$O12284,2,0)</f>
        <v>DRBR180</v>
      </c>
      <c r="G9" s="114" t="str">
        <f>VLOOKUP(E9,'LISTADO ATM'!$A$2:$B$900,2,0)</f>
        <v xml:space="preserve">ATM Megacentro II </v>
      </c>
      <c r="H9" s="114" t="str">
        <f>VLOOKUP(E9,VIP!$A$2:$O17205,7,FALSE)</f>
        <v>Si</v>
      </c>
      <c r="I9" s="114" t="str">
        <f>VLOOKUP(E9,VIP!$A$2:$O9170,8,FALSE)</f>
        <v>Si</v>
      </c>
      <c r="J9" s="114" t="str">
        <f>VLOOKUP(E9,VIP!$A$2:$O9120,8,FALSE)</f>
        <v>Si</v>
      </c>
      <c r="K9" s="114" t="str">
        <f>VLOOKUP(E9,VIP!$A$2:$O12694,6,0)</f>
        <v>SI</v>
      </c>
      <c r="L9" s="115" t="s">
        <v>2254</v>
      </c>
      <c r="M9" s="113" t="s">
        <v>2465</v>
      </c>
      <c r="N9" s="113" t="s">
        <v>2493</v>
      </c>
      <c r="O9" s="114" t="s">
        <v>2474</v>
      </c>
      <c r="P9" s="112"/>
      <c r="Q9" s="116" t="s">
        <v>2254</v>
      </c>
    </row>
    <row r="10" spans="1:18" ht="18" x14ac:dyDescent="0.25">
      <c r="A10" s="114" t="str">
        <f>VLOOKUP(E10,'LISTADO ATM'!$A$2:$C$901,3,0)</f>
        <v>DISTRITO NACIONAL</v>
      </c>
      <c r="B10" s="109" t="s">
        <v>2520</v>
      </c>
      <c r="C10" s="121">
        <v>44281.687141203707</v>
      </c>
      <c r="D10" s="114" t="s">
        <v>2189</v>
      </c>
      <c r="E10" s="108">
        <v>545</v>
      </c>
      <c r="F10" s="114" t="str">
        <f>VLOOKUP(E10,VIP!$A$2:$O12242,2,0)</f>
        <v>DRBR995</v>
      </c>
      <c r="G10" s="114" t="str">
        <f>VLOOKUP(E10,'LISTADO ATM'!$A$2:$B$900,2,0)</f>
        <v xml:space="preserve">ATM Oficina Isabel La Católica II  </v>
      </c>
      <c r="H10" s="114" t="str">
        <f>VLOOKUP(E10,VIP!$A$2:$O17163,7,FALSE)</f>
        <v>Si</v>
      </c>
      <c r="I10" s="114" t="str">
        <f>VLOOKUP(E10,VIP!$A$2:$O9128,8,FALSE)</f>
        <v>Si</v>
      </c>
      <c r="J10" s="114" t="str">
        <f>VLOOKUP(E10,VIP!$A$2:$O9078,8,FALSE)</f>
        <v>Si</v>
      </c>
      <c r="K10" s="114" t="str">
        <f>VLOOKUP(E10,VIP!$A$2:$O12652,6,0)</f>
        <v>NO</v>
      </c>
      <c r="L10" s="115" t="s">
        <v>2228</v>
      </c>
      <c r="M10" s="113" t="s">
        <v>2465</v>
      </c>
      <c r="N10" s="113" t="s">
        <v>2509</v>
      </c>
      <c r="O10" s="114" t="s">
        <v>2474</v>
      </c>
      <c r="P10" s="112"/>
      <c r="Q10" s="116" t="s">
        <v>2228</v>
      </c>
    </row>
    <row r="11" spans="1:18" ht="18" x14ac:dyDescent="0.25">
      <c r="A11" s="114" t="str">
        <f>VLOOKUP(E11,'LISTADO ATM'!$A$2:$C$901,3,0)</f>
        <v>DISTRITO NACIONAL</v>
      </c>
      <c r="B11" s="109">
        <v>335835674</v>
      </c>
      <c r="C11" s="121">
        <v>44281.698333333334</v>
      </c>
      <c r="D11" s="114" t="s">
        <v>2468</v>
      </c>
      <c r="E11" s="108">
        <v>54</v>
      </c>
      <c r="F11" s="114" t="str">
        <f>VLOOKUP(E11,VIP!$A$2:$O12282,2,0)</f>
        <v>DRBR054</v>
      </c>
      <c r="G11" s="114" t="str">
        <f>VLOOKUP(E11,'LISTADO ATM'!$A$2:$B$900,2,0)</f>
        <v xml:space="preserve">ATM Autoservicio Galería 360 </v>
      </c>
      <c r="H11" s="114" t="str">
        <f>VLOOKUP(E11,VIP!$A$2:$O17203,7,FALSE)</f>
        <v>Si</v>
      </c>
      <c r="I11" s="114" t="str">
        <f>VLOOKUP(E11,VIP!$A$2:$O9168,8,FALSE)</f>
        <v>Si</v>
      </c>
      <c r="J11" s="114" t="str">
        <f>VLOOKUP(E11,VIP!$A$2:$O9118,8,FALSE)</f>
        <v>Si</v>
      </c>
      <c r="K11" s="114" t="str">
        <f>VLOOKUP(E11,VIP!$A$2:$O12692,6,0)</f>
        <v>NO</v>
      </c>
      <c r="L11" s="115" t="s">
        <v>2498</v>
      </c>
      <c r="M11" s="113" t="s">
        <v>2465</v>
      </c>
      <c r="N11" s="113" t="s">
        <v>2472</v>
      </c>
      <c r="O11" s="114" t="s">
        <v>2473</v>
      </c>
      <c r="P11" s="112"/>
      <c r="Q11" s="116" t="s">
        <v>2498</v>
      </c>
    </row>
    <row r="12" spans="1:18" ht="18" x14ac:dyDescent="0.25">
      <c r="A12" s="114" t="str">
        <f>VLOOKUP(E12,'LISTADO ATM'!$A$2:$C$901,3,0)</f>
        <v>DISTRITO NACIONAL</v>
      </c>
      <c r="B12" s="109">
        <v>335835680</v>
      </c>
      <c r="C12" s="121">
        <v>44281.700682870367</v>
      </c>
      <c r="D12" s="114" t="s">
        <v>2189</v>
      </c>
      <c r="E12" s="108">
        <v>499</v>
      </c>
      <c r="F12" s="114" t="str">
        <f>VLOOKUP(E12,VIP!$A$2:$O12278,2,0)</f>
        <v>DRBR499</v>
      </c>
      <c r="G12" s="114" t="str">
        <f>VLOOKUP(E12,'LISTADO ATM'!$A$2:$B$900,2,0)</f>
        <v xml:space="preserve">ATM Estación Sunix Tiradentes </v>
      </c>
      <c r="H12" s="114" t="str">
        <f>VLOOKUP(E12,VIP!$A$2:$O17199,7,FALSE)</f>
        <v>Si</v>
      </c>
      <c r="I12" s="114" t="str">
        <f>VLOOKUP(E12,VIP!$A$2:$O9164,8,FALSE)</f>
        <v>Si</v>
      </c>
      <c r="J12" s="114" t="str">
        <f>VLOOKUP(E12,VIP!$A$2:$O9114,8,FALSE)</f>
        <v>Si</v>
      </c>
      <c r="K12" s="114" t="str">
        <f>VLOOKUP(E12,VIP!$A$2:$O12688,6,0)</f>
        <v>NO</v>
      </c>
      <c r="L12" s="115" t="s">
        <v>2228</v>
      </c>
      <c r="M12" s="113" t="s">
        <v>2465</v>
      </c>
      <c r="N12" s="113" t="s">
        <v>2493</v>
      </c>
      <c r="O12" s="114" t="s">
        <v>2474</v>
      </c>
      <c r="P12" s="112"/>
      <c r="Q12" s="116" t="s">
        <v>2228</v>
      </c>
    </row>
    <row r="13" spans="1:18" ht="18" x14ac:dyDescent="0.25">
      <c r="A13" s="114" t="str">
        <f>VLOOKUP(E13,'LISTADO ATM'!$A$2:$C$901,3,0)</f>
        <v>DISTRITO NACIONAL</v>
      </c>
      <c r="B13" s="109">
        <v>335835699</v>
      </c>
      <c r="C13" s="121">
        <v>44281.705312500002</v>
      </c>
      <c r="D13" s="114" t="s">
        <v>2189</v>
      </c>
      <c r="E13" s="108">
        <v>425</v>
      </c>
      <c r="F13" s="114" t="str">
        <f>VLOOKUP(E13,VIP!$A$2:$O12274,2,0)</f>
        <v>DRBR425</v>
      </c>
      <c r="G13" s="114" t="str">
        <f>VLOOKUP(E13,'LISTADO ATM'!$A$2:$B$900,2,0)</f>
        <v xml:space="preserve">ATM UNP Jumbo Luperón II </v>
      </c>
      <c r="H13" s="114" t="str">
        <f>VLOOKUP(E13,VIP!$A$2:$O17195,7,FALSE)</f>
        <v>Si</v>
      </c>
      <c r="I13" s="114" t="str">
        <f>VLOOKUP(E13,VIP!$A$2:$O9160,8,FALSE)</f>
        <v>Si</v>
      </c>
      <c r="J13" s="114" t="str">
        <f>VLOOKUP(E13,VIP!$A$2:$O9110,8,FALSE)</f>
        <v>Si</v>
      </c>
      <c r="K13" s="114" t="str">
        <f>VLOOKUP(E13,VIP!$A$2:$O12684,6,0)</f>
        <v>NO</v>
      </c>
      <c r="L13" s="115" t="s">
        <v>2228</v>
      </c>
      <c r="M13" s="113" t="s">
        <v>2465</v>
      </c>
      <c r="N13" s="113" t="s">
        <v>2493</v>
      </c>
      <c r="O13" s="114" t="s">
        <v>2474</v>
      </c>
      <c r="P13" s="112"/>
      <c r="Q13" s="116" t="s">
        <v>2228</v>
      </c>
    </row>
    <row r="14" spans="1:18" ht="18" x14ac:dyDescent="0.25">
      <c r="A14" s="114" t="str">
        <f>VLOOKUP(E14,'LISTADO ATM'!$A$2:$C$901,3,0)</f>
        <v>DISTRITO NACIONAL</v>
      </c>
      <c r="B14" s="109">
        <v>335835703</v>
      </c>
      <c r="C14" s="121">
        <v>44281.70652777778</v>
      </c>
      <c r="D14" s="114" t="s">
        <v>2189</v>
      </c>
      <c r="E14" s="108">
        <v>648</v>
      </c>
      <c r="F14" s="114" t="str">
        <f>VLOOKUP(E14,VIP!$A$2:$O12273,2,0)</f>
        <v>DRBR190</v>
      </c>
      <c r="G14" s="114" t="str">
        <f>VLOOKUP(E14,'LISTADO ATM'!$A$2:$B$900,2,0)</f>
        <v xml:space="preserve">ATM Hermandad de Pensionados </v>
      </c>
      <c r="H14" s="114" t="str">
        <f>VLOOKUP(E14,VIP!$A$2:$O17194,7,FALSE)</f>
        <v>Si</v>
      </c>
      <c r="I14" s="114" t="str">
        <f>VLOOKUP(E14,VIP!$A$2:$O9159,8,FALSE)</f>
        <v>No</v>
      </c>
      <c r="J14" s="114" t="str">
        <f>VLOOKUP(E14,VIP!$A$2:$O9109,8,FALSE)</f>
        <v>No</v>
      </c>
      <c r="K14" s="114" t="str">
        <f>VLOOKUP(E14,VIP!$A$2:$O12683,6,0)</f>
        <v>NO</v>
      </c>
      <c r="L14" s="115" t="s">
        <v>2254</v>
      </c>
      <c r="M14" s="113" t="s">
        <v>2465</v>
      </c>
      <c r="N14" s="113" t="s">
        <v>2493</v>
      </c>
      <c r="O14" s="114" t="s">
        <v>2474</v>
      </c>
      <c r="P14" s="112"/>
      <c r="Q14" s="116" t="s">
        <v>2254</v>
      </c>
    </row>
    <row r="15" spans="1:18" ht="18" x14ac:dyDescent="0.25">
      <c r="A15" s="114" t="str">
        <f>VLOOKUP(E15,'LISTADO ATM'!$A$2:$C$901,3,0)</f>
        <v>DISTRITO NACIONAL</v>
      </c>
      <c r="B15" s="109">
        <v>335835743</v>
      </c>
      <c r="C15" s="121">
        <v>44281.720185185186</v>
      </c>
      <c r="D15" s="114" t="s">
        <v>2189</v>
      </c>
      <c r="E15" s="108">
        <v>10</v>
      </c>
      <c r="F15" s="114" t="str">
        <f>VLOOKUP(E15,VIP!$A$2:$O12266,2,0)</f>
        <v>DRBR010</v>
      </c>
      <c r="G15" s="114" t="str">
        <f>VLOOKUP(E15,'LISTADO ATM'!$A$2:$B$900,2,0)</f>
        <v xml:space="preserve">ATM Ministerio Salud Pública </v>
      </c>
      <c r="H15" s="114" t="str">
        <f>VLOOKUP(E15,VIP!$A$2:$O17187,7,FALSE)</f>
        <v>Si</v>
      </c>
      <c r="I15" s="114" t="str">
        <f>VLOOKUP(E15,VIP!$A$2:$O9152,8,FALSE)</f>
        <v>Si</v>
      </c>
      <c r="J15" s="114" t="str">
        <f>VLOOKUP(E15,VIP!$A$2:$O9102,8,FALSE)</f>
        <v>Si</v>
      </c>
      <c r="K15" s="114" t="str">
        <f>VLOOKUP(E15,VIP!$A$2:$O12676,6,0)</f>
        <v>NO</v>
      </c>
      <c r="L15" s="115" t="s">
        <v>2228</v>
      </c>
      <c r="M15" s="113" t="s">
        <v>2465</v>
      </c>
      <c r="N15" s="113" t="s">
        <v>2493</v>
      </c>
      <c r="O15" s="114" t="s">
        <v>2474</v>
      </c>
      <c r="P15" s="112"/>
      <c r="Q15" s="116" t="s">
        <v>2228</v>
      </c>
    </row>
    <row r="16" spans="1:18" ht="18" x14ac:dyDescent="0.25">
      <c r="A16" s="114" t="str">
        <f>VLOOKUP(E16,'LISTADO ATM'!$A$2:$C$901,3,0)</f>
        <v>DISTRITO NACIONAL</v>
      </c>
      <c r="B16" s="109">
        <v>335835760</v>
      </c>
      <c r="C16" s="121">
        <v>44281.725162037037</v>
      </c>
      <c r="D16" s="114" t="s">
        <v>2189</v>
      </c>
      <c r="E16" s="108">
        <v>239</v>
      </c>
      <c r="F16" s="114" t="str">
        <f>VLOOKUP(E16,VIP!$A$2:$O12259,2,0)</f>
        <v>DRBR239</v>
      </c>
      <c r="G16" s="114" t="str">
        <f>VLOOKUP(E16,'LISTADO ATM'!$A$2:$B$900,2,0)</f>
        <v xml:space="preserve">ATM Autobanco Charles de Gaulle </v>
      </c>
      <c r="H16" s="114" t="str">
        <f>VLOOKUP(E16,VIP!$A$2:$O17180,7,FALSE)</f>
        <v>Si</v>
      </c>
      <c r="I16" s="114" t="str">
        <f>VLOOKUP(E16,VIP!$A$2:$O9145,8,FALSE)</f>
        <v>Si</v>
      </c>
      <c r="J16" s="114" t="str">
        <f>VLOOKUP(E16,VIP!$A$2:$O9095,8,FALSE)</f>
        <v>Si</v>
      </c>
      <c r="K16" s="114" t="str">
        <f>VLOOKUP(E16,VIP!$A$2:$O12669,6,0)</f>
        <v>SI</v>
      </c>
      <c r="L16" s="115" t="s">
        <v>2228</v>
      </c>
      <c r="M16" s="113" t="s">
        <v>2465</v>
      </c>
      <c r="N16" s="113" t="s">
        <v>2493</v>
      </c>
      <c r="O16" s="114" t="s">
        <v>2474</v>
      </c>
      <c r="P16" s="112"/>
      <c r="Q16" s="116" t="s">
        <v>2228</v>
      </c>
    </row>
    <row r="17" spans="1:17" ht="18" x14ac:dyDescent="0.25">
      <c r="A17" s="114" t="str">
        <f>VLOOKUP(E17,'LISTADO ATM'!$A$2:$C$901,3,0)</f>
        <v>DISTRITO NACIONAL</v>
      </c>
      <c r="B17" s="109">
        <v>335835761</v>
      </c>
      <c r="C17" s="121">
        <v>44281.72550925926</v>
      </c>
      <c r="D17" s="114" t="s">
        <v>2189</v>
      </c>
      <c r="E17" s="108">
        <v>264</v>
      </c>
      <c r="F17" s="114" t="str">
        <f>VLOOKUP(E17,VIP!$A$2:$O12258,2,0)</f>
        <v>DRBR264</v>
      </c>
      <c r="G17" s="114" t="str">
        <f>VLOOKUP(E17,'LISTADO ATM'!$A$2:$B$900,2,0)</f>
        <v xml:space="preserve">ATM S/M Nacional Independencia </v>
      </c>
      <c r="H17" s="114" t="str">
        <f>VLOOKUP(E17,VIP!$A$2:$O17179,7,FALSE)</f>
        <v>Si</v>
      </c>
      <c r="I17" s="114" t="str">
        <f>VLOOKUP(E17,VIP!$A$2:$O9144,8,FALSE)</f>
        <v>Si</v>
      </c>
      <c r="J17" s="114" t="str">
        <f>VLOOKUP(E17,VIP!$A$2:$O9094,8,FALSE)</f>
        <v>Si</v>
      </c>
      <c r="K17" s="114" t="str">
        <f>VLOOKUP(E17,VIP!$A$2:$O12668,6,0)</f>
        <v>SI</v>
      </c>
      <c r="L17" s="115" t="s">
        <v>2228</v>
      </c>
      <c r="M17" s="113" t="s">
        <v>2465</v>
      </c>
      <c r="N17" s="113" t="s">
        <v>2493</v>
      </c>
      <c r="O17" s="114" t="s">
        <v>2474</v>
      </c>
      <c r="P17" s="112"/>
      <c r="Q17" s="116" t="s">
        <v>2228</v>
      </c>
    </row>
    <row r="18" spans="1:17" ht="18" x14ac:dyDescent="0.25">
      <c r="A18" s="114" t="str">
        <f>VLOOKUP(E18,'LISTADO ATM'!$A$2:$C$901,3,0)</f>
        <v>DISTRITO NACIONAL</v>
      </c>
      <c r="B18" s="109">
        <v>335835763</v>
      </c>
      <c r="C18" s="121">
        <v>44281.726064814815</v>
      </c>
      <c r="D18" s="114" t="s">
        <v>2189</v>
      </c>
      <c r="E18" s="108">
        <v>498</v>
      </c>
      <c r="F18" s="114" t="str">
        <f>VLOOKUP(E18,VIP!$A$2:$O12257,2,0)</f>
        <v>DRBR498</v>
      </c>
      <c r="G18" s="114" t="str">
        <f>VLOOKUP(E18,'LISTADO ATM'!$A$2:$B$900,2,0)</f>
        <v xml:space="preserve">ATM Estación Sunix 27 de Febrero </v>
      </c>
      <c r="H18" s="114" t="str">
        <f>VLOOKUP(E18,VIP!$A$2:$O17178,7,FALSE)</f>
        <v>Si</v>
      </c>
      <c r="I18" s="114" t="str">
        <f>VLOOKUP(E18,VIP!$A$2:$O9143,8,FALSE)</f>
        <v>Si</v>
      </c>
      <c r="J18" s="114" t="str">
        <f>VLOOKUP(E18,VIP!$A$2:$O9093,8,FALSE)</f>
        <v>Si</v>
      </c>
      <c r="K18" s="114" t="str">
        <f>VLOOKUP(E18,VIP!$A$2:$O12667,6,0)</f>
        <v>NO</v>
      </c>
      <c r="L18" s="115" t="s">
        <v>2228</v>
      </c>
      <c r="M18" s="113" t="s">
        <v>2465</v>
      </c>
      <c r="N18" s="113" t="s">
        <v>2493</v>
      </c>
      <c r="O18" s="114" t="s">
        <v>2474</v>
      </c>
      <c r="P18" s="112"/>
      <c r="Q18" s="116" t="s">
        <v>2228</v>
      </c>
    </row>
    <row r="19" spans="1:17" ht="18" x14ac:dyDescent="0.25">
      <c r="A19" s="114" t="str">
        <f>VLOOKUP(E19,'LISTADO ATM'!$A$2:$C$901,3,0)</f>
        <v>SUR</v>
      </c>
      <c r="B19" s="109">
        <v>335835777</v>
      </c>
      <c r="C19" s="121">
        <v>44281.742638888885</v>
      </c>
      <c r="D19" s="114" t="s">
        <v>2189</v>
      </c>
      <c r="E19" s="108">
        <v>6</v>
      </c>
      <c r="F19" s="114" t="str">
        <f>VLOOKUP(E19,VIP!$A$2:$O12251,2,0)</f>
        <v>DRBR006</v>
      </c>
      <c r="G19" s="114" t="str">
        <f>VLOOKUP(E19,'LISTADO ATM'!$A$2:$B$900,2,0)</f>
        <v xml:space="preserve">ATM Plaza WAO San Juan </v>
      </c>
      <c r="H19" s="114" t="str">
        <f>VLOOKUP(E19,VIP!$A$2:$O17172,7,FALSE)</f>
        <v>N/A</v>
      </c>
      <c r="I19" s="114" t="str">
        <f>VLOOKUP(E19,VIP!$A$2:$O9137,8,FALSE)</f>
        <v>N/A</v>
      </c>
      <c r="J19" s="114" t="str">
        <f>VLOOKUP(E19,VIP!$A$2:$O9087,8,FALSE)</f>
        <v>N/A</v>
      </c>
      <c r="K19" s="114" t="str">
        <f>VLOOKUP(E19,VIP!$A$2:$O12661,6,0)</f>
        <v/>
      </c>
      <c r="L19" s="115" t="s">
        <v>2228</v>
      </c>
      <c r="M19" s="113" t="s">
        <v>2465</v>
      </c>
      <c r="N19" s="113" t="s">
        <v>2472</v>
      </c>
      <c r="O19" s="114" t="s">
        <v>2474</v>
      </c>
      <c r="P19" s="112"/>
      <c r="Q19" s="116" t="s">
        <v>2228</v>
      </c>
    </row>
    <row r="20" spans="1:17" ht="18" x14ac:dyDescent="0.25">
      <c r="A20" s="114" t="str">
        <f>VLOOKUP(E20,'LISTADO ATM'!$A$2:$C$901,3,0)</f>
        <v>DISTRITO NACIONAL</v>
      </c>
      <c r="B20" s="109">
        <v>335835778</v>
      </c>
      <c r="C20" s="121">
        <v>44281.744444444441</v>
      </c>
      <c r="D20" s="114" t="s">
        <v>2189</v>
      </c>
      <c r="E20" s="108">
        <v>911</v>
      </c>
      <c r="F20" s="114" t="str">
        <f>VLOOKUP(E20,VIP!$A$2:$O12265,2,0)</f>
        <v>DRBR911</v>
      </c>
      <c r="G20" s="114" t="str">
        <f>VLOOKUP(E20,'LISTADO ATM'!$A$2:$B$900,2,0)</f>
        <v xml:space="preserve">ATM Oficina Venezuela II </v>
      </c>
      <c r="H20" s="114" t="str">
        <f>VLOOKUP(E20,VIP!$A$2:$O17186,7,FALSE)</f>
        <v>Si</v>
      </c>
      <c r="I20" s="114" t="str">
        <f>VLOOKUP(E20,VIP!$A$2:$O9151,8,FALSE)</f>
        <v>Si</v>
      </c>
      <c r="J20" s="114" t="str">
        <f>VLOOKUP(E20,VIP!$A$2:$O9101,8,FALSE)</f>
        <v>Si</v>
      </c>
      <c r="K20" s="114" t="str">
        <f>VLOOKUP(E20,VIP!$A$2:$O12675,6,0)</f>
        <v>SI</v>
      </c>
      <c r="L20" s="115" t="s">
        <v>2437</v>
      </c>
      <c r="M20" s="113" t="s">
        <v>2465</v>
      </c>
      <c r="N20" s="113" t="s">
        <v>2472</v>
      </c>
      <c r="O20" s="114" t="s">
        <v>2474</v>
      </c>
      <c r="P20" s="112"/>
      <c r="Q20" s="116" t="s">
        <v>2437</v>
      </c>
    </row>
    <row r="21" spans="1:17" ht="18" x14ac:dyDescent="0.25">
      <c r="A21" s="114" t="str">
        <f>VLOOKUP(E21,'LISTADO ATM'!$A$2:$C$901,3,0)</f>
        <v>ESTE</v>
      </c>
      <c r="B21" s="109">
        <v>335835812</v>
      </c>
      <c r="C21" s="121">
        <v>44281.804942129631</v>
      </c>
      <c r="D21" s="114" t="s">
        <v>2189</v>
      </c>
      <c r="E21" s="108">
        <v>513</v>
      </c>
      <c r="F21" s="114" t="str">
        <f>VLOOKUP(E21,VIP!$A$2:$O12272,2,0)</f>
        <v>DRBR513</v>
      </c>
      <c r="G21" s="114" t="str">
        <f>VLOOKUP(E21,'LISTADO ATM'!$A$2:$B$900,2,0)</f>
        <v xml:space="preserve">ATM UNP Lagunas de Nisibón </v>
      </c>
      <c r="H21" s="114" t="str">
        <f>VLOOKUP(E21,VIP!$A$2:$O17193,7,FALSE)</f>
        <v>Si</v>
      </c>
      <c r="I21" s="114" t="str">
        <f>VLOOKUP(E21,VIP!$A$2:$O9158,8,FALSE)</f>
        <v>Si</v>
      </c>
      <c r="J21" s="114" t="str">
        <f>VLOOKUP(E21,VIP!$A$2:$O9108,8,FALSE)</f>
        <v>Si</v>
      </c>
      <c r="K21" s="114" t="str">
        <f>VLOOKUP(E21,VIP!$A$2:$O12682,6,0)</f>
        <v>NO</v>
      </c>
      <c r="L21" s="115" t="s">
        <v>2228</v>
      </c>
      <c r="M21" s="113" t="s">
        <v>2465</v>
      </c>
      <c r="N21" s="113" t="s">
        <v>2472</v>
      </c>
      <c r="O21" s="114" t="s">
        <v>2474</v>
      </c>
      <c r="P21" s="112"/>
      <c r="Q21" s="116" t="s">
        <v>2228</v>
      </c>
    </row>
    <row r="22" spans="1:17" ht="18" x14ac:dyDescent="0.25">
      <c r="A22" s="114" t="str">
        <f>VLOOKUP(E22,'LISTADO ATM'!$A$2:$C$901,3,0)</f>
        <v>DISTRITO NACIONAL</v>
      </c>
      <c r="B22" s="109">
        <v>335835813</v>
      </c>
      <c r="C22" s="121">
        <v>44281.817314814813</v>
      </c>
      <c r="D22" s="114" t="s">
        <v>2494</v>
      </c>
      <c r="E22" s="108">
        <v>410</v>
      </c>
      <c r="F22" s="114" t="str">
        <f>VLOOKUP(E22,VIP!$A$2:$O12271,2,0)</f>
        <v>DRBR410</v>
      </c>
      <c r="G22" s="114" t="str">
        <f>VLOOKUP(E22,'LISTADO ATM'!$A$2:$B$900,2,0)</f>
        <v xml:space="preserve">ATM Oficina Las Palmas de Herrera II </v>
      </c>
      <c r="H22" s="114" t="str">
        <f>VLOOKUP(E22,VIP!$A$2:$O17192,7,FALSE)</f>
        <v>Si</v>
      </c>
      <c r="I22" s="114" t="str">
        <f>VLOOKUP(E22,VIP!$A$2:$O9157,8,FALSE)</f>
        <v>Si</v>
      </c>
      <c r="J22" s="114" t="str">
        <f>VLOOKUP(E22,VIP!$A$2:$O9107,8,FALSE)</f>
        <v>Si</v>
      </c>
      <c r="K22" s="114" t="str">
        <f>VLOOKUP(E22,VIP!$A$2:$O12681,6,0)</f>
        <v>NO</v>
      </c>
      <c r="L22" s="115" t="s">
        <v>2498</v>
      </c>
      <c r="M22" s="113" t="s">
        <v>2465</v>
      </c>
      <c r="N22" s="113" t="s">
        <v>2472</v>
      </c>
      <c r="O22" s="114" t="s">
        <v>2495</v>
      </c>
      <c r="P22" s="112"/>
      <c r="Q22" s="116" t="s">
        <v>2498</v>
      </c>
    </row>
    <row r="23" spans="1:17" ht="18" x14ac:dyDescent="0.25">
      <c r="A23" s="114" t="str">
        <f>VLOOKUP(E23,'LISTADO ATM'!$A$2:$C$901,3,0)</f>
        <v>DISTRITO NACIONAL</v>
      </c>
      <c r="B23" s="109">
        <v>335835823</v>
      </c>
      <c r="C23" s="121">
        <v>44281.904467592591</v>
      </c>
      <c r="D23" s="114" t="s">
        <v>2189</v>
      </c>
      <c r="E23" s="108">
        <v>240</v>
      </c>
      <c r="F23" s="114" t="str">
        <f>VLOOKUP(E23,VIP!$A$2:$O12265,2,0)</f>
        <v>DRBR24D</v>
      </c>
      <c r="G23" s="114" t="str">
        <f>VLOOKUP(E23,'LISTADO ATM'!$A$2:$B$900,2,0)</f>
        <v xml:space="preserve">ATM Oficina Carrefour I </v>
      </c>
      <c r="H23" s="114" t="str">
        <f>VLOOKUP(E23,VIP!$A$2:$O17186,7,FALSE)</f>
        <v>Si</v>
      </c>
      <c r="I23" s="114" t="str">
        <f>VLOOKUP(E23,VIP!$A$2:$O9151,8,FALSE)</f>
        <v>Si</v>
      </c>
      <c r="J23" s="114" t="str">
        <f>VLOOKUP(E23,VIP!$A$2:$O9101,8,FALSE)</f>
        <v>Si</v>
      </c>
      <c r="K23" s="114" t="str">
        <f>VLOOKUP(E23,VIP!$A$2:$O12675,6,0)</f>
        <v>SI</v>
      </c>
      <c r="L23" s="115" t="s">
        <v>2228</v>
      </c>
      <c r="M23" s="113" t="s">
        <v>2465</v>
      </c>
      <c r="N23" s="113" t="s">
        <v>2472</v>
      </c>
      <c r="O23" s="114" t="s">
        <v>2474</v>
      </c>
      <c r="P23" s="112"/>
      <c r="Q23" s="116" t="s">
        <v>2228</v>
      </c>
    </row>
    <row r="24" spans="1:17" ht="18" x14ac:dyDescent="0.25">
      <c r="A24" s="114" t="str">
        <f>VLOOKUP(E24,'LISTADO ATM'!$A$2:$C$901,3,0)</f>
        <v>DISTRITO NACIONAL</v>
      </c>
      <c r="B24" s="109">
        <v>335835839</v>
      </c>
      <c r="C24" s="121">
        <v>44281.932685185187</v>
      </c>
      <c r="D24" s="114" t="s">
        <v>2468</v>
      </c>
      <c r="E24" s="108">
        <v>493</v>
      </c>
      <c r="F24" s="114" t="str">
        <f>VLOOKUP(E24,VIP!$A$2:$O12257,2,0)</f>
        <v>DRBR493</v>
      </c>
      <c r="G24" s="114" t="str">
        <f>VLOOKUP(E24,'LISTADO ATM'!$A$2:$B$900,2,0)</f>
        <v xml:space="preserve">ATM Oficina Haina Occidental II </v>
      </c>
      <c r="H24" s="114" t="str">
        <f>VLOOKUP(E24,VIP!$A$2:$O17178,7,FALSE)</f>
        <v>Si</v>
      </c>
      <c r="I24" s="114" t="str">
        <f>VLOOKUP(E24,VIP!$A$2:$O9143,8,FALSE)</f>
        <v>Si</v>
      </c>
      <c r="J24" s="114" t="str">
        <f>VLOOKUP(E24,VIP!$A$2:$O9093,8,FALSE)</f>
        <v>Si</v>
      </c>
      <c r="K24" s="114" t="str">
        <f>VLOOKUP(E24,VIP!$A$2:$O12667,6,0)</f>
        <v>NO</v>
      </c>
      <c r="L24" s="115" t="s">
        <v>2498</v>
      </c>
      <c r="M24" s="113" t="s">
        <v>2465</v>
      </c>
      <c r="N24" s="113" t="s">
        <v>2472</v>
      </c>
      <c r="O24" s="114" t="s">
        <v>2473</v>
      </c>
      <c r="P24" s="112"/>
      <c r="Q24" s="116" t="s">
        <v>2498</v>
      </c>
    </row>
    <row r="25" spans="1:17" ht="18" x14ac:dyDescent="0.25">
      <c r="A25" s="114" t="str">
        <f>VLOOKUP(E25,'LISTADO ATM'!$A$2:$C$901,3,0)</f>
        <v>NORTE</v>
      </c>
      <c r="B25" s="109">
        <v>335835852</v>
      </c>
      <c r="C25" s="121">
        <v>44282.303333333337</v>
      </c>
      <c r="D25" s="114" t="s">
        <v>2494</v>
      </c>
      <c r="E25" s="108">
        <v>8</v>
      </c>
      <c r="F25" s="114" t="str">
        <f>VLOOKUP(E25,VIP!$A$2:$O12256,2,0)</f>
        <v>DRBR008</v>
      </c>
      <c r="G25" s="114" t="str">
        <f>VLOOKUP(E25,'LISTADO ATM'!$A$2:$B$900,2,0)</f>
        <v>ATM Autoservicio Yaque</v>
      </c>
      <c r="H25" s="114" t="str">
        <f>VLOOKUP(E25,VIP!$A$2:$O17177,7,FALSE)</f>
        <v>Si</v>
      </c>
      <c r="I25" s="114" t="str">
        <f>VLOOKUP(E25,VIP!$A$2:$O9142,8,FALSE)</f>
        <v>Si</v>
      </c>
      <c r="J25" s="114" t="str">
        <f>VLOOKUP(E25,VIP!$A$2:$O9092,8,FALSE)</f>
        <v>Si</v>
      </c>
      <c r="K25" s="114" t="str">
        <f>VLOOKUP(E25,VIP!$A$2:$O12666,6,0)</f>
        <v>NO</v>
      </c>
      <c r="L25" s="115" t="s">
        <v>2498</v>
      </c>
      <c r="M25" s="113" t="s">
        <v>2465</v>
      </c>
      <c r="N25" s="113" t="s">
        <v>2472</v>
      </c>
      <c r="O25" s="114" t="s">
        <v>2495</v>
      </c>
      <c r="P25" s="112"/>
      <c r="Q25" s="116" t="s">
        <v>2498</v>
      </c>
    </row>
    <row r="26" spans="1:17" ht="18" x14ac:dyDescent="0.25">
      <c r="A26" s="114" t="str">
        <f>VLOOKUP(E26,'LISTADO ATM'!$A$2:$C$901,3,0)</f>
        <v>DISTRITO NACIONAL</v>
      </c>
      <c r="B26" s="109">
        <v>335835853</v>
      </c>
      <c r="C26" s="121">
        <v>44282.304814814815</v>
      </c>
      <c r="D26" s="114" t="s">
        <v>2468</v>
      </c>
      <c r="E26" s="108">
        <v>241</v>
      </c>
      <c r="F26" s="114" t="str">
        <f>VLOOKUP(E26,VIP!$A$2:$O12255,2,0)</f>
        <v>DRBR241</v>
      </c>
      <c r="G26" s="114" t="str">
        <f>VLOOKUP(E26,'LISTADO ATM'!$A$2:$B$900,2,0)</f>
        <v xml:space="preserve">ATM Palacio Nacional (Presidencia) </v>
      </c>
      <c r="H26" s="114" t="str">
        <f>VLOOKUP(E26,VIP!$A$2:$O17176,7,FALSE)</f>
        <v>Si</v>
      </c>
      <c r="I26" s="114" t="str">
        <f>VLOOKUP(E26,VIP!$A$2:$O9141,8,FALSE)</f>
        <v>Si</v>
      </c>
      <c r="J26" s="114" t="str">
        <f>VLOOKUP(E26,VIP!$A$2:$O9091,8,FALSE)</f>
        <v>Si</v>
      </c>
      <c r="K26" s="114" t="str">
        <f>VLOOKUP(E26,VIP!$A$2:$O12665,6,0)</f>
        <v>NO</v>
      </c>
      <c r="L26" s="115" t="s">
        <v>2498</v>
      </c>
      <c r="M26" s="113" t="s">
        <v>2465</v>
      </c>
      <c r="N26" s="113" t="s">
        <v>2472</v>
      </c>
      <c r="O26" s="114" t="s">
        <v>2473</v>
      </c>
      <c r="P26" s="112"/>
      <c r="Q26" s="116" t="s">
        <v>2498</v>
      </c>
    </row>
    <row r="27" spans="1:17" ht="18" x14ac:dyDescent="0.25">
      <c r="A27" s="114" t="str">
        <f>VLOOKUP(E27,'LISTADO ATM'!$A$2:$C$901,3,0)</f>
        <v>ESTE</v>
      </c>
      <c r="B27" s="109">
        <v>335835854</v>
      </c>
      <c r="C27" s="121">
        <v>44282.306666666664</v>
      </c>
      <c r="D27" s="114" t="s">
        <v>2189</v>
      </c>
      <c r="E27" s="108">
        <v>963</v>
      </c>
      <c r="F27" s="114" t="str">
        <f>VLOOKUP(E27,VIP!$A$2:$O12254,2,0)</f>
        <v>DRBR963</v>
      </c>
      <c r="G27" s="114" t="str">
        <f>VLOOKUP(E27,'LISTADO ATM'!$A$2:$B$900,2,0)</f>
        <v xml:space="preserve">ATM Multiplaza La Romana </v>
      </c>
      <c r="H27" s="114" t="str">
        <f>VLOOKUP(E27,VIP!$A$2:$O17175,7,FALSE)</f>
        <v>Si</v>
      </c>
      <c r="I27" s="114" t="str">
        <f>VLOOKUP(E27,VIP!$A$2:$O9140,8,FALSE)</f>
        <v>Si</v>
      </c>
      <c r="J27" s="114" t="str">
        <f>VLOOKUP(E27,VIP!$A$2:$O9090,8,FALSE)</f>
        <v>Si</v>
      </c>
      <c r="K27" s="114" t="str">
        <f>VLOOKUP(E27,VIP!$A$2:$O12664,6,0)</f>
        <v>NO</v>
      </c>
      <c r="L27" s="115" t="s">
        <v>2228</v>
      </c>
      <c r="M27" s="113" t="s">
        <v>2465</v>
      </c>
      <c r="N27" s="113" t="s">
        <v>2472</v>
      </c>
      <c r="O27" s="114" t="s">
        <v>2474</v>
      </c>
      <c r="P27" s="112"/>
      <c r="Q27" s="116" t="s">
        <v>2228</v>
      </c>
    </row>
    <row r="28" spans="1:17" ht="18" x14ac:dyDescent="0.25">
      <c r="A28" s="114" t="str">
        <f>VLOOKUP(E28,'LISTADO ATM'!$A$2:$C$901,3,0)</f>
        <v>DISTRITO NACIONAL</v>
      </c>
      <c r="B28" s="109">
        <v>335835857</v>
      </c>
      <c r="C28" s="121">
        <v>44282.362187500003</v>
      </c>
      <c r="D28" s="114" t="s">
        <v>2189</v>
      </c>
      <c r="E28" s="108">
        <v>318</v>
      </c>
      <c r="F28" s="114" t="str">
        <f>VLOOKUP(E28,VIP!$A$2:$O12264,2,0)</f>
        <v>DRBR318</v>
      </c>
      <c r="G28" s="114" t="str">
        <f>VLOOKUP(E28,'LISTADO ATM'!$A$2:$B$900,2,0)</f>
        <v>ATM Autoservicio Lope de Vega</v>
      </c>
      <c r="H28" s="114" t="str">
        <f>VLOOKUP(E28,VIP!$A$2:$O17185,7,FALSE)</f>
        <v>Si</v>
      </c>
      <c r="I28" s="114" t="str">
        <f>VLOOKUP(E28,VIP!$A$2:$O9150,8,FALSE)</f>
        <v>Si</v>
      </c>
      <c r="J28" s="114" t="str">
        <f>VLOOKUP(E28,VIP!$A$2:$O9100,8,FALSE)</f>
        <v>Si</v>
      </c>
      <c r="K28" s="114" t="str">
        <f>VLOOKUP(E28,VIP!$A$2:$O12674,6,0)</f>
        <v>NO</v>
      </c>
      <c r="L28" s="115" t="s">
        <v>2488</v>
      </c>
      <c r="M28" s="113" t="s">
        <v>2465</v>
      </c>
      <c r="N28" s="113" t="s">
        <v>2472</v>
      </c>
      <c r="O28" s="114" t="s">
        <v>2474</v>
      </c>
      <c r="P28" s="112"/>
      <c r="Q28" s="116" t="s">
        <v>2488</v>
      </c>
    </row>
    <row r="29" spans="1:17" ht="18" x14ac:dyDescent="0.25">
      <c r="A29" s="114" t="str">
        <f>VLOOKUP(E29,'LISTADO ATM'!$A$2:$C$901,3,0)</f>
        <v>ESTE</v>
      </c>
      <c r="B29" s="109">
        <v>335835897</v>
      </c>
      <c r="C29" s="121">
        <v>44282.391840277778</v>
      </c>
      <c r="D29" s="114" t="s">
        <v>2494</v>
      </c>
      <c r="E29" s="108">
        <v>1</v>
      </c>
      <c r="F29" s="114" t="str">
        <f>VLOOKUP(E29,VIP!$A$2:$O12259,2,0)</f>
        <v>DRBR001</v>
      </c>
      <c r="G29" s="114" t="str">
        <f>VLOOKUP(E29,'LISTADO ATM'!$A$2:$B$900,2,0)</f>
        <v>ATM S/M San Rafael del Yuma</v>
      </c>
      <c r="H29" s="114" t="str">
        <f>VLOOKUP(E29,VIP!$A$2:$O17180,7,FALSE)</f>
        <v>Si</v>
      </c>
      <c r="I29" s="114" t="str">
        <f>VLOOKUP(E29,VIP!$A$2:$O9145,8,FALSE)</f>
        <v>Si</v>
      </c>
      <c r="J29" s="114" t="str">
        <f>VLOOKUP(E29,VIP!$A$2:$O9095,8,FALSE)</f>
        <v>Si</v>
      </c>
      <c r="K29" s="114" t="str">
        <f>VLOOKUP(E29,VIP!$A$2:$O12669,6,0)</f>
        <v>NO</v>
      </c>
      <c r="L29" s="115" t="s">
        <v>2428</v>
      </c>
      <c r="M29" s="113" t="s">
        <v>2465</v>
      </c>
      <c r="N29" s="113" t="s">
        <v>2472</v>
      </c>
      <c r="O29" s="114" t="s">
        <v>2495</v>
      </c>
      <c r="P29" s="112"/>
      <c r="Q29" s="116" t="s">
        <v>2428</v>
      </c>
    </row>
    <row r="30" spans="1:17" ht="18" x14ac:dyDescent="0.25">
      <c r="A30" s="114" t="str">
        <f>VLOOKUP(E30,'LISTADO ATM'!$A$2:$C$901,3,0)</f>
        <v>SUR</v>
      </c>
      <c r="B30" s="109">
        <v>335836002</v>
      </c>
      <c r="C30" s="121">
        <v>44282.45449074074</v>
      </c>
      <c r="D30" s="114" t="s">
        <v>2494</v>
      </c>
      <c r="E30" s="108">
        <v>252</v>
      </c>
      <c r="F30" s="114" t="str">
        <f>VLOOKUP(E30,VIP!$A$2:$O12293,2,0)</f>
        <v>DRBR252</v>
      </c>
      <c r="G30" s="114" t="str">
        <f>VLOOKUP(E30,'LISTADO ATM'!$A$2:$B$900,2,0)</f>
        <v xml:space="preserve">ATM Banco Agrícola (Barahona) </v>
      </c>
      <c r="H30" s="114" t="str">
        <f>VLOOKUP(E30,VIP!$A$2:$O17214,7,FALSE)</f>
        <v>Si</v>
      </c>
      <c r="I30" s="114" t="str">
        <f>VLOOKUP(E30,VIP!$A$2:$O9179,8,FALSE)</f>
        <v>Si</v>
      </c>
      <c r="J30" s="114" t="str">
        <f>VLOOKUP(E30,VIP!$A$2:$O9129,8,FALSE)</f>
        <v>Si</v>
      </c>
      <c r="K30" s="114" t="str">
        <f>VLOOKUP(E30,VIP!$A$2:$O12703,6,0)</f>
        <v>NO</v>
      </c>
      <c r="L30" s="115" t="s">
        <v>2428</v>
      </c>
      <c r="M30" s="113" t="s">
        <v>2465</v>
      </c>
      <c r="N30" s="113" t="s">
        <v>2472</v>
      </c>
      <c r="O30" s="114" t="s">
        <v>2495</v>
      </c>
      <c r="P30" s="112"/>
      <c r="Q30" s="116" t="s">
        <v>2428</v>
      </c>
    </row>
    <row r="31" spans="1:17" ht="18" x14ac:dyDescent="0.25">
      <c r="A31" s="114" t="str">
        <f>VLOOKUP(E31,'LISTADO ATM'!$A$2:$C$901,3,0)</f>
        <v>DISTRITO NACIONAL</v>
      </c>
      <c r="B31" s="109">
        <v>335836021</v>
      </c>
      <c r="C31" s="121">
        <v>44282.468321759261</v>
      </c>
      <c r="D31" s="114" t="s">
        <v>2189</v>
      </c>
      <c r="E31" s="108">
        <v>925</v>
      </c>
      <c r="F31" s="114" t="str">
        <f>VLOOKUP(E31,VIP!$A$2:$O12289,2,0)</f>
        <v>DRBR24L</v>
      </c>
      <c r="G31" s="114" t="str">
        <f>VLOOKUP(E31,'LISTADO ATM'!$A$2:$B$900,2,0)</f>
        <v xml:space="preserve">ATM Oficina Plaza Lama Av. 27 de Febrero </v>
      </c>
      <c r="H31" s="114" t="str">
        <f>VLOOKUP(E31,VIP!$A$2:$O17210,7,FALSE)</f>
        <v>Si</v>
      </c>
      <c r="I31" s="114" t="str">
        <f>VLOOKUP(E31,VIP!$A$2:$O9175,8,FALSE)</f>
        <v>Si</v>
      </c>
      <c r="J31" s="114" t="str">
        <f>VLOOKUP(E31,VIP!$A$2:$O9125,8,FALSE)</f>
        <v>Si</v>
      </c>
      <c r="K31" s="114" t="str">
        <f>VLOOKUP(E31,VIP!$A$2:$O12699,6,0)</f>
        <v>SI</v>
      </c>
      <c r="L31" s="115" t="s">
        <v>2488</v>
      </c>
      <c r="M31" s="113" t="s">
        <v>2465</v>
      </c>
      <c r="N31" s="113" t="s">
        <v>2472</v>
      </c>
      <c r="O31" s="114" t="s">
        <v>2474</v>
      </c>
      <c r="P31" s="112"/>
      <c r="Q31" s="116" t="s">
        <v>2488</v>
      </c>
    </row>
    <row r="32" spans="1:17" ht="18" x14ac:dyDescent="0.25">
      <c r="A32" s="114" t="str">
        <f>VLOOKUP(E32,'LISTADO ATM'!$A$2:$C$901,3,0)</f>
        <v>SUR</v>
      </c>
      <c r="B32" s="109">
        <v>335836023</v>
      </c>
      <c r="C32" s="121">
        <v>44282.469166666669</v>
      </c>
      <c r="D32" s="114" t="s">
        <v>2189</v>
      </c>
      <c r="E32" s="108">
        <v>829</v>
      </c>
      <c r="F32" s="114" t="str">
        <f>VLOOKUP(E32,VIP!$A$2:$O12288,2,0)</f>
        <v>DRBR829</v>
      </c>
      <c r="G32" s="114" t="str">
        <f>VLOOKUP(E32,'LISTADO ATM'!$A$2:$B$900,2,0)</f>
        <v xml:space="preserve">ATM UNP Multicentro Sirena Baní </v>
      </c>
      <c r="H32" s="114" t="str">
        <f>VLOOKUP(E32,VIP!$A$2:$O17209,7,FALSE)</f>
        <v>Si</v>
      </c>
      <c r="I32" s="114" t="str">
        <f>VLOOKUP(E32,VIP!$A$2:$O9174,8,FALSE)</f>
        <v>Si</v>
      </c>
      <c r="J32" s="114" t="str">
        <f>VLOOKUP(E32,VIP!$A$2:$O9124,8,FALSE)</f>
        <v>Si</v>
      </c>
      <c r="K32" s="114" t="str">
        <f>VLOOKUP(E32,VIP!$A$2:$O12698,6,0)</f>
        <v>NO</v>
      </c>
      <c r="L32" s="115" t="s">
        <v>2488</v>
      </c>
      <c r="M32" s="113" t="s">
        <v>2465</v>
      </c>
      <c r="N32" s="113" t="s">
        <v>2472</v>
      </c>
      <c r="O32" s="114" t="s">
        <v>2474</v>
      </c>
      <c r="P32" s="112"/>
      <c r="Q32" s="116" t="s">
        <v>2488</v>
      </c>
    </row>
    <row r="33" spans="1:17" ht="18" x14ac:dyDescent="0.25">
      <c r="A33" s="114" t="str">
        <f>VLOOKUP(E33,'LISTADO ATM'!$A$2:$C$901,3,0)</f>
        <v>NORTE</v>
      </c>
      <c r="B33" s="109">
        <v>335836024</v>
      </c>
      <c r="C33" s="121">
        <v>44282.469375000001</v>
      </c>
      <c r="D33" s="114" t="s">
        <v>2190</v>
      </c>
      <c r="E33" s="108">
        <v>653</v>
      </c>
      <c r="F33" s="114" t="str">
        <f>VLOOKUP(E33,VIP!$A$2:$O12287,2,0)</f>
        <v>DRBR653</v>
      </c>
      <c r="G33" s="114" t="str">
        <f>VLOOKUP(E33,'LISTADO ATM'!$A$2:$B$900,2,0)</f>
        <v>ATM Estación Isla Jarabacoa</v>
      </c>
      <c r="H33" s="114" t="str">
        <f>VLOOKUP(E33,VIP!$A$2:$O17208,7,FALSE)</f>
        <v>Si</v>
      </c>
      <c r="I33" s="114" t="str">
        <f>VLOOKUP(E33,VIP!$A$2:$O9173,8,FALSE)</f>
        <v>Si</v>
      </c>
      <c r="J33" s="114" t="str">
        <f>VLOOKUP(E33,VIP!$A$2:$O9123,8,FALSE)</f>
        <v>Si</v>
      </c>
      <c r="K33" s="114" t="str">
        <f>VLOOKUP(E33,VIP!$A$2:$O12697,6,0)</f>
        <v>NO</v>
      </c>
      <c r="L33" s="115" t="s">
        <v>2431</v>
      </c>
      <c r="M33" s="113" t="s">
        <v>2465</v>
      </c>
      <c r="N33" s="113" t="s">
        <v>2472</v>
      </c>
      <c r="O33" s="114" t="s">
        <v>2527</v>
      </c>
      <c r="P33" s="112"/>
      <c r="Q33" s="116" t="s">
        <v>2228</v>
      </c>
    </row>
    <row r="34" spans="1:17" ht="18" x14ac:dyDescent="0.25">
      <c r="A34" s="114" t="str">
        <f>VLOOKUP(E34,'LISTADO ATM'!$A$2:$C$901,3,0)</f>
        <v>DISTRITO NACIONAL</v>
      </c>
      <c r="B34" s="109">
        <v>335836025</v>
      </c>
      <c r="C34" s="121">
        <v>44282.470127314817</v>
      </c>
      <c r="D34" s="114" t="s">
        <v>2189</v>
      </c>
      <c r="E34" s="108">
        <v>152</v>
      </c>
      <c r="F34" s="114" t="str">
        <f>VLOOKUP(E34,VIP!$A$2:$O12286,2,0)</f>
        <v>DRBR152</v>
      </c>
      <c r="G34" s="114" t="str">
        <f>VLOOKUP(E34,'LISTADO ATM'!$A$2:$B$900,2,0)</f>
        <v xml:space="preserve">ATM Kiosco Megacentro II </v>
      </c>
      <c r="H34" s="114" t="str">
        <f>VLOOKUP(E34,VIP!$A$2:$O17207,7,FALSE)</f>
        <v>Si</v>
      </c>
      <c r="I34" s="114" t="str">
        <f>VLOOKUP(E34,VIP!$A$2:$O9172,8,FALSE)</f>
        <v>Si</v>
      </c>
      <c r="J34" s="114" t="str">
        <f>VLOOKUP(E34,VIP!$A$2:$O9122,8,FALSE)</f>
        <v>Si</v>
      </c>
      <c r="K34" s="114" t="str">
        <f>VLOOKUP(E34,VIP!$A$2:$O12696,6,0)</f>
        <v>NO</v>
      </c>
      <c r="L34" s="115" t="s">
        <v>2488</v>
      </c>
      <c r="M34" s="113" t="s">
        <v>2465</v>
      </c>
      <c r="N34" s="113" t="s">
        <v>2472</v>
      </c>
      <c r="O34" s="114" t="s">
        <v>2474</v>
      </c>
      <c r="P34" s="112"/>
      <c r="Q34" s="116" t="s">
        <v>2488</v>
      </c>
    </row>
    <row r="35" spans="1:17" ht="18" x14ac:dyDescent="0.25">
      <c r="A35" s="114" t="str">
        <f>VLOOKUP(E35,'LISTADO ATM'!$A$2:$C$901,3,0)</f>
        <v>DISTRITO NACIONAL</v>
      </c>
      <c r="B35" s="109">
        <v>335836037</v>
      </c>
      <c r="C35" s="121">
        <v>44282.471736111111</v>
      </c>
      <c r="D35" s="114" t="s">
        <v>2468</v>
      </c>
      <c r="E35" s="108">
        <v>153</v>
      </c>
      <c r="F35" s="114" t="str">
        <f>VLOOKUP(E35,VIP!$A$2:$O12285,2,0)</f>
        <v>DRBR153</v>
      </c>
      <c r="G35" s="114" t="str">
        <f>VLOOKUP(E35,'LISTADO ATM'!$A$2:$B$900,2,0)</f>
        <v xml:space="preserve">ATM Rehabilitación </v>
      </c>
      <c r="H35" s="114" t="str">
        <f>VLOOKUP(E35,VIP!$A$2:$O17206,7,FALSE)</f>
        <v>No</v>
      </c>
      <c r="I35" s="114" t="str">
        <f>VLOOKUP(E35,VIP!$A$2:$O9171,8,FALSE)</f>
        <v>No</v>
      </c>
      <c r="J35" s="114" t="str">
        <f>VLOOKUP(E35,VIP!$A$2:$O9121,8,FALSE)</f>
        <v>No</v>
      </c>
      <c r="K35" s="114" t="str">
        <f>VLOOKUP(E35,VIP!$A$2:$O12695,6,0)</f>
        <v>NO</v>
      </c>
      <c r="L35" s="115" t="s">
        <v>2428</v>
      </c>
      <c r="M35" s="113" t="s">
        <v>2465</v>
      </c>
      <c r="N35" s="113" t="s">
        <v>2472</v>
      </c>
      <c r="O35" s="114" t="s">
        <v>2473</v>
      </c>
      <c r="P35" s="112"/>
      <c r="Q35" s="116" t="s">
        <v>2428</v>
      </c>
    </row>
    <row r="36" spans="1:17" ht="18" x14ac:dyDescent="0.25">
      <c r="A36" s="114" t="str">
        <f>VLOOKUP(E36,'LISTADO ATM'!$A$2:$C$901,3,0)</f>
        <v>DISTRITO NACIONAL</v>
      </c>
      <c r="B36" s="109">
        <v>335836042</v>
      </c>
      <c r="C36" s="121">
        <v>44282.477233796293</v>
      </c>
      <c r="D36" s="114" t="s">
        <v>2189</v>
      </c>
      <c r="E36" s="108">
        <v>199</v>
      </c>
      <c r="F36" s="114" t="str">
        <f>VLOOKUP(E36,VIP!$A$2:$O12282,2,0)</f>
        <v>DRBR199</v>
      </c>
      <c r="G36" s="114" t="str">
        <f>VLOOKUP(E36,'LISTADO ATM'!$A$2:$B$900,2,0)</f>
        <v xml:space="preserve">ATM S/M Amigo </v>
      </c>
      <c r="H36" s="114" t="str">
        <f>VLOOKUP(E36,VIP!$A$2:$O17203,7,FALSE)</f>
        <v>Si</v>
      </c>
      <c r="I36" s="114" t="str">
        <f>VLOOKUP(E36,VIP!$A$2:$O9168,8,FALSE)</f>
        <v>Si</v>
      </c>
      <c r="J36" s="114" t="str">
        <f>VLOOKUP(E36,VIP!$A$2:$O9118,8,FALSE)</f>
        <v>Si</v>
      </c>
      <c r="K36" s="114" t="str">
        <f>VLOOKUP(E36,VIP!$A$2:$O12692,6,0)</f>
        <v>NO</v>
      </c>
      <c r="L36" s="115" t="s">
        <v>2254</v>
      </c>
      <c r="M36" s="113" t="s">
        <v>2465</v>
      </c>
      <c r="N36" s="113" t="s">
        <v>2472</v>
      </c>
      <c r="O36" s="114" t="s">
        <v>2474</v>
      </c>
      <c r="P36" s="112"/>
      <c r="Q36" s="116" t="s">
        <v>2254</v>
      </c>
    </row>
    <row r="37" spans="1:17" ht="18" x14ac:dyDescent="0.25">
      <c r="A37" s="114" t="str">
        <f>VLOOKUP(E37,'LISTADO ATM'!$A$2:$C$901,3,0)</f>
        <v>SUR</v>
      </c>
      <c r="B37" s="109">
        <v>335836061</v>
      </c>
      <c r="C37" s="121">
        <v>44282.488564814812</v>
      </c>
      <c r="D37" s="114" t="s">
        <v>2494</v>
      </c>
      <c r="E37" s="108">
        <v>249</v>
      </c>
      <c r="F37" s="114" t="str">
        <f>VLOOKUP(E37,VIP!$A$2:$O12279,2,0)</f>
        <v>DRBR249</v>
      </c>
      <c r="G37" s="114" t="str">
        <f>VLOOKUP(E37,'LISTADO ATM'!$A$2:$B$900,2,0)</f>
        <v xml:space="preserve">ATM Banco Agrícola Neiba </v>
      </c>
      <c r="H37" s="114" t="str">
        <f>VLOOKUP(E37,VIP!$A$2:$O17200,7,FALSE)</f>
        <v>Si</v>
      </c>
      <c r="I37" s="114" t="str">
        <f>VLOOKUP(E37,VIP!$A$2:$O9165,8,FALSE)</f>
        <v>Si</v>
      </c>
      <c r="J37" s="114" t="str">
        <f>VLOOKUP(E37,VIP!$A$2:$O9115,8,FALSE)</f>
        <v>Si</v>
      </c>
      <c r="K37" s="114" t="str">
        <f>VLOOKUP(E37,VIP!$A$2:$O12689,6,0)</f>
        <v>NO</v>
      </c>
      <c r="L37" s="115" t="s">
        <v>2428</v>
      </c>
      <c r="M37" s="113" t="s">
        <v>2465</v>
      </c>
      <c r="N37" s="113" t="s">
        <v>2472</v>
      </c>
      <c r="O37" s="114" t="s">
        <v>2495</v>
      </c>
      <c r="P37" s="112"/>
      <c r="Q37" s="116" t="s">
        <v>2428</v>
      </c>
    </row>
    <row r="38" spans="1:17" ht="18" x14ac:dyDescent="0.25">
      <c r="A38" s="114" t="str">
        <f>VLOOKUP(E38,'LISTADO ATM'!$A$2:$C$901,3,0)</f>
        <v>ESTE</v>
      </c>
      <c r="B38" s="109">
        <v>335836066</v>
      </c>
      <c r="C38" s="121">
        <v>44282.490671296298</v>
      </c>
      <c r="D38" s="114" t="s">
        <v>2494</v>
      </c>
      <c r="E38" s="108">
        <v>631</v>
      </c>
      <c r="F38" s="114" t="str">
        <f>VLOOKUP(E38,VIP!$A$2:$O12278,2,0)</f>
        <v>DRBR417</v>
      </c>
      <c r="G38" s="114" t="str">
        <f>VLOOKUP(E38,'LISTADO ATM'!$A$2:$B$900,2,0)</f>
        <v xml:space="preserve">ATM ASOCODEQUI (San Pedro) </v>
      </c>
      <c r="H38" s="114" t="str">
        <f>VLOOKUP(E38,VIP!$A$2:$O17199,7,FALSE)</f>
        <v>Si</v>
      </c>
      <c r="I38" s="114" t="str">
        <f>VLOOKUP(E38,VIP!$A$2:$O9164,8,FALSE)</f>
        <v>Si</v>
      </c>
      <c r="J38" s="114" t="str">
        <f>VLOOKUP(E38,VIP!$A$2:$O9114,8,FALSE)</f>
        <v>Si</v>
      </c>
      <c r="K38" s="114" t="str">
        <f>VLOOKUP(E38,VIP!$A$2:$O12688,6,0)</f>
        <v>NO</v>
      </c>
      <c r="L38" s="115" t="s">
        <v>2428</v>
      </c>
      <c r="M38" s="113" t="s">
        <v>2465</v>
      </c>
      <c r="N38" s="113" t="s">
        <v>2472</v>
      </c>
      <c r="O38" s="114" t="s">
        <v>2495</v>
      </c>
      <c r="P38" s="112"/>
      <c r="Q38" s="116" t="s">
        <v>2428</v>
      </c>
    </row>
    <row r="39" spans="1:17" ht="18" x14ac:dyDescent="0.25">
      <c r="A39" s="114" t="str">
        <f>VLOOKUP(E39,'LISTADO ATM'!$A$2:$C$901,3,0)</f>
        <v>NORTE</v>
      </c>
      <c r="B39" s="109">
        <v>335836072</v>
      </c>
      <c r="C39" s="121">
        <v>44282.496481481481</v>
      </c>
      <c r="D39" s="114" t="s">
        <v>2494</v>
      </c>
      <c r="E39" s="108">
        <v>266</v>
      </c>
      <c r="F39" s="114" t="str">
        <f>VLOOKUP(E39,VIP!$A$2:$O12277,2,0)</f>
        <v>DRBR266</v>
      </c>
      <c r="G39" s="114" t="str">
        <f>VLOOKUP(E39,'LISTADO ATM'!$A$2:$B$900,2,0)</f>
        <v xml:space="preserve">ATM Oficina Villa Francisca </v>
      </c>
      <c r="H39" s="114" t="str">
        <f>VLOOKUP(E39,VIP!$A$2:$O17198,7,FALSE)</f>
        <v>Si</v>
      </c>
      <c r="I39" s="114" t="str">
        <f>VLOOKUP(E39,VIP!$A$2:$O9163,8,FALSE)</f>
        <v>Si</v>
      </c>
      <c r="J39" s="114" t="str">
        <f>VLOOKUP(E39,VIP!$A$2:$O9113,8,FALSE)</f>
        <v>Si</v>
      </c>
      <c r="K39" s="114" t="str">
        <f>VLOOKUP(E39,VIP!$A$2:$O12687,6,0)</f>
        <v>NO</v>
      </c>
      <c r="L39" s="115" t="s">
        <v>2428</v>
      </c>
      <c r="M39" s="113" t="s">
        <v>2465</v>
      </c>
      <c r="N39" s="113" t="s">
        <v>2472</v>
      </c>
      <c r="O39" s="114" t="s">
        <v>2495</v>
      </c>
      <c r="P39" s="112"/>
      <c r="Q39" s="116" t="s">
        <v>2428</v>
      </c>
    </row>
    <row r="40" spans="1:17" ht="18" x14ac:dyDescent="0.25">
      <c r="A40" s="114" t="str">
        <f>VLOOKUP(E40,'LISTADO ATM'!$A$2:$C$901,3,0)</f>
        <v>NORTE</v>
      </c>
      <c r="B40" s="109">
        <v>335836091</v>
      </c>
      <c r="C40" s="121">
        <v>44282.508067129631</v>
      </c>
      <c r="D40" s="114" t="s">
        <v>2528</v>
      </c>
      <c r="E40" s="108">
        <v>732</v>
      </c>
      <c r="F40" s="114" t="str">
        <f>VLOOKUP(E40,VIP!$A$2:$O12274,2,0)</f>
        <v>DRBR12H</v>
      </c>
      <c r="G40" s="114" t="str">
        <f>VLOOKUP(E40,'LISTADO ATM'!$A$2:$B$900,2,0)</f>
        <v xml:space="preserve">ATM Molino del Valle (Santiago) </v>
      </c>
      <c r="H40" s="114" t="str">
        <f>VLOOKUP(E40,VIP!$A$2:$O17195,7,FALSE)</f>
        <v>Si</v>
      </c>
      <c r="I40" s="114" t="str">
        <f>VLOOKUP(E40,VIP!$A$2:$O9160,8,FALSE)</f>
        <v>Si</v>
      </c>
      <c r="J40" s="114" t="str">
        <f>VLOOKUP(E40,VIP!$A$2:$O9110,8,FALSE)</f>
        <v>Si</v>
      </c>
      <c r="K40" s="114" t="str">
        <f>VLOOKUP(E40,VIP!$A$2:$O12684,6,0)</f>
        <v>NO</v>
      </c>
      <c r="L40" s="115" t="s">
        <v>2498</v>
      </c>
      <c r="M40" s="113" t="s">
        <v>2465</v>
      </c>
      <c r="N40" s="113" t="s">
        <v>2472</v>
      </c>
      <c r="O40" s="114" t="s">
        <v>2525</v>
      </c>
      <c r="P40" s="112"/>
      <c r="Q40" s="116" t="s">
        <v>2498</v>
      </c>
    </row>
    <row r="41" spans="1:17" ht="18" x14ac:dyDescent="0.25">
      <c r="A41" s="114" t="str">
        <f>VLOOKUP(E41,'LISTADO ATM'!$A$2:$C$901,3,0)</f>
        <v>DISTRITO NACIONAL</v>
      </c>
      <c r="B41" s="109">
        <v>335836102</v>
      </c>
      <c r="C41" s="121">
        <v>44282.51934027778</v>
      </c>
      <c r="D41" s="114" t="s">
        <v>2189</v>
      </c>
      <c r="E41" s="108">
        <v>722</v>
      </c>
      <c r="F41" s="114" t="str">
        <f>VLOOKUP(E41,VIP!$A$2:$O12271,2,0)</f>
        <v>DRBR393</v>
      </c>
      <c r="G41" s="114" t="str">
        <f>VLOOKUP(E41,'LISTADO ATM'!$A$2:$B$900,2,0)</f>
        <v xml:space="preserve">ATM Oficina Charles de Gaulle III </v>
      </c>
      <c r="H41" s="114" t="str">
        <f>VLOOKUP(E41,VIP!$A$2:$O17192,7,FALSE)</f>
        <v>Si</v>
      </c>
      <c r="I41" s="114" t="str">
        <f>VLOOKUP(E41,VIP!$A$2:$O9157,8,FALSE)</f>
        <v>Si</v>
      </c>
      <c r="J41" s="114" t="str">
        <f>VLOOKUP(E41,VIP!$A$2:$O9107,8,FALSE)</f>
        <v>Si</v>
      </c>
      <c r="K41" s="114" t="str">
        <f>VLOOKUP(E41,VIP!$A$2:$O12681,6,0)</f>
        <v>SI</v>
      </c>
      <c r="L41" s="115" t="s">
        <v>2228</v>
      </c>
      <c r="M41" s="113" t="s">
        <v>2465</v>
      </c>
      <c r="N41" s="113" t="s">
        <v>2472</v>
      </c>
      <c r="O41" s="114" t="s">
        <v>2474</v>
      </c>
      <c r="P41" s="112"/>
      <c r="Q41" s="116" t="s">
        <v>2228</v>
      </c>
    </row>
    <row r="42" spans="1:17" ht="18" x14ac:dyDescent="0.25">
      <c r="A42" s="114" t="str">
        <f>VLOOKUP(E42,'LISTADO ATM'!$A$2:$C$901,3,0)</f>
        <v>DISTRITO NACIONAL</v>
      </c>
      <c r="B42" s="109">
        <v>335836108</v>
      </c>
      <c r="C42" s="121">
        <v>44282.525752314818</v>
      </c>
      <c r="D42" s="114" t="s">
        <v>2468</v>
      </c>
      <c r="E42" s="108">
        <v>966</v>
      </c>
      <c r="F42" s="114" t="str">
        <f>VLOOKUP(E42,VIP!$A$2:$O12268,2,0)</f>
        <v>DRBR966</v>
      </c>
      <c r="G42" s="114" t="str">
        <f>VLOOKUP(E42,'LISTADO ATM'!$A$2:$B$900,2,0)</f>
        <v>ATM Centro Medico Real</v>
      </c>
      <c r="H42" s="114" t="str">
        <f>VLOOKUP(E42,VIP!$A$2:$O17189,7,FALSE)</f>
        <v>Si</v>
      </c>
      <c r="I42" s="114" t="str">
        <f>VLOOKUP(E42,VIP!$A$2:$O9154,8,FALSE)</f>
        <v>Si</v>
      </c>
      <c r="J42" s="114" t="str">
        <f>VLOOKUP(E42,VIP!$A$2:$O9104,8,FALSE)</f>
        <v>Si</v>
      </c>
      <c r="K42" s="114" t="str">
        <f>VLOOKUP(E42,VIP!$A$2:$O12678,6,0)</f>
        <v>NO</v>
      </c>
      <c r="L42" s="115" t="s">
        <v>2498</v>
      </c>
      <c r="M42" s="113" t="s">
        <v>2465</v>
      </c>
      <c r="N42" s="113" t="s">
        <v>2472</v>
      </c>
      <c r="O42" s="114" t="s">
        <v>2473</v>
      </c>
      <c r="P42" s="112"/>
      <c r="Q42" s="116" t="s">
        <v>2498</v>
      </c>
    </row>
    <row r="43" spans="1:17" ht="18" x14ac:dyDescent="0.25">
      <c r="A43" s="114" t="str">
        <f>VLOOKUP(E43,'LISTADO ATM'!$A$2:$C$901,3,0)</f>
        <v>DISTRITO NACIONAL</v>
      </c>
      <c r="B43" s="109">
        <v>335836111</v>
      </c>
      <c r="C43" s="121">
        <v>44282.531909722224</v>
      </c>
      <c r="D43" s="114" t="s">
        <v>2189</v>
      </c>
      <c r="E43" s="108">
        <v>493</v>
      </c>
      <c r="F43" s="114" t="str">
        <f>VLOOKUP(E43,VIP!$A$2:$O12266,2,0)</f>
        <v>DRBR493</v>
      </c>
      <c r="G43" s="114" t="str">
        <f>VLOOKUP(E43,'LISTADO ATM'!$A$2:$B$900,2,0)</f>
        <v xml:space="preserve">ATM Oficina Haina Occidental II </v>
      </c>
      <c r="H43" s="114" t="str">
        <f>VLOOKUP(E43,VIP!$A$2:$O17187,7,FALSE)</f>
        <v>Si</v>
      </c>
      <c r="I43" s="114" t="str">
        <f>VLOOKUP(E43,VIP!$A$2:$O9152,8,FALSE)</f>
        <v>Si</v>
      </c>
      <c r="J43" s="114" t="str">
        <f>VLOOKUP(E43,VIP!$A$2:$O9102,8,FALSE)</f>
        <v>Si</v>
      </c>
      <c r="K43" s="114" t="str">
        <f>VLOOKUP(E43,VIP!$A$2:$O12676,6,0)</f>
        <v>NO</v>
      </c>
      <c r="L43" s="115" t="s">
        <v>2228</v>
      </c>
      <c r="M43" s="113" t="s">
        <v>2465</v>
      </c>
      <c r="N43" s="113" t="s">
        <v>2472</v>
      </c>
      <c r="O43" s="114" t="s">
        <v>2474</v>
      </c>
      <c r="P43" s="112"/>
      <c r="Q43" s="116" t="s">
        <v>2228</v>
      </c>
    </row>
    <row r="44" spans="1:17" ht="18" x14ac:dyDescent="0.25">
      <c r="A44" s="114" t="str">
        <f>VLOOKUP(E44,'LISTADO ATM'!$A$2:$C$901,3,0)</f>
        <v>DISTRITO NACIONAL</v>
      </c>
      <c r="B44" s="109">
        <v>335836151</v>
      </c>
      <c r="C44" s="121">
        <v>44282.551446759258</v>
      </c>
      <c r="D44" s="114" t="s">
        <v>2189</v>
      </c>
      <c r="E44" s="108">
        <v>908</v>
      </c>
      <c r="F44" s="114" t="str">
        <f>VLOOKUP(E44,VIP!$A$2:$O12264,2,0)</f>
        <v>DRBR16D</v>
      </c>
      <c r="G44" s="114" t="str">
        <f>VLOOKUP(E44,'LISTADO ATM'!$A$2:$B$900,2,0)</f>
        <v xml:space="preserve">ATM Oficina Plaza Botánika </v>
      </c>
      <c r="H44" s="114" t="str">
        <f>VLOOKUP(E44,VIP!$A$2:$O17185,7,FALSE)</f>
        <v>Si</v>
      </c>
      <c r="I44" s="114" t="str">
        <f>VLOOKUP(E44,VIP!$A$2:$O9150,8,FALSE)</f>
        <v>Si</v>
      </c>
      <c r="J44" s="114" t="str">
        <f>VLOOKUP(E44,VIP!$A$2:$O9100,8,FALSE)</f>
        <v>Si</v>
      </c>
      <c r="K44" s="114" t="str">
        <f>VLOOKUP(E44,VIP!$A$2:$O12674,6,0)</f>
        <v>NO</v>
      </c>
      <c r="L44" s="115" t="s">
        <v>2228</v>
      </c>
      <c r="M44" s="113" t="s">
        <v>2465</v>
      </c>
      <c r="N44" s="113" t="s">
        <v>2472</v>
      </c>
      <c r="O44" s="114" t="s">
        <v>2474</v>
      </c>
      <c r="P44" s="112"/>
      <c r="Q44" s="116" t="s">
        <v>2228</v>
      </c>
    </row>
    <row r="45" spans="1:17" ht="18" x14ac:dyDescent="0.25">
      <c r="A45" s="114" t="str">
        <f>VLOOKUP(E45,'LISTADO ATM'!$A$2:$C$901,3,0)</f>
        <v>NORTE</v>
      </c>
      <c r="B45" s="109">
        <v>335836154</v>
      </c>
      <c r="C45" s="121">
        <v>44282.553333333337</v>
      </c>
      <c r="D45" s="114" t="s">
        <v>2190</v>
      </c>
      <c r="E45" s="108">
        <v>351</v>
      </c>
      <c r="F45" s="114" t="str">
        <f>VLOOKUP(E45,VIP!$A$2:$O12263,2,0)</f>
        <v>DRBR351</v>
      </c>
      <c r="G45" s="114" t="str">
        <f>VLOOKUP(E45,'LISTADO ATM'!$A$2:$B$900,2,0)</f>
        <v xml:space="preserve">ATM S/M José Luís (Puerto Plata) </v>
      </c>
      <c r="H45" s="114" t="str">
        <f>VLOOKUP(E45,VIP!$A$2:$O17184,7,FALSE)</f>
        <v>Si</v>
      </c>
      <c r="I45" s="114" t="str">
        <f>VLOOKUP(E45,VIP!$A$2:$O9149,8,FALSE)</f>
        <v>Si</v>
      </c>
      <c r="J45" s="114" t="str">
        <f>VLOOKUP(E45,VIP!$A$2:$O9099,8,FALSE)</f>
        <v>Si</v>
      </c>
      <c r="K45" s="114" t="str">
        <f>VLOOKUP(E45,VIP!$A$2:$O12673,6,0)</f>
        <v>NO</v>
      </c>
      <c r="L45" s="115" t="s">
        <v>2228</v>
      </c>
      <c r="M45" s="113" t="s">
        <v>2465</v>
      </c>
      <c r="N45" s="113" t="s">
        <v>2472</v>
      </c>
      <c r="O45" s="114" t="s">
        <v>2497</v>
      </c>
      <c r="P45" s="112"/>
      <c r="Q45" s="116" t="s">
        <v>2431</v>
      </c>
    </row>
    <row r="46" spans="1:17" ht="18" x14ac:dyDescent="0.25">
      <c r="A46" s="114" t="str">
        <f>VLOOKUP(E46,'LISTADO ATM'!$A$2:$C$901,3,0)</f>
        <v>DISTRITO NACIONAL</v>
      </c>
      <c r="B46" s="109">
        <v>335836155</v>
      </c>
      <c r="C46" s="121">
        <v>44282.554131944446</v>
      </c>
      <c r="D46" s="114" t="s">
        <v>2189</v>
      </c>
      <c r="E46" s="108">
        <v>355</v>
      </c>
      <c r="F46" s="114" t="str">
        <f>VLOOKUP(E46,VIP!$A$2:$O12262,2,0)</f>
        <v>DRBR355</v>
      </c>
      <c r="G46" s="114" t="str">
        <f>VLOOKUP(E46,'LISTADO ATM'!$A$2:$B$900,2,0)</f>
        <v xml:space="preserve">ATM UNP Metro II </v>
      </c>
      <c r="H46" s="114" t="str">
        <f>VLOOKUP(E46,VIP!$A$2:$O17183,7,FALSE)</f>
        <v>Si</v>
      </c>
      <c r="I46" s="114" t="str">
        <f>VLOOKUP(E46,VIP!$A$2:$O9148,8,FALSE)</f>
        <v>Si</v>
      </c>
      <c r="J46" s="114" t="str">
        <f>VLOOKUP(E46,VIP!$A$2:$O9098,8,FALSE)</f>
        <v>Si</v>
      </c>
      <c r="K46" s="114" t="str">
        <f>VLOOKUP(E46,VIP!$A$2:$O12672,6,0)</f>
        <v>SI</v>
      </c>
      <c r="L46" s="115" t="s">
        <v>2488</v>
      </c>
      <c r="M46" s="113" t="s">
        <v>2465</v>
      </c>
      <c r="N46" s="113" t="s">
        <v>2472</v>
      </c>
      <c r="O46" s="114" t="s">
        <v>2474</v>
      </c>
      <c r="P46" s="112"/>
      <c r="Q46" s="116" t="s">
        <v>2488</v>
      </c>
    </row>
    <row r="47" spans="1:17" ht="18" x14ac:dyDescent="0.25">
      <c r="A47" s="114" t="str">
        <f>VLOOKUP(E47,'LISTADO ATM'!$A$2:$C$901,3,0)</f>
        <v>NORTE</v>
      </c>
      <c r="B47" s="109">
        <v>335836168</v>
      </c>
      <c r="C47" s="121">
        <v>44282.562430555554</v>
      </c>
      <c r="D47" s="114" t="s">
        <v>2190</v>
      </c>
      <c r="E47" s="108">
        <v>990</v>
      </c>
      <c r="F47" s="114" t="str">
        <f>VLOOKUP(E47,VIP!$A$2:$O12259,2,0)</f>
        <v>DRBR742</v>
      </c>
      <c r="G47" s="114" t="str">
        <f>VLOOKUP(E47,'LISTADO ATM'!$A$2:$B$900,2,0)</f>
        <v xml:space="preserve">ATM Autoservicio Bonao II </v>
      </c>
      <c r="H47" s="114" t="str">
        <f>VLOOKUP(E47,VIP!$A$2:$O17180,7,FALSE)</f>
        <v>Si</v>
      </c>
      <c r="I47" s="114" t="str">
        <f>VLOOKUP(E47,VIP!$A$2:$O9145,8,FALSE)</f>
        <v>Si</v>
      </c>
      <c r="J47" s="114" t="str">
        <f>VLOOKUP(E47,VIP!$A$2:$O9095,8,FALSE)</f>
        <v>Si</v>
      </c>
      <c r="K47" s="114" t="str">
        <f>VLOOKUP(E47,VIP!$A$2:$O12669,6,0)</f>
        <v>NO</v>
      </c>
      <c r="L47" s="115" t="s">
        <v>2488</v>
      </c>
      <c r="M47" s="113" t="s">
        <v>2465</v>
      </c>
      <c r="N47" s="113" t="s">
        <v>2472</v>
      </c>
      <c r="O47" s="114" t="s">
        <v>2497</v>
      </c>
      <c r="P47" s="112"/>
      <c r="Q47" s="116" t="s">
        <v>2488</v>
      </c>
    </row>
    <row r="48" spans="1:17" ht="18" x14ac:dyDescent="0.25">
      <c r="A48" s="114" t="str">
        <f>VLOOKUP(E48,'LISTADO ATM'!$A$2:$C$901,3,0)</f>
        <v>DISTRITO NACIONAL</v>
      </c>
      <c r="B48" s="109">
        <v>335836179</v>
      </c>
      <c r="C48" s="121">
        <v>44282.5781712963</v>
      </c>
      <c r="D48" s="114" t="s">
        <v>2468</v>
      </c>
      <c r="E48" s="108">
        <v>416</v>
      </c>
      <c r="F48" s="114" t="str">
        <f>VLOOKUP(E48,VIP!$A$2:$O12260,2,0)</f>
        <v>DRBR416</v>
      </c>
      <c r="G48" s="114" t="str">
        <f>VLOOKUP(E48,'LISTADO ATM'!$A$2:$B$900,2,0)</f>
        <v xml:space="preserve">ATM Autobanco San Martín II </v>
      </c>
      <c r="H48" s="114" t="str">
        <f>VLOOKUP(E48,VIP!$A$2:$O17181,7,FALSE)</f>
        <v>Si</v>
      </c>
      <c r="I48" s="114" t="str">
        <f>VLOOKUP(E48,VIP!$A$2:$O9146,8,FALSE)</f>
        <v>Si</v>
      </c>
      <c r="J48" s="114" t="str">
        <f>VLOOKUP(E48,VIP!$A$2:$O9096,8,FALSE)</f>
        <v>Si</v>
      </c>
      <c r="K48" s="114" t="str">
        <f>VLOOKUP(E48,VIP!$A$2:$O12670,6,0)</f>
        <v>NO</v>
      </c>
      <c r="L48" s="115" t="s">
        <v>2428</v>
      </c>
      <c r="M48" s="113" t="s">
        <v>2465</v>
      </c>
      <c r="N48" s="113" t="s">
        <v>2472</v>
      </c>
      <c r="O48" s="114" t="s">
        <v>2473</v>
      </c>
      <c r="P48" s="112"/>
      <c r="Q48" s="116" t="s">
        <v>2428</v>
      </c>
    </row>
    <row r="49" spans="1:18" ht="18" x14ac:dyDescent="0.25">
      <c r="A49" s="114" t="str">
        <f>VLOOKUP(E49,'LISTADO ATM'!$A$2:$C$901,3,0)</f>
        <v>SUR</v>
      </c>
      <c r="B49" s="109">
        <v>335836190</v>
      </c>
      <c r="C49" s="121">
        <v>44282.612500000003</v>
      </c>
      <c r="D49" s="114" t="s">
        <v>2494</v>
      </c>
      <c r="E49" s="108">
        <v>825</v>
      </c>
      <c r="F49" s="114" t="str">
        <f>VLOOKUP(E49,VIP!$A$2:$O12261,2,0)</f>
        <v>DRBR825</v>
      </c>
      <c r="G49" s="114" t="str">
        <f>VLOOKUP(E49,'LISTADO ATM'!$A$2:$B$900,2,0)</f>
        <v xml:space="preserve">ATM Estacion Eco Cibeles (Las Matas de Farfán) </v>
      </c>
      <c r="H49" s="114" t="str">
        <f>VLOOKUP(E49,VIP!$A$2:$O17182,7,FALSE)</f>
        <v>Si</v>
      </c>
      <c r="I49" s="114" t="str">
        <f>VLOOKUP(E49,VIP!$A$2:$O9147,8,FALSE)</f>
        <v>Si</v>
      </c>
      <c r="J49" s="114" t="str">
        <f>VLOOKUP(E49,VIP!$A$2:$O9097,8,FALSE)</f>
        <v>Si</v>
      </c>
      <c r="K49" s="114" t="str">
        <f>VLOOKUP(E49,VIP!$A$2:$O12671,6,0)</f>
        <v>NO</v>
      </c>
      <c r="L49" s="115" t="s">
        <v>2428</v>
      </c>
      <c r="M49" s="113" t="s">
        <v>2465</v>
      </c>
      <c r="N49" s="113" t="s">
        <v>2472</v>
      </c>
      <c r="O49" s="114" t="s">
        <v>2495</v>
      </c>
      <c r="P49" s="112"/>
      <c r="Q49" s="116" t="s">
        <v>2428</v>
      </c>
    </row>
    <row r="50" spans="1:18" ht="18" x14ac:dyDescent="0.25">
      <c r="A50" s="114" t="str">
        <f>VLOOKUP(E50,'LISTADO ATM'!$A$2:$C$901,3,0)</f>
        <v>NORTE</v>
      </c>
      <c r="B50" s="109">
        <v>335836197</v>
      </c>
      <c r="C50" s="121">
        <v>44282.625497685185</v>
      </c>
      <c r="D50" s="114" t="s">
        <v>2190</v>
      </c>
      <c r="E50" s="108">
        <v>373</v>
      </c>
      <c r="F50" s="114" t="str">
        <f>VLOOKUP(E50,VIP!$A$2:$O12273,2,0)</f>
        <v>DRBR373</v>
      </c>
      <c r="G50" s="114" t="str">
        <f>VLOOKUP(E50,'LISTADO ATM'!$A$2:$B$900,2,0)</f>
        <v>S/M Tangui Nagua</v>
      </c>
      <c r="H50" s="114" t="str">
        <f>VLOOKUP(E50,VIP!$A$2:$O17194,7,FALSE)</f>
        <v>N/A</v>
      </c>
      <c r="I50" s="114" t="str">
        <f>VLOOKUP(E50,VIP!$A$2:$O9159,8,FALSE)</f>
        <v>N/A</v>
      </c>
      <c r="J50" s="114" t="str">
        <f>VLOOKUP(E50,VIP!$A$2:$O9109,8,FALSE)</f>
        <v>N/A</v>
      </c>
      <c r="K50" s="114" t="str">
        <f>VLOOKUP(E50,VIP!$A$2:$O12683,6,0)</f>
        <v>N/A</v>
      </c>
      <c r="L50" s="115" t="s">
        <v>2254</v>
      </c>
      <c r="M50" s="113" t="s">
        <v>2465</v>
      </c>
      <c r="N50" s="113" t="s">
        <v>2472</v>
      </c>
      <c r="O50" s="114" t="s">
        <v>2506</v>
      </c>
      <c r="P50" s="112"/>
      <c r="Q50" s="116" t="s">
        <v>2254</v>
      </c>
    </row>
    <row r="51" spans="1:18" ht="18" x14ac:dyDescent="0.25">
      <c r="A51" s="114" t="str">
        <f>VLOOKUP(E51,'LISTADO ATM'!$A$2:$C$901,3,0)</f>
        <v>NORTE</v>
      </c>
      <c r="B51" s="109">
        <v>335836198</v>
      </c>
      <c r="C51" s="121">
        <v>44282.631666666668</v>
      </c>
      <c r="D51" s="114" t="s">
        <v>2494</v>
      </c>
      <c r="E51" s="108">
        <v>142</v>
      </c>
      <c r="F51" s="114" t="str">
        <f>VLOOKUP(E51,VIP!$A$2:$O12272,2,0)</f>
        <v>DRBR142</v>
      </c>
      <c r="G51" s="114" t="str">
        <f>VLOOKUP(E51,'LISTADO ATM'!$A$2:$B$900,2,0)</f>
        <v xml:space="preserve">ATM Centro de Caja Galerías Bonao </v>
      </c>
      <c r="H51" s="114" t="str">
        <f>VLOOKUP(E51,VIP!$A$2:$O17193,7,FALSE)</f>
        <v>Si</v>
      </c>
      <c r="I51" s="114" t="str">
        <f>VLOOKUP(E51,VIP!$A$2:$O9158,8,FALSE)</f>
        <v>Si</v>
      </c>
      <c r="J51" s="114" t="str">
        <f>VLOOKUP(E51,VIP!$A$2:$O9108,8,FALSE)</f>
        <v>Si</v>
      </c>
      <c r="K51" s="114" t="str">
        <f>VLOOKUP(E51,VIP!$A$2:$O12682,6,0)</f>
        <v>SI</v>
      </c>
      <c r="L51" s="115" t="s">
        <v>2498</v>
      </c>
      <c r="M51" s="113" t="s">
        <v>2465</v>
      </c>
      <c r="N51" s="113" t="s">
        <v>2472</v>
      </c>
      <c r="O51" s="114" t="s">
        <v>2495</v>
      </c>
      <c r="P51" s="112"/>
      <c r="Q51" s="116" t="s">
        <v>2498</v>
      </c>
    </row>
    <row r="52" spans="1:18" ht="18" x14ac:dyDescent="0.25">
      <c r="A52" s="114" t="str">
        <f>VLOOKUP(E52,'LISTADO ATM'!$A$2:$C$901,3,0)</f>
        <v>NORTE</v>
      </c>
      <c r="B52" s="109">
        <v>335836199</v>
      </c>
      <c r="C52" s="121">
        <v>44282.633391203701</v>
      </c>
      <c r="D52" s="114" t="s">
        <v>2190</v>
      </c>
      <c r="E52" s="108">
        <v>253</v>
      </c>
      <c r="F52" s="114" t="str">
        <f>VLOOKUP(E52,VIP!$A$2:$O12271,2,0)</f>
        <v>DRBR253</v>
      </c>
      <c r="G52" s="114" t="str">
        <f>VLOOKUP(E52,'LISTADO ATM'!$A$2:$B$900,2,0)</f>
        <v xml:space="preserve">ATM Centro Cuesta Nacional (Santiago) </v>
      </c>
      <c r="H52" s="114" t="str">
        <f>VLOOKUP(E52,VIP!$A$2:$O17192,7,FALSE)</f>
        <v>Si</v>
      </c>
      <c r="I52" s="114" t="str">
        <f>VLOOKUP(E52,VIP!$A$2:$O9157,8,FALSE)</f>
        <v>Si</v>
      </c>
      <c r="J52" s="114" t="str">
        <f>VLOOKUP(E52,VIP!$A$2:$O9107,8,FALSE)</f>
        <v>Si</v>
      </c>
      <c r="K52" s="114" t="str">
        <f>VLOOKUP(E52,VIP!$A$2:$O12681,6,0)</f>
        <v>NO</v>
      </c>
      <c r="L52" s="115" t="s">
        <v>2228</v>
      </c>
      <c r="M52" s="113" t="s">
        <v>2465</v>
      </c>
      <c r="N52" s="113" t="s">
        <v>2472</v>
      </c>
      <c r="O52" s="114" t="s">
        <v>2506</v>
      </c>
      <c r="P52" s="112"/>
      <c r="Q52" s="116" t="s">
        <v>2228</v>
      </c>
    </row>
    <row r="53" spans="1:18" ht="18" x14ac:dyDescent="0.25">
      <c r="A53" s="114" t="str">
        <f>VLOOKUP(E53,'LISTADO ATM'!$A$2:$C$901,3,0)</f>
        <v>DISTRITO NACIONAL</v>
      </c>
      <c r="B53" s="109">
        <v>335836200</v>
      </c>
      <c r="C53" s="121">
        <v>44282.634247685186</v>
      </c>
      <c r="D53" s="114" t="s">
        <v>2189</v>
      </c>
      <c r="E53" s="108">
        <v>694</v>
      </c>
      <c r="F53" s="114" t="str">
        <f>VLOOKUP(E53,VIP!$A$2:$O12270,2,0)</f>
        <v>DRBR694</v>
      </c>
      <c r="G53" s="114" t="str">
        <f>VLOOKUP(E53,'LISTADO ATM'!$A$2:$B$900,2,0)</f>
        <v>ATM Optica 27 de Febrero</v>
      </c>
      <c r="H53" s="114" t="str">
        <f>VLOOKUP(E53,VIP!$A$2:$O17191,7,FALSE)</f>
        <v>Si</v>
      </c>
      <c r="I53" s="114" t="str">
        <f>VLOOKUP(E53,VIP!$A$2:$O9156,8,FALSE)</f>
        <v>Si</v>
      </c>
      <c r="J53" s="114" t="str">
        <f>VLOOKUP(E53,VIP!$A$2:$O9106,8,FALSE)</f>
        <v>Si</v>
      </c>
      <c r="K53" s="114" t="str">
        <f>VLOOKUP(E53,VIP!$A$2:$O12680,6,0)</f>
        <v>NO</v>
      </c>
      <c r="L53" s="115" t="s">
        <v>2228</v>
      </c>
      <c r="M53" s="113" t="s">
        <v>2465</v>
      </c>
      <c r="N53" s="113" t="s">
        <v>2472</v>
      </c>
      <c r="O53" s="114" t="s">
        <v>2474</v>
      </c>
      <c r="P53" s="112"/>
      <c r="Q53" s="116" t="s">
        <v>2228</v>
      </c>
    </row>
    <row r="54" spans="1:18" ht="18" x14ac:dyDescent="0.25">
      <c r="A54" s="114" t="str">
        <f>VLOOKUP(E54,'LISTADO ATM'!$A$2:$C$901,3,0)</f>
        <v>DISTRITO NACIONAL</v>
      </c>
      <c r="B54" s="109">
        <v>335836201</v>
      </c>
      <c r="C54" s="121">
        <v>44282.635092592594</v>
      </c>
      <c r="D54" s="114" t="s">
        <v>2189</v>
      </c>
      <c r="E54" s="108">
        <v>915</v>
      </c>
      <c r="F54" s="114" t="str">
        <f>VLOOKUP(E54,VIP!$A$2:$O12269,2,0)</f>
        <v>DRBR24F</v>
      </c>
      <c r="G54" s="114" t="str">
        <f>VLOOKUP(E54,'LISTADO ATM'!$A$2:$B$900,2,0)</f>
        <v xml:space="preserve">ATM Multicentro La Sirena Aut. Duarte </v>
      </c>
      <c r="H54" s="114" t="str">
        <f>VLOOKUP(E54,VIP!$A$2:$O17190,7,FALSE)</f>
        <v>Si</v>
      </c>
      <c r="I54" s="114" t="str">
        <f>VLOOKUP(E54,VIP!$A$2:$O9155,8,FALSE)</f>
        <v>Si</v>
      </c>
      <c r="J54" s="114" t="str">
        <f>VLOOKUP(E54,VIP!$A$2:$O9105,8,FALSE)</f>
        <v>Si</v>
      </c>
      <c r="K54" s="114" t="str">
        <f>VLOOKUP(E54,VIP!$A$2:$O12679,6,0)</f>
        <v>SI</v>
      </c>
      <c r="L54" s="115" t="s">
        <v>2228</v>
      </c>
      <c r="M54" s="113" t="s">
        <v>2465</v>
      </c>
      <c r="N54" s="113" t="s">
        <v>2472</v>
      </c>
      <c r="O54" s="114" t="s">
        <v>2474</v>
      </c>
      <c r="P54" s="112"/>
      <c r="Q54" s="116" t="s">
        <v>2228</v>
      </c>
    </row>
    <row r="55" spans="1:18" ht="18" x14ac:dyDescent="0.25">
      <c r="A55" s="114" t="str">
        <f>VLOOKUP(E55,'LISTADO ATM'!$A$2:$C$901,3,0)</f>
        <v>DISTRITO NACIONAL</v>
      </c>
      <c r="B55" s="109">
        <v>335836202</v>
      </c>
      <c r="C55" s="121">
        <v>44282.636157407411</v>
      </c>
      <c r="D55" s="114" t="s">
        <v>2189</v>
      </c>
      <c r="E55" s="108">
        <v>917</v>
      </c>
      <c r="F55" s="114" t="str">
        <f>VLOOKUP(E55,VIP!$A$2:$O12268,2,0)</f>
        <v>DRBR01B</v>
      </c>
      <c r="G55" s="114" t="str">
        <f>VLOOKUP(E55,'LISTADO ATM'!$A$2:$B$900,2,0)</f>
        <v xml:space="preserve">ATM Oficina Los Mina </v>
      </c>
      <c r="H55" s="114" t="str">
        <f>VLOOKUP(E55,VIP!$A$2:$O17189,7,FALSE)</f>
        <v>Si</v>
      </c>
      <c r="I55" s="114" t="str">
        <f>VLOOKUP(E55,VIP!$A$2:$O9154,8,FALSE)</f>
        <v>Si</v>
      </c>
      <c r="J55" s="114" t="str">
        <f>VLOOKUP(E55,VIP!$A$2:$O9104,8,FALSE)</f>
        <v>Si</v>
      </c>
      <c r="K55" s="114" t="str">
        <f>VLOOKUP(E55,VIP!$A$2:$O12678,6,0)</f>
        <v>NO</v>
      </c>
      <c r="L55" s="115" t="s">
        <v>2228</v>
      </c>
      <c r="M55" s="113" t="s">
        <v>2465</v>
      </c>
      <c r="N55" s="113" t="s">
        <v>2472</v>
      </c>
      <c r="O55" s="114" t="s">
        <v>2474</v>
      </c>
      <c r="P55" s="112"/>
      <c r="Q55" s="116" t="s">
        <v>2228</v>
      </c>
    </row>
    <row r="56" spans="1:18" ht="18" x14ac:dyDescent="0.25">
      <c r="A56" s="114" t="str">
        <f>VLOOKUP(E56,'LISTADO ATM'!$A$2:$C$901,3,0)</f>
        <v>DISTRITO NACIONAL</v>
      </c>
      <c r="B56" s="109">
        <v>335836203</v>
      </c>
      <c r="C56" s="121">
        <v>44282.636435185188</v>
      </c>
      <c r="D56" s="114" t="s">
        <v>2189</v>
      </c>
      <c r="E56" s="108">
        <v>39</v>
      </c>
      <c r="F56" s="114" t="str">
        <f>VLOOKUP(E56,VIP!$A$2:$O12267,2,0)</f>
        <v>DRBR039</v>
      </c>
      <c r="G56" s="114" t="str">
        <f>VLOOKUP(E56,'LISTADO ATM'!$A$2:$B$900,2,0)</f>
        <v xml:space="preserve">ATM Oficina Ovando </v>
      </c>
      <c r="H56" s="114" t="str">
        <f>VLOOKUP(E56,VIP!$A$2:$O17188,7,FALSE)</f>
        <v>Si</v>
      </c>
      <c r="I56" s="114" t="str">
        <f>VLOOKUP(E56,VIP!$A$2:$O9153,8,FALSE)</f>
        <v>No</v>
      </c>
      <c r="J56" s="114" t="str">
        <f>VLOOKUP(E56,VIP!$A$2:$O9103,8,FALSE)</f>
        <v>No</v>
      </c>
      <c r="K56" s="114" t="str">
        <f>VLOOKUP(E56,VIP!$A$2:$O12677,6,0)</f>
        <v>NO</v>
      </c>
      <c r="L56" s="115" t="s">
        <v>2254</v>
      </c>
      <c r="M56" s="113" t="s">
        <v>2465</v>
      </c>
      <c r="N56" s="113" t="s">
        <v>2472</v>
      </c>
      <c r="O56" s="114" t="s">
        <v>2474</v>
      </c>
      <c r="P56" s="112"/>
      <c r="Q56" s="116" t="s">
        <v>2254</v>
      </c>
    </row>
    <row r="57" spans="1:18" ht="18" x14ac:dyDescent="0.25">
      <c r="A57" s="114" t="str">
        <f>VLOOKUP(E57,'LISTADO ATM'!$A$2:$C$901,3,0)</f>
        <v>DISTRITO NACIONAL</v>
      </c>
      <c r="B57" s="109">
        <v>335836204</v>
      </c>
      <c r="C57" s="121">
        <v>44282.636979166666</v>
      </c>
      <c r="D57" s="114" t="s">
        <v>2189</v>
      </c>
      <c r="E57" s="108">
        <v>232</v>
      </c>
      <c r="F57" s="114" t="str">
        <f>VLOOKUP(E57,VIP!$A$2:$O12266,2,0)</f>
        <v>DRBR232</v>
      </c>
      <c r="G57" s="114" t="str">
        <f>VLOOKUP(E57,'LISTADO ATM'!$A$2:$B$900,2,0)</f>
        <v xml:space="preserve">ATM S/M Nacional Charles de Gaulle </v>
      </c>
      <c r="H57" s="114" t="str">
        <f>VLOOKUP(E57,VIP!$A$2:$O17187,7,FALSE)</f>
        <v>Si</v>
      </c>
      <c r="I57" s="114" t="str">
        <f>VLOOKUP(E57,VIP!$A$2:$O9152,8,FALSE)</f>
        <v>Si</v>
      </c>
      <c r="J57" s="114" t="str">
        <f>VLOOKUP(E57,VIP!$A$2:$O9102,8,FALSE)</f>
        <v>Si</v>
      </c>
      <c r="K57" s="114" t="str">
        <f>VLOOKUP(E57,VIP!$A$2:$O12676,6,0)</f>
        <v>SI</v>
      </c>
      <c r="L57" s="115" t="s">
        <v>2228</v>
      </c>
      <c r="M57" s="113" t="s">
        <v>2465</v>
      </c>
      <c r="N57" s="113" t="s">
        <v>2472</v>
      </c>
      <c r="O57" s="114" t="s">
        <v>2474</v>
      </c>
      <c r="P57" s="112"/>
      <c r="Q57" s="116" t="s">
        <v>2228</v>
      </c>
    </row>
    <row r="58" spans="1:18" ht="18" x14ac:dyDescent="0.25">
      <c r="A58" s="114" t="str">
        <f>VLOOKUP(E58,'LISTADO ATM'!$A$2:$C$901,3,0)</f>
        <v>NORTE</v>
      </c>
      <c r="B58" s="109">
        <v>335836205</v>
      </c>
      <c r="C58" s="121">
        <v>44282.638680555552</v>
      </c>
      <c r="D58" s="114" t="s">
        <v>2190</v>
      </c>
      <c r="E58" s="108">
        <v>496</v>
      </c>
      <c r="F58" s="114" t="str">
        <f>VLOOKUP(E58,VIP!$A$2:$O12265,2,0)</f>
        <v>DRBR496</v>
      </c>
      <c r="G58" s="114" t="str">
        <f>VLOOKUP(E58,'LISTADO ATM'!$A$2:$B$900,2,0)</f>
        <v xml:space="preserve">ATM Multicentro La Sirena Bonao </v>
      </c>
      <c r="H58" s="114" t="str">
        <f>VLOOKUP(E58,VIP!$A$2:$O17186,7,FALSE)</f>
        <v>Si</v>
      </c>
      <c r="I58" s="114" t="str">
        <f>VLOOKUP(E58,VIP!$A$2:$O9151,8,FALSE)</f>
        <v>Si</v>
      </c>
      <c r="J58" s="114" t="str">
        <f>VLOOKUP(E58,VIP!$A$2:$O9101,8,FALSE)</f>
        <v>Si</v>
      </c>
      <c r="K58" s="114" t="str">
        <f>VLOOKUP(E58,VIP!$A$2:$O12675,6,0)</f>
        <v>NO</v>
      </c>
      <c r="L58" s="115" t="s">
        <v>2228</v>
      </c>
      <c r="M58" s="113" t="s">
        <v>2465</v>
      </c>
      <c r="N58" s="113" t="s">
        <v>2472</v>
      </c>
      <c r="O58" s="114" t="s">
        <v>2506</v>
      </c>
      <c r="P58" s="112"/>
      <c r="Q58" s="116" t="s">
        <v>2228</v>
      </c>
    </row>
    <row r="59" spans="1:18" ht="18" x14ac:dyDescent="0.25">
      <c r="A59" s="114" t="str">
        <f>VLOOKUP(E59,'LISTADO ATM'!$A$2:$C$901,3,0)</f>
        <v>SUR</v>
      </c>
      <c r="B59" s="109">
        <v>335836206</v>
      </c>
      <c r="C59" s="121">
        <v>44282.639398148145</v>
      </c>
      <c r="D59" s="114" t="s">
        <v>2494</v>
      </c>
      <c r="E59" s="108">
        <v>5</v>
      </c>
      <c r="F59" s="114" t="str">
        <f>VLOOKUP(E59,VIP!$A$2:$O12264,2,0)</f>
        <v>DRBR005</v>
      </c>
      <c r="G59" s="114" t="str">
        <f>VLOOKUP(E59,'LISTADO ATM'!$A$2:$B$900,2,0)</f>
        <v>ATM Oficina Autoservicio Villa Ofelia (San Juan)</v>
      </c>
      <c r="H59" s="114" t="str">
        <f>VLOOKUP(E59,VIP!$A$2:$O17185,7,FALSE)</f>
        <v>Si</v>
      </c>
      <c r="I59" s="114" t="str">
        <f>VLOOKUP(E59,VIP!$A$2:$O9150,8,FALSE)</f>
        <v>Si</v>
      </c>
      <c r="J59" s="114" t="str">
        <f>VLOOKUP(E59,VIP!$A$2:$O9100,8,FALSE)</f>
        <v>Si</v>
      </c>
      <c r="K59" s="114" t="str">
        <f>VLOOKUP(E59,VIP!$A$2:$O12674,6,0)</f>
        <v>NO</v>
      </c>
      <c r="L59" s="115" t="s">
        <v>2560</v>
      </c>
      <c r="M59" s="113" t="s">
        <v>2465</v>
      </c>
      <c r="N59" s="113" t="s">
        <v>2472</v>
      </c>
      <c r="O59" s="114" t="s">
        <v>2495</v>
      </c>
      <c r="P59" s="112"/>
      <c r="Q59" s="116" t="s">
        <v>2526</v>
      </c>
      <c r="R59" s="94"/>
    </row>
    <row r="60" spans="1:18" ht="18" x14ac:dyDescent="0.25">
      <c r="A60" s="114" t="str">
        <f>VLOOKUP(E60,'LISTADO ATM'!$A$2:$C$901,3,0)</f>
        <v>NORTE</v>
      </c>
      <c r="B60" s="109">
        <v>335836207</v>
      </c>
      <c r="C60" s="121">
        <v>44282.640497685185</v>
      </c>
      <c r="D60" s="114" t="s">
        <v>2190</v>
      </c>
      <c r="E60" s="108">
        <v>88</v>
      </c>
      <c r="F60" s="114" t="str">
        <f>VLOOKUP(E60,VIP!$A$2:$O12263,2,0)</f>
        <v>DRBR088</v>
      </c>
      <c r="G60" s="114" t="str">
        <f>VLOOKUP(E60,'LISTADO ATM'!$A$2:$B$900,2,0)</f>
        <v xml:space="preserve">ATM S/M La Fuente (Santiago) </v>
      </c>
      <c r="H60" s="114" t="str">
        <f>VLOOKUP(E60,VIP!$A$2:$O17184,7,FALSE)</f>
        <v>Si</v>
      </c>
      <c r="I60" s="114" t="str">
        <f>VLOOKUP(E60,VIP!$A$2:$O9149,8,FALSE)</f>
        <v>Si</v>
      </c>
      <c r="J60" s="114" t="str">
        <f>VLOOKUP(E60,VIP!$A$2:$O9099,8,FALSE)</f>
        <v>Si</v>
      </c>
      <c r="K60" s="114" t="str">
        <f>VLOOKUP(E60,VIP!$A$2:$O12673,6,0)</f>
        <v>NO</v>
      </c>
      <c r="L60" s="115" t="s">
        <v>2228</v>
      </c>
      <c r="M60" s="113" t="s">
        <v>2465</v>
      </c>
      <c r="N60" s="113" t="s">
        <v>2472</v>
      </c>
      <c r="O60" s="114" t="s">
        <v>2506</v>
      </c>
      <c r="P60" s="114"/>
      <c r="Q60" s="116" t="s">
        <v>2228</v>
      </c>
    </row>
    <row r="61" spans="1:18" ht="18" x14ac:dyDescent="0.25">
      <c r="A61" s="114" t="str">
        <f>VLOOKUP(E61,'LISTADO ATM'!$A$2:$C$901,3,0)</f>
        <v>DISTRITO NACIONAL</v>
      </c>
      <c r="B61" s="109" t="s">
        <v>2539</v>
      </c>
      <c r="C61" s="121">
        <v>44282.660844907405</v>
      </c>
      <c r="D61" s="114" t="s">
        <v>2468</v>
      </c>
      <c r="E61" s="108">
        <v>784</v>
      </c>
      <c r="F61" s="114" t="str">
        <f>VLOOKUP(E61,VIP!$A$2:$O12275,2,0)</f>
        <v>DRBR762</v>
      </c>
      <c r="G61" s="114" t="str">
        <f>VLOOKUP(E61,'LISTADO ATM'!$A$2:$B$900,2,0)</f>
        <v xml:space="preserve">ATM Tribunal Superior Electoral </v>
      </c>
      <c r="H61" s="114" t="str">
        <f>VLOOKUP(E61,VIP!$A$2:$O17196,7,FALSE)</f>
        <v>Si</v>
      </c>
      <c r="I61" s="114" t="str">
        <f>VLOOKUP(E61,VIP!$A$2:$O9161,8,FALSE)</f>
        <v>Si</v>
      </c>
      <c r="J61" s="114" t="str">
        <f>VLOOKUP(E61,VIP!$A$2:$O9111,8,FALSE)</f>
        <v>Si</v>
      </c>
      <c r="K61" s="114" t="str">
        <f>VLOOKUP(E61,VIP!$A$2:$O12685,6,0)</f>
        <v>NO</v>
      </c>
      <c r="L61" s="115" t="s">
        <v>2428</v>
      </c>
      <c r="M61" s="113" t="s">
        <v>2465</v>
      </c>
      <c r="N61" s="113" t="s">
        <v>2472</v>
      </c>
      <c r="O61" s="114" t="s">
        <v>2473</v>
      </c>
      <c r="P61" s="114"/>
      <c r="Q61" s="116" t="s">
        <v>2428</v>
      </c>
    </row>
    <row r="62" spans="1:18" ht="18" x14ac:dyDescent="0.25">
      <c r="A62" s="114" t="str">
        <f>VLOOKUP(E62,'LISTADO ATM'!$A$2:$C$901,3,0)</f>
        <v>DISTRITO NACIONAL</v>
      </c>
      <c r="B62" s="109" t="s">
        <v>2538</v>
      </c>
      <c r="C62" s="121">
        <v>44282.662615740737</v>
      </c>
      <c r="D62" s="114" t="s">
        <v>2468</v>
      </c>
      <c r="E62" s="108">
        <v>96</v>
      </c>
      <c r="F62" s="114" t="str">
        <f>VLOOKUP(E62,VIP!$A$2:$O12274,2,0)</f>
        <v>DRBR096</v>
      </c>
      <c r="G62" s="114" t="str">
        <f>VLOOKUP(E62,'LISTADO ATM'!$A$2:$B$900,2,0)</f>
        <v>ATM S/M Caribe Av. Charles de Gaulle</v>
      </c>
      <c r="H62" s="114" t="str">
        <f>VLOOKUP(E62,VIP!$A$2:$O17195,7,FALSE)</f>
        <v>Si</v>
      </c>
      <c r="I62" s="114" t="str">
        <f>VLOOKUP(E62,VIP!$A$2:$O9160,8,FALSE)</f>
        <v>No</v>
      </c>
      <c r="J62" s="114" t="str">
        <f>VLOOKUP(E62,VIP!$A$2:$O9110,8,FALSE)</f>
        <v>No</v>
      </c>
      <c r="K62" s="114" t="str">
        <f>VLOOKUP(E62,VIP!$A$2:$O12684,6,0)</f>
        <v>NO</v>
      </c>
      <c r="L62" s="115" t="s">
        <v>2428</v>
      </c>
      <c r="M62" s="113" t="s">
        <v>2465</v>
      </c>
      <c r="N62" s="113" t="s">
        <v>2472</v>
      </c>
      <c r="O62" s="114" t="s">
        <v>2473</v>
      </c>
      <c r="P62" s="114"/>
      <c r="Q62" s="116" t="s">
        <v>2428</v>
      </c>
    </row>
    <row r="63" spans="1:18" ht="18" x14ac:dyDescent="0.25">
      <c r="A63" s="114" t="str">
        <f>VLOOKUP(E63,'LISTADO ATM'!$A$2:$C$901,3,0)</f>
        <v>DISTRITO NACIONAL</v>
      </c>
      <c r="B63" s="109" t="s">
        <v>2537</v>
      </c>
      <c r="C63" s="121">
        <v>44282.665254629632</v>
      </c>
      <c r="D63" s="114" t="s">
        <v>2468</v>
      </c>
      <c r="E63" s="108">
        <v>487</v>
      </c>
      <c r="F63" s="114" t="str">
        <f>VLOOKUP(E63,VIP!$A$2:$O12273,2,0)</f>
        <v>DRBR487</v>
      </c>
      <c r="G63" s="114" t="str">
        <f>VLOOKUP(E63,'LISTADO ATM'!$A$2:$B$900,2,0)</f>
        <v xml:space="preserve">ATM Olé Hainamosa </v>
      </c>
      <c r="H63" s="114" t="str">
        <f>VLOOKUP(E63,VIP!$A$2:$O17194,7,FALSE)</f>
        <v>Si</v>
      </c>
      <c r="I63" s="114" t="str">
        <f>VLOOKUP(E63,VIP!$A$2:$O9159,8,FALSE)</f>
        <v>Si</v>
      </c>
      <c r="J63" s="114" t="str">
        <f>VLOOKUP(E63,VIP!$A$2:$O9109,8,FALSE)</f>
        <v>Si</v>
      </c>
      <c r="K63" s="114" t="str">
        <f>VLOOKUP(E63,VIP!$A$2:$O12683,6,0)</f>
        <v>SI</v>
      </c>
      <c r="L63" s="115" t="s">
        <v>2428</v>
      </c>
      <c r="M63" s="113" t="s">
        <v>2465</v>
      </c>
      <c r="N63" s="113" t="s">
        <v>2472</v>
      </c>
      <c r="O63" s="114" t="s">
        <v>2473</v>
      </c>
      <c r="P63" s="114"/>
      <c r="Q63" s="116" t="s">
        <v>2428</v>
      </c>
    </row>
    <row r="64" spans="1:18" ht="18" x14ac:dyDescent="0.25">
      <c r="A64" s="114" t="str">
        <f>VLOOKUP(E64,'LISTADO ATM'!$A$2:$C$901,3,0)</f>
        <v>NORTE</v>
      </c>
      <c r="B64" s="109" t="s">
        <v>2536</v>
      </c>
      <c r="C64" s="121">
        <v>44282.666550925926</v>
      </c>
      <c r="D64" s="114" t="s">
        <v>2494</v>
      </c>
      <c r="E64" s="108">
        <v>752</v>
      </c>
      <c r="F64" s="114" t="str">
        <f>VLOOKUP(E64,VIP!$A$2:$O12272,2,0)</f>
        <v>DRBR280</v>
      </c>
      <c r="G64" s="114" t="str">
        <f>VLOOKUP(E64,'LISTADO ATM'!$A$2:$B$900,2,0)</f>
        <v xml:space="preserve">ATM UNP Las Carolinas (La Vega) </v>
      </c>
      <c r="H64" s="114" t="str">
        <f>VLOOKUP(E64,VIP!$A$2:$O17193,7,FALSE)</f>
        <v>Si</v>
      </c>
      <c r="I64" s="114" t="str">
        <f>VLOOKUP(E64,VIP!$A$2:$O9158,8,FALSE)</f>
        <v>Si</v>
      </c>
      <c r="J64" s="114" t="str">
        <f>VLOOKUP(E64,VIP!$A$2:$O9108,8,FALSE)</f>
        <v>Si</v>
      </c>
      <c r="K64" s="114" t="str">
        <f>VLOOKUP(E64,VIP!$A$2:$O12682,6,0)</f>
        <v>SI</v>
      </c>
      <c r="L64" s="115" t="s">
        <v>2459</v>
      </c>
      <c r="M64" s="113" t="s">
        <v>2465</v>
      </c>
      <c r="N64" s="113" t="s">
        <v>2472</v>
      </c>
      <c r="O64" s="114" t="s">
        <v>2495</v>
      </c>
      <c r="P64" s="114"/>
      <c r="Q64" s="116" t="s">
        <v>2459</v>
      </c>
    </row>
    <row r="65" spans="1:17" ht="18" x14ac:dyDescent="0.25">
      <c r="A65" s="114" t="str">
        <f>VLOOKUP(E65,'LISTADO ATM'!$A$2:$C$901,3,0)</f>
        <v>DISTRITO NACIONAL</v>
      </c>
      <c r="B65" s="109" t="s">
        <v>2535</v>
      </c>
      <c r="C65" s="121">
        <v>44282.689131944448</v>
      </c>
      <c r="D65" s="114" t="s">
        <v>2468</v>
      </c>
      <c r="E65" s="108">
        <v>698</v>
      </c>
      <c r="F65" s="114" t="str">
        <f>VLOOKUP(E65,VIP!$A$2:$O12270,2,0)</f>
        <v>DRBR698</v>
      </c>
      <c r="G65" s="114" t="str">
        <f>VLOOKUP(E65,'LISTADO ATM'!$A$2:$B$900,2,0)</f>
        <v>ATM Parador Bellamar</v>
      </c>
      <c r="H65" s="114" t="str">
        <f>VLOOKUP(E65,VIP!$A$2:$O17191,7,FALSE)</f>
        <v>Si</v>
      </c>
      <c r="I65" s="114" t="str">
        <f>VLOOKUP(E65,VIP!$A$2:$O9156,8,FALSE)</f>
        <v>Si</v>
      </c>
      <c r="J65" s="114" t="str">
        <f>VLOOKUP(E65,VIP!$A$2:$O9106,8,FALSE)</f>
        <v>Si</v>
      </c>
      <c r="K65" s="114" t="str">
        <f>VLOOKUP(E65,VIP!$A$2:$O12680,6,0)</f>
        <v>NO</v>
      </c>
      <c r="L65" s="115" t="s">
        <v>2428</v>
      </c>
      <c r="M65" s="113" t="s">
        <v>2465</v>
      </c>
      <c r="N65" s="113" t="s">
        <v>2472</v>
      </c>
      <c r="O65" s="114" t="s">
        <v>2473</v>
      </c>
      <c r="P65" s="114"/>
      <c r="Q65" s="116" t="s">
        <v>2428</v>
      </c>
    </row>
    <row r="66" spans="1:17" ht="18" x14ac:dyDescent="0.25">
      <c r="A66" s="114" t="str">
        <f>VLOOKUP(E66,'LISTADO ATM'!$A$2:$C$901,3,0)</f>
        <v>DISTRITO NACIONAL</v>
      </c>
      <c r="B66" s="109" t="s">
        <v>2534</v>
      </c>
      <c r="C66" s="121">
        <v>44282.740069444444</v>
      </c>
      <c r="D66" s="114" t="s">
        <v>2189</v>
      </c>
      <c r="E66" s="108">
        <v>391</v>
      </c>
      <c r="F66" s="114" t="str">
        <f>VLOOKUP(E66,VIP!$A$2:$O12269,2,0)</f>
        <v>DRBR391</v>
      </c>
      <c r="G66" s="114" t="str">
        <f>VLOOKUP(E66,'LISTADO ATM'!$A$2:$B$900,2,0)</f>
        <v xml:space="preserve">ATM S/M Jumbo Luperón </v>
      </c>
      <c r="H66" s="114" t="str">
        <f>VLOOKUP(E66,VIP!$A$2:$O17190,7,FALSE)</f>
        <v>Si</v>
      </c>
      <c r="I66" s="114" t="str">
        <f>VLOOKUP(E66,VIP!$A$2:$O9155,8,FALSE)</f>
        <v>Si</v>
      </c>
      <c r="J66" s="114" t="str">
        <f>VLOOKUP(E66,VIP!$A$2:$O9105,8,FALSE)</f>
        <v>Si</v>
      </c>
      <c r="K66" s="114" t="str">
        <f>VLOOKUP(E66,VIP!$A$2:$O12679,6,0)</f>
        <v>NO</v>
      </c>
      <c r="L66" s="115" t="s">
        <v>2228</v>
      </c>
      <c r="M66" s="113" t="s">
        <v>2465</v>
      </c>
      <c r="N66" s="113" t="s">
        <v>2472</v>
      </c>
      <c r="O66" s="114" t="s">
        <v>2474</v>
      </c>
      <c r="P66" s="114"/>
      <c r="Q66" s="116" t="s">
        <v>2228</v>
      </c>
    </row>
    <row r="67" spans="1:17" ht="18" x14ac:dyDescent="0.25">
      <c r="A67" s="114" t="str">
        <f>VLOOKUP(E67,'LISTADO ATM'!$A$2:$C$901,3,0)</f>
        <v>DISTRITO NACIONAL</v>
      </c>
      <c r="B67" s="109" t="s">
        <v>2533</v>
      </c>
      <c r="C67" s="121">
        <v>44282.745393518519</v>
      </c>
      <c r="D67" s="114" t="s">
        <v>2189</v>
      </c>
      <c r="E67" s="108">
        <v>565</v>
      </c>
      <c r="F67" s="114" t="str">
        <f>VLOOKUP(E67,VIP!$A$2:$O12268,2,0)</f>
        <v>DRBR24H</v>
      </c>
      <c r="G67" s="114" t="str">
        <f>VLOOKUP(E67,'LISTADO ATM'!$A$2:$B$900,2,0)</f>
        <v xml:space="preserve">ATM S/M La Cadena Núñez de Cáceres </v>
      </c>
      <c r="H67" s="114" t="str">
        <f>VLOOKUP(E67,VIP!$A$2:$O17189,7,FALSE)</f>
        <v>Si</v>
      </c>
      <c r="I67" s="114" t="str">
        <f>VLOOKUP(E67,VIP!$A$2:$O9154,8,FALSE)</f>
        <v>Si</v>
      </c>
      <c r="J67" s="114" t="str">
        <f>VLOOKUP(E67,VIP!$A$2:$O9104,8,FALSE)</f>
        <v>Si</v>
      </c>
      <c r="K67" s="114" t="str">
        <f>VLOOKUP(E67,VIP!$A$2:$O12678,6,0)</f>
        <v>NO</v>
      </c>
      <c r="L67" s="115" t="s">
        <v>2228</v>
      </c>
      <c r="M67" s="113" t="s">
        <v>2465</v>
      </c>
      <c r="N67" s="113" t="s">
        <v>2472</v>
      </c>
      <c r="O67" s="114" t="s">
        <v>2474</v>
      </c>
      <c r="P67" s="114"/>
      <c r="Q67" s="116" t="s">
        <v>2228</v>
      </c>
    </row>
    <row r="68" spans="1:17" ht="18" x14ac:dyDescent="0.25">
      <c r="A68" s="114" t="str">
        <f>VLOOKUP(E68,'LISTADO ATM'!$A$2:$C$901,3,0)</f>
        <v>NORTE</v>
      </c>
      <c r="B68" s="109" t="s">
        <v>2532</v>
      </c>
      <c r="C68" s="121">
        <v>44282.74900462963</v>
      </c>
      <c r="D68" s="114" t="s">
        <v>2190</v>
      </c>
      <c r="E68" s="108">
        <v>395</v>
      </c>
      <c r="F68" s="114" t="str">
        <f>VLOOKUP(E68,VIP!$A$2:$O12267,2,0)</f>
        <v>DRBR395</v>
      </c>
      <c r="G68" s="114" t="str">
        <f>VLOOKUP(E68,'LISTADO ATM'!$A$2:$B$900,2,0)</f>
        <v xml:space="preserve">ATM UNP Sabana Iglesia </v>
      </c>
      <c r="H68" s="114" t="str">
        <f>VLOOKUP(E68,VIP!$A$2:$O17188,7,FALSE)</f>
        <v>Si</v>
      </c>
      <c r="I68" s="114" t="str">
        <f>VLOOKUP(E68,VIP!$A$2:$O9153,8,FALSE)</f>
        <v>Si</v>
      </c>
      <c r="J68" s="114" t="str">
        <f>VLOOKUP(E68,VIP!$A$2:$O9103,8,FALSE)</f>
        <v>Si</v>
      </c>
      <c r="K68" s="114" t="str">
        <f>VLOOKUP(E68,VIP!$A$2:$O12677,6,0)</f>
        <v>NO</v>
      </c>
      <c r="L68" s="115" t="s">
        <v>2488</v>
      </c>
      <c r="M68" s="113" t="s">
        <v>2465</v>
      </c>
      <c r="N68" s="113" t="s">
        <v>2472</v>
      </c>
      <c r="O68" s="114" t="s">
        <v>2497</v>
      </c>
      <c r="P68" s="114"/>
      <c r="Q68" s="116" t="s">
        <v>2488</v>
      </c>
    </row>
    <row r="69" spans="1:17" ht="18" x14ac:dyDescent="0.25">
      <c r="A69" s="114" t="str">
        <f>VLOOKUP(E69,'LISTADO ATM'!$A$2:$C$901,3,0)</f>
        <v>DISTRITO NACIONAL</v>
      </c>
      <c r="B69" s="109" t="s">
        <v>2531</v>
      </c>
      <c r="C69" s="121">
        <v>44282.751689814817</v>
      </c>
      <c r="D69" s="114" t="s">
        <v>2189</v>
      </c>
      <c r="E69" s="108">
        <v>377</v>
      </c>
      <c r="F69" s="114" t="str">
        <f>VLOOKUP(E69,VIP!$A$2:$O12266,2,0)</f>
        <v>DRBR377</v>
      </c>
      <c r="G69" s="114" t="str">
        <f>VLOOKUP(E69,'LISTADO ATM'!$A$2:$B$900,2,0)</f>
        <v>ATM Estación del Metro Eduardo Brito</v>
      </c>
      <c r="H69" s="114" t="str">
        <f>VLOOKUP(E69,VIP!$A$2:$O17187,7,FALSE)</f>
        <v>Si</v>
      </c>
      <c r="I69" s="114" t="str">
        <f>VLOOKUP(E69,VIP!$A$2:$O9152,8,FALSE)</f>
        <v>Si</v>
      </c>
      <c r="J69" s="114" t="str">
        <f>VLOOKUP(E69,VIP!$A$2:$O9102,8,FALSE)</f>
        <v>Si</v>
      </c>
      <c r="K69" s="114" t="str">
        <f>VLOOKUP(E69,VIP!$A$2:$O12676,6,0)</f>
        <v>NO</v>
      </c>
      <c r="L69" s="115" t="s">
        <v>2431</v>
      </c>
      <c r="M69" s="113" t="s">
        <v>2465</v>
      </c>
      <c r="N69" s="113" t="s">
        <v>2472</v>
      </c>
      <c r="O69" s="114" t="s">
        <v>2474</v>
      </c>
      <c r="P69" s="114"/>
      <c r="Q69" s="116" t="s">
        <v>2431</v>
      </c>
    </row>
    <row r="70" spans="1:17" ht="18" x14ac:dyDescent="0.25">
      <c r="A70" s="114" t="str">
        <f>VLOOKUP(E70,'LISTADO ATM'!$A$2:$C$901,3,0)</f>
        <v>DISTRITO NACIONAL</v>
      </c>
      <c r="B70" s="109" t="s">
        <v>2530</v>
      </c>
      <c r="C70" s="121">
        <v>44282.75335648148</v>
      </c>
      <c r="D70" s="114" t="s">
        <v>2189</v>
      </c>
      <c r="E70" s="108">
        <v>85</v>
      </c>
      <c r="F70" s="114" t="str">
        <f>VLOOKUP(E70,VIP!$A$2:$O12265,2,0)</f>
        <v>DRBR085</v>
      </c>
      <c r="G70" s="114" t="str">
        <f>VLOOKUP(E70,'LISTADO ATM'!$A$2:$B$900,2,0)</f>
        <v xml:space="preserve">ATM Oficina San Isidro (Fuerza Aérea) </v>
      </c>
      <c r="H70" s="114" t="str">
        <f>VLOOKUP(E70,VIP!$A$2:$O17186,7,FALSE)</f>
        <v>Si</v>
      </c>
      <c r="I70" s="114" t="str">
        <f>VLOOKUP(E70,VIP!$A$2:$O9151,8,FALSE)</f>
        <v>Si</v>
      </c>
      <c r="J70" s="114" t="str">
        <f>VLOOKUP(E70,VIP!$A$2:$O9101,8,FALSE)</f>
        <v>Si</v>
      </c>
      <c r="K70" s="114" t="str">
        <f>VLOOKUP(E70,VIP!$A$2:$O12675,6,0)</f>
        <v>NO</v>
      </c>
      <c r="L70" s="115" t="s">
        <v>2488</v>
      </c>
      <c r="M70" s="113" t="s">
        <v>2465</v>
      </c>
      <c r="N70" s="113" t="s">
        <v>2472</v>
      </c>
      <c r="O70" s="114" t="s">
        <v>2474</v>
      </c>
      <c r="P70" s="114"/>
      <c r="Q70" s="116" t="s">
        <v>2488</v>
      </c>
    </row>
    <row r="71" spans="1:17" ht="18" x14ac:dyDescent="0.25">
      <c r="A71" s="114" t="str">
        <f>VLOOKUP(E71,'LISTADO ATM'!$A$2:$C$901,3,0)</f>
        <v>DISTRITO NACIONAL</v>
      </c>
      <c r="B71" s="109" t="s">
        <v>2529</v>
      </c>
      <c r="C71" s="121">
        <v>44282.754432870373</v>
      </c>
      <c r="D71" s="114" t="s">
        <v>2189</v>
      </c>
      <c r="E71" s="108">
        <v>347</v>
      </c>
      <c r="F71" s="114" t="str">
        <f>VLOOKUP(E71,VIP!$A$2:$O12264,2,0)</f>
        <v>DRBR347</v>
      </c>
      <c r="G71" s="114" t="str">
        <f>VLOOKUP(E71,'LISTADO ATM'!$A$2:$B$900,2,0)</f>
        <v>ATM Patio de Colombia</v>
      </c>
      <c r="H71" s="114" t="str">
        <f>VLOOKUP(E71,VIP!$A$2:$O17185,7,FALSE)</f>
        <v>N/A</v>
      </c>
      <c r="I71" s="114" t="str">
        <f>VLOOKUP(E71,VIP!$A$2:$O9150,8,FALSE)</f>
        <v>N/A</v>
      </c>
      <c r="J71" s="114" t="str">
        <f>VLOOKUP(E71,VIP!$A$2:$O9100,8,FALSE)</f>
        <v>N/A</v>
      </c>
      <c r="K71" s="114" t="str">
        <f>VLOOKUP(E71,VIP!$A$2:$O12674,6,0)</f>
        <v>N/A</v>
      </c>
      <c r="L71" s="115" t="s">
        <v>2488</v>
      </c>
      <c r="M71" s="113" t="s">
        <v>2465</v>
      </c>
      <c r="N71" s="113" t="s">
        <v>2472</v>
      </c>
      <c r="O71" s="114" t="s">
        <v>2474</v>
      </c>
      <c r="P71" s="114"/>
      <c r="Q71" s="116" t="s">
        <v>2488</v>
      </c>
    </row>
    <row r="72" spans="1:17" ht="18" x14ac:dyDescent="0.25">
      <c r="A72" s="114" t="str">
        <f>VLOOKUP(E72,'LISTADO ATM'!$A$2:$C$901,3,0)</f>
        <v>DISTRITO NACIONAL</v>
      </c>
      <c r="B72" s="109" t="s">
        <v>2557</v>
      </c>
      <c r="C72" s="121">
        <v>44282.855925925927</v>
      </c>
      <c r="D72" s="114" t="s">
        <v>2468</v>
      </c>
      <c r="E72" s="108">
        <v>26</v>
      </c>
      <c r="F72" s="114" t="str">
        <f>VLOOKUP(E72,VIP!$A$2:$O12283,2,0)</f>
        <v>DRBR221</v>
      </c>
      <c r="G72" s="114" t="str">
        <f>VLOOKUP(E72,'LISTADO ATM'!$A$2:$B$900,2,0)</f>
        <v>ATM S/M Jumbo San Isidro</v>
      </c>
      <c r="H72" s="114" t="str">
        <f>VLOOKUP(E72,VIP!$A$2:$O17204,7,FALSE)</f>
        <v>Si</v>
      </c>
      <c r="I72" s="114" t="str">
        <f>VLOOKUP(E72,VIP!$A$2:$O9169,8,FALSE)</f>
        <v>Si</v>
      </c>
      <c r="J72" s="114" t="str">
        <f>VLOOKUP(E72,VIP!$A$2:$O9119,8,FALSE)</f>
        <v>Si</v>
      </c>
      <c r="K72" s="114" t="str">
        <f>VLOOKUP(E72,VIP!$A$2:$O12693,6,0)</f>
        <v>NO</v>
      </c>
      <c r="L72" s="115" t="s">
        <v>2428</v>
      </c>
      <c r="M72" s="113" t="s">
        <v>2465</v>
      </c>
      <c r="N72" s="113" t="s">
        <v>2472</v>
      </c>
      <c r="O72" s="114" t="s">
        <v>2473</v>
      </c>
      <c r="P72" s="114"/>
      <c r="Q72" s="116" t="s">
        <v>2428</v>
      </c>
    </row>
    <row r="73" spans="1:17" ht="18" x14ac:dyDescent="0.25">
      <c r="A73" s="114" t="str">
        <f>VLOOKUP(E73,'LISTADO ATM'!$A$2:$C$901,3,0)</f>
        <v>NORTE</v>
      </c>
      <c r="B73" s="109" t="s">
        <v>2556</v>
      </c>
      <c r="C73" s="121">
        <v>44282.858414351853</v>
      </c>
      <c r="D73" s="114" t="s">
        <v>2494</v>
      </c>
      <c r="E73" s="108">
        <v>144</v>
      </c>
      <c r="F73" s="114" t="str">
        <f>VLOOKUP(E73,VIP!$A$2:$O12282,2,0)</f>
        <v>DRBR144</v>
      </c>
      <c r="G73" s="114" t="str">
        <f>VLOOKUP(E73,'LISTADO ATM'!$A$2:$B$900,2,0)</f>
        <v xml:space="preserve">ATM Oficina Villa Altagracia </v>
      </c>
      <c r="H73" s="114" t="str">
        <f>VLOOKUP(E73,VIP!$A$2:$O17203,7,FALSE)</f>
        <v>Si</v>
      </c>
      <c r="I73" s="114" t="str">
        <f>VLOOKUP(E73,VIP!$A$2:$O9168,8,FALSE)</f>
        <v>Si</v>
      </c>
      <c r="J73" s="114" t="str">
        <f>VLOOKUP(E73,VIP!$A$2:$O9118,8,FALSE)</f>
        <v>Si</v>
      </c>
      <c r="K73" s="114" t="str">
        <f>VLOOKUP(E73,VIP!$A$2:$O12692,6,0)</f>
        <v>SI</v>
      </c>
      <c r="L73" s="115" t="s">
        <v>2428</v>
      </c>
      <c r="M73" s="113" t="s">
        <v>2465</v>
      </c>
      <c r="N73" s="113" t="s">
        <v>2472</v>
      </c>
      <c r="O73" s="114" t="s">
        <v>2495</v>
      </c>
      <c r="P73" s="114"/>
      <c r="Q73" s="116" t="s">
        <v>2428</v>
      </c>
    </row>
    <row r="74" spans="1:17" ht="18" x14ac:dyDescent="0.25">
      <c r="A74" s="114" t="str">
        <f>VLOOKUP(E74,'LISTADO ATM'!$A$2:$C$901,3,0)</f>
        <v>ESTE</v>
      </c>
      <c r="B74" s="109" t="s">
        <v>2555</v>
      </c>
      <c r="C74" s="121">
        <v>44282.860023148147</v>
      </c>
      <c r="D74" s="114" t="s">
        <v>2468</v>
      </c>
      <c r="E74" s="108">
        <v>211</v>
      </c>
      <c r="F74" s="114" t="str">
        <f>VLOOKUP(E74,VIP!$A$2:$O12281,2,0)</f>
        <v>DRBR211</v>
      </c>
      <c r="G74" s="114" t="str">
        <f>VLOOKUP(E74,'LISTADO ATM'!$A$2:$B$900,2,0)</f>
        <v xml:space="preserve">ATM Oficina La Romana I </v>
      </c>
      <c r="H74" s="114" t="str">
        <f>VLOOKUP(E74,VIP!$A$2:$O17202,7,FALSE)</f>
        <v>Si</v>
      </c>
      <c r="I74" s="114" t="str">
        <f>VLOOKUP(E74,VIP!$A$2:$O9167,8,FALSE)</f>
        <v>Si</v>
      </c>
      <c r="J74" s="114" t="str">
        <f>VLOOKUP(E74,VIP!$A$2:$O9117,8,FALSE)</f>
        <v>Si</v>
      </c>
      <c r="K74" s="114" t="str">
        <f>VLOOKUP(E74,VIP!$A$2:$O12691,6,0)</f>
        <v>NO</v>
      </c>
      <c r="L74" s="115" t="s">
        <v>2428</v>
      </c>
      <c r="M74" s="113" t="s">
        <v>2465</v>
      </c>
      <c r="N74" s="113" t="s">
        <v>2472</v>
      </c>
      <c r="O74" s="114" t="s">
        <v>2473</v>
      </c>
      <c r="P74" s="114"/>
      <c r="Q74" s="116" t="s">
        <v>2428</v>
      </c>
    </row>
    <row r="75" spans="1:17" ht="18" x14ac:dyDescent="0.25">
      <c r="A75" s="114" t="str">
        <f>VLOOKUP(E75,'LISTADO ATM'!$A$2:$C$901,3,0)</f>
        <v>DISTRITO NACIONAL</v>
      </c>
      <c r="B75" s="109" t="s">
        <v>2554</v>
      </c>
      <c r="C75" s="121">
        <v>44282.861863425926</v>
      </c>
      <c r="D75" s="114" t="s">
        <v>2468</v>
      </c>
      <c r="E75" s="108">
        <v>300</v>
      </c>
      <c r="F75" s="114" t="str">
        <f>VLOOKUP(E75,VIP!$A$2:$O12280,2,0)</f>
        <v>DRBR300</v>
      </c>
      <c r="G75" s="114" t="str">
        <f>VLOOKUP(E75,'LISTADO ATM'!$A$2:$B$900,2,0)</f>
        <v xml:space="preserve">ATM S/M Aprezio Los Guaricanos </v>
      </c>
      <c r="H75" s="114" t="str">
        <f>VLOOKUP(E75,VIP!$A$2:$O17201,7,FALSE)</f>
        <v>Si</v>
      </c>
      <c r="I75" s="114" t="str">
        <f>VLOOKUP(E75,VIP!$A$2:$O9166,8,FALSE)</f>
        <v>Si</v>
      </c>
      <c r="J75" s="114" t="str">
        <f>VLOOKUP(E75,VIP!$A$2:$O9116,8,FALSE)</f>
        <v>Si</v>
      </c>
      <c r="K75" s="114" t="str">
        <f>VLOOKUP(E75,VIP!$A$2:$O12690,6,0)</f>
        <v>NO</v>
      </c>
      <c r="L75" s="115" t="s">
        <v>2428</v>
      </c>
      <c r="M75" s="113" t="s">
        <v>2465</v>
      </c>
      <c r="N75" s="113" t="s">
        <v>2472</v>
      </c>
      <c r="O75" s="114" t="s">
        <v>2473</v>
      </c>
      <c r="P75" s="114"/>
      <c r="Q75" s="116" t="s">
        <v>2428</v>
      </c>
    </row>
    <row r="76" spans="1:17" ht="18" x14ac:dyDescent="0.25">
      <c r="A76" s="114" t="str">
        <f>VLOOKUP(E76,'LISTADO ATM'!$A$2:$C$901,3,0)</f>
        <v>DISTRITO NACIONAL</v>
      </c>
      <c r="B76" s="109" t="s">
        <v>2553</v>
      </c>
      <c r="C76" s="121">
        <v>44282.863761574074</v>
      </c>
      <c r="D76" s="114" t="s">
        <v>2468</v>
      </c>
      <c r="E76" s="108">
        <v>363</v>
      </c>
      <c r="F76" s="114" t="e">
        <f>VLOOKUP(E76,VIP!$A$2:$O12279,2,0)</f>
        <v>#N/A</v>
      </c>
      <c r="G76" s="114" t="str">
        <f>VLOOKUP(E76,'LISTADO ATM'!$A$2:$B$900,2,0)</f>
        <v>ATM Sirena Villa Mella</v>
      </c>
      <c r="H76" s="114" t="e">
        <f>VLOOKUP(E76,VIP!$A$2:$O17200,7,FALSE)</f>
        <v>#N/A</v>
      </c>
      <c r="I76" s="114" t="e">
        <f>VLOOKUP(E76,VIP!$A$2:$O9165,8,FALSE)</f>
        <v>#N/A</v>
      </c>
      <c r="J76" s="114" t="e">
        <f>VLOOKUP(E76,VIP!$A$2:$O9115,8,FALSE)</f>
        <v>#N/A</v>
      </c>
      <c r="K76" s="114" t="e">
        <f>VLOOKUP(E76,VIP!$A$2:$O12689,6,0)</f>
        <v>#N/A</v>
      </c>
      <c r="L76" s="115" t="s">
        <v>2428</v>
      </c>
      <c r="M76" s="113" t="s">
        <v>2465</v>
      </c>
      <c r="N76" s="113" t="s">
        <v>2472</v>
      </c>
      <c r="O76" s="114" t="s">
        <v>2473</v>
      </c>
      <c r="P76" s="114"/>
      <c r="Q76" s="116" t="s">
        <v>2428</v>
      </c>
    </row>
    <row r="77" spans="1:17" ht="18" x14ac:dyDescent="0.25">
      <c r="A77" s="114" t="str">
        <f>VLOOKUP(E77,'LISTADO ATM'!$A$2:$C$901,3,0)</f>
        <v>SUR</v>
      </c>
      <c r="B77" s="109" t="s">
        <v>2552</v>
      </c>
      <c r="C77" s="121">
        <v>44282.866296296299</v>
      </c>
      <c r="D77" s="114" t="s">
        <v>2468</v>
      </c>
      <c r="E77" s="108">
        <v>512</v>
      </c>
      <c r="F77" s="114" t="str">
        <f>VLOOKUP(E77,VIP!$A$2:$O12278,2,0)</f>
        <v>DRBR512</v>
      </c>
      <c r="G77" s="114" t="str">
        <f>VLOOKUP(E77,'LISTADO ATM'!$A$2:$B$900,2,0)</f>
        <v>ATM Plaza Jesús Ferreira</v>
      </c>
      <c r="H77" s="114" t="str">
        <f>VLOOKUP(E77,VIP!$A$2:$O17199,7,FALSE)</f>
        <v>N/A</v>
      </c>
      <c r="I77" s="114" t="str">
        <f>VLOOKUP(E77,VIP!$A$2:$O9164,8,FALSE)</f>
        <v>N/A</v>
      </c>
      <c r="J77" s="114" t="str">
        <f>VLOOKUP(E77,VIP!$A$2:$O9114,8,FALSE)</f>
        <v>N/A</v>
      </c>
      <c r="K77" s="114" t="str">
        <f>VLOOKUP(E77,VIP!$A$2:$O12688,6,0)</f>
        <v>N/A</v>
      </c>
      <c r="L77" s="115" t="s">
        <v>2428</v>
      </c>
      <c r="M77" s="113" t="s">
        <v>2465</v>
      </c>
      <c r="N77" s="113" t="s">
        <v>2472</v>
      </c>
      <c r="O77" s="114" t="s">
        <v>2473</v>
      </c>
      <c r="P77" s="114"/>
      <c r="Q77" s="116" t="s">
        <v>2428</v>
      </c>
    </row>
    <row r="78" spans="1:17" ht="18" x14ac:dyDescent="0.25">
      <c r="A78" s="114" t="str">
        <f>VLOOKUP(E78,'LISTADO ATM'!$A$2:$C$901,3,0)</f>
        <v>DISTRITO NACIONAL</v>
      </c>
      <c r="B78" s="109" t="s">
        <v>2551</v>
      </c>
      <c r="C78" s="121">
        <v>44282.867731481485</v>
      </c>
      <c r="D78" s="114" t="s">
        <v>2494</v>
      </c>
      <c r="E78" s="108">
        <v>378</v>
      </c>
      <c r="F78" s="114" t="str">
        <f>VLOOKUP(E78,VIP!$A$2:$O12277,2,0)</f>
        <v>DRBR378</v>
      </c>
      <c r="G78" s="114" t="str">
        <f>VLOOKUP(E78,'LISTADO ATM'!$A$2:$B$900,2,0)</f>
        <v>ATM UNP Villa Flores</v>
      </c>
      <c r="H78" s="114" t="str">
        <f>VLOOKUP(E78,VIP!$A$2:$O17198,7,FALSE)</f>
        <v>N/A</v>
      </c>
      <c r="I78" s="114" t="str">
        <f>VLOOKUP(E78,VIP!$A$2:$O9163,8,FALSE)</f>
        <v>N/A</v>
      </c>
      <c r="J78" s="114" t="str">
        <f>VLOOKUP(E78,VIP!$A$2:$O9113,8,FALSE)</f>
        <v>N/A</v>
      </c>
      <c r="K78" s="114" t="str">
        <f>VLOOKUP(E78,VIP!$A$2:$O12687,6,0)</f>
        <v>N/A</v>
      </c>
      <c r="L78" s="115" t="s">
        <v>2428</v>
      </c>
      <c r="M78" s="113" t="s">
        <v>2465</v>
      </c>
      <c r="N78" s="113" t="s">
        <v>2472</v>
      </c>
      <c r="O78" s="114" t="s">
        <v>2495</v>
      </c>
      <c r="P78" s="114"/>
      <c r="Q78" s="116" t="s">
        <v>2428</v>
      </c>
    </row>
    <row r="79" spans="1:17" ht="18" x14ac:dyDescent="0.25">
      <c r="A79" s="114" t="str">
        <f>VLOOKUP(E79,'LISTADO ATM'!$A$2:$C$901,3,0)</f>
        <v>DISTRITO NACIONAL</v>
      </c>
      <c r="B79" s="109" t="s">
        <v>2550</v>
      </c>
      <c r="C79" s="121">
        <v>44282.870185185187</v>
      </c>
      <c r="D79" s="114" t="s">
        <v>2468</v>
      </c>
      <c r="E79" s="108">
        <v>562</v>
      </c>
      <c r="F79" s="114" t="str">
        <f>VLOOKUP(E79,VIP!$A$2:$O12276,2,0)</f>
        <v>DRBR226</v>
      </c>
      <c r="G79" s="114" t="str">
        <f>VLOOKUP(E79,'LISTADO ATM'!$A$2:$B$900,2,0)</f>
        <v xml:space="preserve">ATM S/M Jumbo Carretera Mella </v>
      </c>
      <c r="H79" s="114" t="str">
        <f>VLOOKUP(E79,VIP!$A$2:$O17197,7,FALSE)</f>
        <v>Si</v>
      </c>
      <c r="I79" s="114" t="str">
        <f>VLOOKUP(E79,VIP!$A$2:$O9162,8,FALSE)</f>
        <v>Si</v>
      </c>
      <c r="J79" s="114" t="str">
        <f>VLOOKUP(E79,VIP!$A$2:$O9112,8,FALSE)</f>
        <v>Si</v>
      </c>
      <c r="K79" s="114" t="str">
        <f>VLOOKUP(E79,VIP!$A$2:$O12686,6,0)</f>
        <v>SI</v>
      </c>
      <c r="L79" s="115" t="s">
        <v>2428</v>
      </c>
      <c r="M79" s="113" t="s">
        <v>2465</v>
      </c>
      <c r="N79" s="113" t="s">
        <v>2472</v>
      </c>
      <c r="O79" s="114" t="s">
        <v>2473</v>
      </c>
      <c r="P79" s="114"/>
      <c r="Q79" s="116" t="s">
        <v>2428</v>
      </c>
    </row>
    <row r="80" spans="1:17" ht="18" x14ac:dyDescent="0.25">
      <c r="A80" s="114" t="str">
        <f>VLOOKUP(E80,'LISTADO ATM'!$A$2:$C$901,3,0)</f>
        <v>ESTE</v>
      </c>
      <c r="B80" s="109" t="s">
        <v>2549</v>
      </c>
      <c r="C80" s="121">
        <v>44282.872777777775</v>
      </c>
      <c r="D80" s="114" t="s">
        <v>2468</v>
      </c>
      <c r="E80" s="108">
        <v>609</v>
      </c>
      <c r="F80" s="114" t="str">
        <f>VLOOKUP(E80,VIP!$A$2:$O12275,2,0)</f>
        <v>DRBR120</v>
      </c>
      <c r="G80" s="114" t="str">
        <f>VLOOKUP(E80,'LISTADO ATM'!$A$2:$B$900,2,0)</f>
        <v xml:space="preserve">ATM S/M Jumbo (San Pedro) </v>
      </c>
      <c r="H80" s="114" t="str">
        <f>VLOOKUP(E80,VIP!$A$2:$O17196,7,FALSE)</f>
        <v>Si</v>
      </c>
      <c r="I80" s="114" t="str">
        <f>VLOOKUP(E80,VIP!$A$2:$O9161,8,FALSE)</f>
        <v>Si</v>
      </c>
      <c r="J80" s="114" t="str">
        <f>VLOOKUP(E80,VIP!$A$2:$O9111,8,FALSE)</f>
        <v>Si</v>
      </c>
      <c r="K80" s="114" t="str">
        <f>VLOOKUP(E80,VIP!$A$2:$O12685,6,0)</f>
        <v>NO</v>
      </c>
      <c r="L80" s="115" t="s">
        <v>2428</v>
      </c>
      <c r="M80" s="113" t="s">
        <v>2465</v>
      </c>
      <c r="N80" s="113" t="s">
        <v>2472</v>
      </c>
      <c r="O80" s="114" t="s">
        <v>2473</v>
      </c>
      <c r="P80" s="114"/>
      <c r="Q80" s="116" t="s">
        <v>2428</v>
      </c>
    </row>
    <row r="81" spans="1:17" ht="18" x14ac:dyDescent="0.25">
      <c r="A81" s="114" t="str">
        <f>VLOOKUP(E81,'LISTADO ATM'!$A$2:$C$901,3,0)</f>
        <v>SUR</v>
      </c>
      <c r="B81" s="109" t="s">
        <v>2548</v>
      </c>
      <c r="C81" s="121">
        <v>44282.875509259262</v>
      </c>
      <c r="D81" s="114" t="s">
        <v>2468</v>
      </c>
      <c r="E81" s="108">
        <v>733</v>
      </c>
      <c r="F81" s="114" t="str">
        <f>VLOOKUP(E81,VIP!$A$2:$O12274,2,0)</f>
        <v>DRBR484</v>
      </c>
      <c r="G81" s="114" t="str">
        <f>VLOOKUP(E81,'LISTADO ATM'!$A$2:$B$900,2,0)</f>
        <v xml:space="preserve">ATM Zona Franca Perdenales </v>
      </c>
      <c r="H81" s="114" t="str">
        <f>VLOOKUP(E81,VIP!$A$2:$O17195,7,FALSE)</f>
        <v>Si</v>
      </c>
      <c r="I81" s="114" t="str">
        <f>VLOOKUP(E81,VIP!$A$2:$O9160,8,FALSE)</f>
        <v>Si</v>
      </c>
      <c r="J81" s="114" t="str">
        <f>VLOOKUP(E81,VIP!$A$2:$O9110,8,FALSE)</f>
        <v>Si</v>
      </c>
      <c r="K81" s="114" t="str">
        <f>VLOOKUP(E81,VIP!$A$2:$O12684,6,0)</f>
        <v>NO</v>
      </c>
      <c r="L81" s="115" t="s">
        <v>2428</v>
      </c>
      <c r="M81" s="113" t="s">
        <v>2465</v>
      </c>
      <c r="N81" s="113" t="s">
        <v>2472</v>
      </c>
      <c r="O81" s="114" t="s">
        <v>2473</v>
      </c>
      <c r="P81" s="114"/>
      <c r="Q81" s="116" t="s">
        <v>2428</v>
      </c>
    </row>
    <row r="82" spans="1:17" ht="18" x14ac:dyDescent="0.25">
      <c r="A82" s="114" t="str">
        <f>VLOOKUP(E82,'LISTADO ATM'!$A$2:$C$901,3,0)</f>
        <v>DISTRITO NACIONAL</v>
      </c>
      <c r="B82" s="109" t="s">
        <v>2547</v>
      </c>
      <c r="C82" s="121">
        <v>44282.881828703707</v>
      </c>
      <c r="D82" s="114" t="s">
        <v>2468</v>
      </c>
      <c r="E82" s="108">
        <v>744</v>
      </c>
      <c r="F82" s="114" t="str">
        <f>VLOOKUP(E82,VIP!$A$2:$O12273,2,0)</f>
        <v>DRBR289</v>
      </c>
      <c r="G82" s="114" t="str">
        <f>VLOOKUP(E82,'LISTADO ATM'!$A$2:$B$900,2,0)</f>
        <v xml:space="preserve">ATM Multicentro La Sirena Venezuela </v>
      </c>
      <c r="H82" s="114" t="str">
        <f>VLOOKUP(E82,VIP!$A$2:$O17194,7,FALSE)</f>
        <v>Si</v>
      </c>
      <c r="I82" s="114" t="str">
        <f>VLOOKUP(E82,VIP!$A$2:$O9159,8,FALSE)</f>
        <v>Si</v>
      </c>
      <c r="J82" s="114" t="str">
        <f>VLOOKUP(E82,VIP!$A$2:$O9109,8,FALSE)</f>
        <v>Si</v>
      </c>
      <c r="K82" s="114" t="str">
        <f>VLOOKUP(E82,VIP!$A$2:$O12683,6,0)</f>
        <v>SI</v>
      </c>
      <c r="L82" s="115" t="s">
        <v>2428</v>
      </c>
      <c r="M82" s="113" t="s">
        <v>2465</v>
      </c>
      <c r="N82" s="113" t="s">
        <v>2472</v>
      </c>
      <c r="O82" s="114" t="s">
        <v>2473</v>
      </c>
      <c r="P82" s="114"/>
      <c r="Q82" s="116" t="s">
        <v>2428</v>
      </c>
    </row>
    <row r="83" spans="1:17" ht="18" x14ac:dyDescent="0.25">
      <c r="A83" s="114" t="str">
        <f>VLOOKUP(E83,'LISTADO ATM'!$A$2:$C$901,3,0)</f>
        <v>DISTRITO NACIONAL</v>
      </c>
      <c r="B83" s="109" t="s">
        <v>2546</v>
      </c>
      <c r="C83" s="121">
        <v>44282.90252314815</v>
      </c>
      <c r="D83" s="114" t="s">
        <v>2189</v>
      </c>
      <c r="E83" s="108">
        <v>717</v>
      </c>
      <c r="F83" s="114" t="str">
        <f>VLOOKUP(E83,VIP!$A$2:$O12272,2,0)</f>
        <v>DRBR24K</v>
      </c>
      <c r="G83" s="114" t="str">
        <f>VLOOKUP(E83,'LISTADO ATM'!$A$2:$B$900,2,0)</f>
        <v xml:space="preserve">ATM Oficina Los Alcarrizos </v>
      </c>
      <c r="H83" s="114" t="str">
        <f>VLOOKUP(E83,VIP!$A$2:$O17193,7,FALSE)</f>
        <v>Si</v>
      </c>
      <c r="I83" s="114" t="str">
        <f>VLOOKUP(E83,VIP!$A$2:$O9158,8,FALSE)</f>
        <v>Si</v>
      </c>
      <c r="J83" s="114" t="str">
        <f>VLOOKUP(E83,VIP!$A$2:$O9108,8,FALSE)</f>
        <v>Si</v>
      </c>
      <c r="K83" s="114" t="str">
        <f>VLOOKUP(E83,VIP!$A$2:$O12682,6,0)</f>
        <v>SI</v>
      </c>
      <c r="L83" s="115" t="s">
        <v>2228</v>
      </c>
      <c r="M83" s="113" t="s">
        <v>2465</v>
      </c>
      <c r="N83" s="113" t="s">
        <v>2472</v>
      </c>
      <c r="O83" s="114" t="s">
        <v>2474</v>
      </c>
      <c r="P83" s="112"/>
      <c r="Q83" s="116" t="s">
        <v>2228</v>
      </c>
    </row>
    <row r="84" spans="1:17" ht="18" x14ac:dyDescent="0.25">
      <c r="A84" s="114" t="str">
        <f>VLOOKUP(E84,'LISTADO ATM'!$A$2:$C$901,3,0)</f>
        <v>NORTE</v>
      </c>
      <c r="B84" s="109" t="s">
        <v>2545</v>
      </c>
      <c r="C84" s="121">
        <v>44282.903703703705</v>
      </c>
      <c r="D84" s="114" t="s">
        <v>2190</v>
      </c>
      <c r="E84" s="108">
        <v>807</v>
      </c>
      <c r="F84" s="114" t="str">
        <f>VLOOKUP(E84,VIP!$A$2:$O12271,2,0)</f>
        <v>DRBR207</v>
      </c>
      <c r="G84" s="114" t="str">
        <f>VLOOKUP(E84,'LISTADO ATM'!$A$2:$B$900,2,0)</f>
        <v xml:space="preserve">ATM S/M Morel (Mao) </v>
      </c>
      <c r="H84" s="114" t="str">
        <f>VLOOKUP(E84,VIP!$A$2:$O17192,7,FALSE)</f>
        <v>Si</v>
      </c>
      <c r="I84" s="114" t="str">
        <f>VLOOKUP(E84,VIP!$A$2:$O9157,8,FALSE)</f>
        <v>Si</v>
      </c>
      <c r="J84" s="114" t="str">
        <f>VLOOKUP(E84,VIP!$A$2:$O9107,8,FALSE)</f>
        <v>Si</v>
      </c>
      <c r="K84" s="114" t="str">
        <f>VLOOKUP(E84,VIP!$A$2:$O12681,6,0)</f>
        <v>SI</v>
      </c>
      <c r="L84" s="115" t="s">
        <v>2228</v>
      </c>
      <c r="M84" s="113" t="s">
        <v>2465</v>
      </c>
      <c r="N84" s="113" t="s">
        <v>2472</v>
      </c>
      <c r="O84" s="114" t="s">
        <v>2497</v>
      </c>
      <c r="P84" s="114"/>
      <c r="Q84" s="116" t="s">
        <v>2228</v>
      </c>
    </row>
    <row r="85" spans="1:17" ht="18" x14ac:dyDescent="0.25">
      <c r="A85" s="114" t="str">
        <f>VLOOKUP(E85,'LISTADO ATM'!$A$2:$C$901,3,0)</f>
        <v>ESTE</v>
      </c>
      <c r="B85" s="109" t="s">
        <v>2544</v>
      </c>
      <c r="C85" s="121">
        <v>44282.904826388891</v>
      </c>
      <c r="D85" s="114" t="s">
        <v>2189</v>
      </c>
      <c r="E85" s="108">
        <v>399</v>
      </c>
      <c r="F85" s="114" t="str">
        <f>VLOOKUP(E85,VIP!$A$2:$O12270,2,0)</f>
        <v>DRBR399</v>
      </c>
      <c r="G85" s="114" t="str">
        <f>VLOOKUP(E85,'LISTADO ATM'!$A$2:$B$900,2,0)</f>
        <v xml:space="preserve">ATM Oficina La Romana II </v>
      </c>
      <c r="H85" s="114" t="str">
        <f>VLOOKUP(E85,VIP!$A$2:$O17191,7,FALSE)</f>
        <v>Si</v>
      </c>
      <c r="I85" s="114" t="str">
        <f>VLOOKUP(E85,VIP!$A$2:$O9156,8,FALSE)</f>
        <v>Si</v>
      </c>
      <c r="J85" s="114" t="str">
        <f>VLOOKUP(E85,VIP!$A$2:$O9106,8,FALSE)</f>
        <v>Si</v>
      </c>
      <c r="K85" s="114" t="str">
        <f>VLOOKUP(E85,VIP!$A$2:$O12680,6,0)</f>
        <v>NO</v>
      </c>
      <c r="L85" s="115" t="s">
        <v>2228</v>
      </c>
      <c r="M85" s="113" t="s">
        <v>2465</v>
      </c>
      <c r="N85" s="113" t="s">
        <v>2472</v>
      </c>
      <c r="O85" s="114" t="s">
        <v>2474</v>
      </c>
      <c r="P85" s="112"/>
      <c r="Q85" s="116" t="s">
        <v>2228</v>
      </c>
    </row>
    <row r="86" spans="1:17" ht="18" x14ac:dyDescent="0.25">
      <c r="A86" s="114" t="str">
        <f>VLOOKUP(E86,'LISTADO ATM'!$A$2:$C$901,3,0)</f>
        <v>NORTE</v>
      </c>
      <c r="B86" s="109" t="s">
        <v>2543</v>
      </c>
      <c r="C86" s="121">
        <v>44282.911296296297</v>
      </c>
      <c r="D86" s="114" t="s">
        <v>2190</v>
      </c>
      <c r="E86" s="108">
        <v>92</v>
      </c>
      <c r="F86" s="114" t="str">
        <f>VLOOKUP(E86,VIP!$A$2:$O12268,2,0)</f>
        <v>DRBR092</v>
      </c>
      <c r="G86" s="114" t="str">
        <f>VLOOKUP(E86,'LISTADO ATM'!$A$2:$B$900,2,0)</f>
        <v xml:space="preserve">ATM Oficina Salcedo </v>
      </c>
      <c r="H86" s="114" t="str">
        <f>VLOOKUP(E86,VIP!$A$2:$O17189,7,FALSE)</f>
        <v>Si</v>
      </c>
      <c r="I86" s="114" t="str">
        <f>VLOOKUP(E86,VIP!$A$2:$O9154,8,FALSE)</f>
        <v>Si</v>
      </c>
      <c r="J86" s="114" t="str">
        <f>VLOOKUP(E86,VIP!$A$2:$O9104,8,FALSE)</f>
        <v>Si</v>
      </c>
      <c r="K86" s="114" t="str">
        <f>VLOOKUP(E86,VIP!$A$2:$O12678,6,0)</f>
        <v>SI</v>
      </c>
      <c r="L86" s="115" t="s">
        <v>2488</v>
      </c>
      <c r="M86" s="113" t="s">
        <v>2465</v>
      </c>
      <c r="N86" s="113" t="s">
        <v>2472</v>
      </c>
      <c r="O86" s="114" t="s">
        <v>2497</v>
      </c>
      <c r="P86" s="114"/>
      <c r="Q86" s="116" t="s">
        <v>2488</v>
      </c>
    </row>
    <row r="87" spans="1:17" ht="18" x14ac:dyDescent="0.25">
      <c r="A87" s="114" t="str">
        <f>VLOOKUP(E87,'LISTADO ATM'!$A$2:$C$901,3,0)</f>
        <v>NORTE</v>
      </c>
      <c r="B87" s="109" t="s">
        <v>2542</v>
      </c>
      <c r="C87" s="121">
        <v>44282.912233796298</v>
      </c>
      <c r="D87" s="114" t="s">
        <v>2190</v>
      </c>
      <c r="E87" s="108">
        <v>941</v>
      </c>
      <c r="F87" s="114" t="str">
        <f>VLOOKUP(E87,VIP!$A$2:$O12267,2,0)</f>
        <v>DRBR941</v>
      </c>
      <c r="G87" s="114" t="str">
        <f>VLOOKUP(E87,'LISTADO ATM'!$A$2:$B$900,2,0)</f>
        <v xml:space="preserve">ATM Estación Next (Puerto Plata) </v>
      </c>
      <c r="H87" s="114" t="str">
        <f>VLOOKUP(E87,VIP!$A$2:$O17188,7,FALSE)</f>
        <v>Si</v>
      </c>
      <c r="I87" s="114" t="str">
        <f>VLOOKUP(E87,VIP!$A$2:$O9153,8,FALSE)</f>
        <v>Si</v>
      </c>
      <c r="J87" s="114" t="str">
        <f>VLOOKUP(E87,VIP!$A$2:$O9103,8,FALSE)</f>
        <v>Si</v>
      </c>
      <c r="K87" s="114" t="str">
        <f>VLOOKUP(E87,VIP!$A$2:$O12677,6,0)</f>
        <v>NO</v>
      </c>
      <c r="L87" s="115" t="s">
        <v>2488</v>
      </c>
      <c r="M87" s="113" t="s">
        <v>2465</v>
      </c>
      <c r="N87" s="113" t="s">
        <v>2472</v>
      </c>
      <c r="O87" s="114" t="s">
        <v>2497</v>
      </c>
      <c r="P87" s="114"/>
      <c r="Q87" s="116" t="s">
        <v>2488</v>
      </c>
    </row>
    <row r="88" spans="1:17" ht="18" x14ac:dyDescent="0.25">
      <c r="A88" s="114" t="str">
        <f>VLOOKUP(E88,'LISTADO ATM'!$A$2:$C$901,3,0)</f>
        <v>NORTE</v>
      </c>
      <c r="B88" s="109" t="s">
        <v>2541</v>
      </c>
      <c r="C88" s="121">
        <v>44282.914189814815</v>
      </c>
      <c r="D88" s="114" t="s">
        <v>2190</v>
      </c>
      <c r="E88" s="108">
        <v>372</v>
      </c>
      <c r="F88" s="114" t="str">
        <f>VLOOKUP(E88,VIP!$A$2:$O12266,2,0)</f>
        <v>DRBR372</v>
      </c>
      <c r="G88" s="114" t="str">
        <f>VLOOKUP(E88,'LISTADO ATM'!$A$2:$B$900,2,0)</f>
        <v>ATM Oficina Sánchez II</v>
      </c>
      <c r="H88" s="114" t="str">
        <f>VLOOKUP(E88,VIP!$A$2:$O17187,7,FALSE)</f>
        <v>N/A</v>
      </c>
      <c r="I88" s="114" t="str">
        <f>VLOOKUP(E88,VIP!$A$2:$O9152,8,FALSE)</f>
        <v>N/A</v>
      </c>
      <c r="J88" s="114" t="str">
        <f>VLOOKUP(E88,VIP!$A$2:$O9102,8,FALSE)</f>
        <v>N/A</v>
      </c>
      <c r="K88" s="114" t="str">
        <f>VLOOKUP(E88,VIP!$A$2:$O12676,6,0)</f>
        <v>N/A</v>
      </c>
      <c r="L88" s="115" t="s">
        <v>2488</v>
      </c>
      <c r="M88" s="113" t="s">
        <v>2465</v>
      </c>
      <c r="N88" s="113" t="s">
        <v>2472</v>
      </c>
      <c r="O88" s="114" t="s">
        <v>2497</v>
      </c>
      <c r="P88" s="114"/>
      <c r="Q88" s="116" t="s">
        <v>2488</v>
      </c>
    </row>
    <row r="89" spans="1:17" ht="18" x14ac:dyDescent="0.25">
      <c r="A89" s="114" t="str">
        <f>VLOOKUP(E89,'LISTADO ATM'!$A$2:$C$901,3,0)</f>
        <v>NORTE</v>
      </c>
      <c r="B89" s="109" t="s">
        <v>2540</v>
      </c>
      <c r="C89" s="121">
        <v>44282.915995370371</v>
      </c>
      <c r="D89" s="114" t="s">
        <v>2190</v>
      </c>
      <c r="E89" s="108">
        <v>736</v>
      </c>
      <c r="F89" s="114" t="str">
        <f>VLOOKUP(E89,VIP!$A$2:$O12265,2,0)</f>
        <v>DRBR071</v>
      </c>
      <c r="G89" s="114" t="str">
        <f>VLOOKUP(E89,'LISTADO ATM'!$A$2:$B$900,2,0)</f>
        <v xml:space="preserve">ATM Oficina Puerto Plata I </v>
      </c>
      <c r="H89" s="114" t="str">
        <f>VLOOKUP(E89,VIP!$A$2:$O17186,7,FALSE)</f>
        <v>Si</v>
      </c>
      <c r="I89" s="114" t="str">
        <f>VLOOKUP(E89,VIP!$A$2:$O9151,8,FALSE)</f>
        <v>Si</v>
      </c>
      <c r="J89" s="114" t="str">
        <f>VLOOKUP(E89,VIP!$A$2:$O9101,8,FALSE)</f>
        <v>Si</v>
      </c>
      <c r="K89" s="114" t="str">
        <f>VLOOKUP(E89,VIP!$A$2:$O12675,6,0)</f>
        <v>SI</v>
      </c>
      <c r="L89" s="115" t="s">
        <v>2431</v>
      </c>
      <c r="M89" s="113" t="s">
        <v>2465</v>
      </c>
      <c r="N89" s="113" t="s">
        <v>2472</v>
      </c>
      <c r="O89" s="114" t="s">
        <v>2497</v>
      </c>
      <c r="P89" s="114"/>
      <c r="Q89" s="116" t="s">
        <v>2431</v>
      </c>
    </row>
    <row r="90" spans="1:17" ht="18" x14ac:dyDescent="0.25">
      <c r="A90" s="114" t="str">
        <f>VLOOKUP(E90,'LISTADO ATM'!$A$2:$C$901,3,0)</f>
        <v>DISTRITO NACIONAL</v>
      </c>
      <c r="B90" s="109">
        <v>335836247</v>
      </c>
      <c r="C90" s="121">
        <v>44282.953472222223</v>
      </c>
      <c r="D90" s="114" t="s">
        <v>2468</v>
      </c>
      <c r="E90" s="108">
        <v>522</v>
      </c>
      <c r="F90" s="114" t="str">
        <f>VLOOKUP(E90,VIP!$A$2:$O12266,2,0)</f>
        <v>DRBR522</v>
      </c>
      <c r="G90" s="114" t="str">
        <f>VLOOKUP(E90,'LISTADO ATM'!$A$2:$B$900,2,0)</f>
        <v xml:space="preserve">ATM Oficina Galería 360 </v>
      </c>
      <c r="H90" s="114" t="str">
        <f>VLOOKUP(E90,VIP!$A$2:$O17187,7,FALSE)</f>
        <v>Si</v>
      </c>
      <c r="I90" s="114" t="str">
        <f>VLOOKUP(E90,VIP!$A$2:$O9152,8,FALSE)</f>
        <v>Si</v>
      </c>
      <c r="J90" s="114" t="str">
        <f>VLOOKUP(E90,VIP!$A$2:$O9102,8,FALSE)</f>
        <v>Si</v>
      </c>
      <c r="K90" s="114" t="str">
        <f>VLOOKUP(E90,VIP!$A$2:$O12676,6,0)</f>
        <v>SI</v>
      </c>
      <c r="L90" s="115" t="s">
        <v>2459</v>
      </c>
      <c r="M90" s="113" t="s">
        <v>2465</v>
      </c>
      <c r="N90" s="113" t="s">
        <v>2472</v>
      </c>
      <c r="O90" s="114" t="s">
        <v>2473</v>
      </c>
      <c r="P90" s="114"/>
      <c r="Q90" s="116" t="s">
        <v>2459</v>
      </c>
    </row>
    <row r="91" spans="1:17" ht="18" x14ac:dyDescent="0.25">
      <c r="A91" s="114" t="str">
        <f>VLOOKUP(E91,'LISTADO ATM'!$A$2:$C$901,3,0)</f>
        <v>DISTRITO NACIONAL</v>
      </c>
      <c r="B91" s="109">
        <v>335836248</v>
      </c>
      <c r="C91" s="121">
        <v>44282.959027777775</v>
      </c>
      <c r="D91" s="114" t="s">
        <v>2468</v>
      </c>
      <c r="E91" s="108">
        <v>884</v>
      </c>
      <c r="F91" s="114" t="str">
        <f>VLOOKUP(E91,VIP!$A$2:$O12267,2,0)</f>
        <v>DRBR884</v>
      </c>
      <c r="G91" s="114" t="str">
        <f>VLOOKUP(E91,'LISTADO ATM'!$A$2:$B$900,2,0)</f>
        <v xml:space="preserve">ATM UNP Olé Sabana Perdida </v>
      </c>
      <c r="H91" s="114" t="str">
        <f>VLOOKUP(E91,VIP!$A$2:$O17188,7,FALSE)</f>
        <v>Si</v>
      </c>
      <c r="I91" s="114" t="str">
        <f>VLOOKUP(E91,VIP!$A$2:$O9153,8,FALSE)</f>
        <v>Si</v>
      </c>
      <c r="J91" s="114" t="str">
        <f>VLOOKUP(E91,VIP!$A$2:$O9103,8,FALSE)</f>
        <v>Si</v>
      </c>
      <c r="K91" s="114" t="str">
        <f>VLOOKUP(E91,VIP!$A$2:$O12677,6,0)</f>
        <v>NO</v>
      </c>
      <c r="L91" s="115" t="s">
        <v>2459</v>
      </c>
      <c r="M91" s="113" t="s">
        <v>2465</v>
      </c>
      <c r="N91" s="113" t="s">
        <v>2472</v>
      </c>
      <c r="O91" s="114" t="s">
        <v>2473</v>
      </c>
      <c r="P91" s="114"/>
      <c r="Q91" s="116" t="s">
        <v>2459</v>
      </c>
    </row>
    <row r="92" spans="1:17" ht="18" x14ac:dyDescent="0.25">
      <c r="A92" s="114" t="str">
        <f>VLOOKUP(E92,'LISTADO ATM'!$A$2:$C$901,3,0)</f>
        <v>SUR</v>
      </c>
      <c r="B92" s="109">
        <v>335836249</v>
      </c>
      <c r="C92" s="121">
        <v>44282.961111111108</v>
      </c>
      <c r="D92" s="114" t="s">
        <v>2494</v>
      </c>
      <c r="E92" s="108">
        <v>871</v>
      </c>
      <c r="F92" s="114" t="str">
        <f>VLOOKUP(E92,VIP!$A$2:$O12268,2,0)</f>
        <v>DRBR871</v>
      </c>
      <c r="G92" s="114" t="str">
        <f>VLOOKUP(E92,'LISTADO ATM'!$A$2:$B$900,2,0)</f>
        <v>ATM Plaza Cultural San Juan</v>
      </c>
      <c r="H92" s="114" t="str">
        <f>VLOOKUP(E92,VIP!$A$2:$O17189,7,FALSE)</f>
        <v>N/A</v>
      </c>
      <c r="I92" s="114" t="str">
        <f>VLOOKUP(E92,VIP!$A$2:$O9154,8,FALSE)</f>
        <v>N/A</v>
      </c>
      <c r="J92" s="114" t="str">
        <f>VLOOKUP(E92,VIP!$A$2:$O9104,8,FALSE)</f>
        <v>N/A</v>
      </c>
      <c r="K92" s="114" t="str">
        <f>VLOOKUP(E92,VIP!$A$2:$O12678,6,0)</f>
        <v>N/A</v>
      </c>
      <c r="L92" s="115" t="s">
        <v>2459</v>
      </c>
      <c r="M92" s="113" t="s">
        <v>2465</v>
      </c>
      <c r="N92" s="113" t="s">
        <v>2472</v>
      </c>
      <c r="O92" s="114" t="s">
        <v>2495</v>
      </c>
      <c r="P92" s="114"/>
      <c r="Q92" s="116" t="s">
        <v>2459</v>
      </c>
    </row>
    <row r="93" spans="1:17" ht="18" x14ac:dyDescent="0.25">
      <c r="A93" s="114" t="str">
        <f>VLOOKUP(E93,'LISTADO ATM'!$A$2:$C$901,3,0)</f>
        <v>DISTRITO NACIONAL</v>
      </c>
      <c r="B93" s="109" t="s">
        <v>2578</v>
      </c>
      <c r="C93" s="121">
        <v>44283.029293981483</v>
      </c>
      <c r="D93" s="114" t="s">
        <v>2468</v>
      </c>
      <c r="E93" s="108">
        <v>113</v>
      </c>
      <c r="F93" s="114" t="str">
        <f>VLOOKUP(E93,VIP!$A$2:$O12286,2,0)</f>
        <v>DRBR113</v>
      </c>
      <c r="G93" s="114" t="str">
        <f>VLOOKUP(E93,'LISTADO ATM'!$A$2:$B$900,2,0)</f>
        <v xml:space="preserve">ATM Autoservicio Atalaya del Mar </v>
      </c>
      <c r="H93" s="114" t="str">
        <f>VLOOKUP(E93,VIP!$A$2:$O17207,7,FALSE)</f>
        <v>Si</v>
      </c>
      <c r="I93" s="114" t="str">
        <f>VLOOKUP(E93,VIP!$A$2:$O9172,8,FALSE)</f>
        <v>No</v>
      </c>
      <c r="J93" s="114" t="str">
        <f>VLOOKUP(E93,VIP!$A$2:$O9122,8,FALSE)</f>
        <v>No</v>
      </c>
      <c r="K93" s="114" t="str">
        <f>VLOOKUP(E93,VIP!$A$2:$O12696,6,0)</f>
        <v>NO</v>
      </c>
      <c r="L93" s="115" t="s">
        <v>2560</v>
      </c>
      <c r="M93" s="113" t="s">
        <v>2465</v>
      </c>
      <c r="N93" s="113" t="s">
        <v>2472</v>
      </c>
      <c r="O93" s="114" t="s">
        <v>2473</v>
      </c>
      <c r="P93" s="114"/>
      <c r="Q93" s="116" t="s">
        <v>2560</v>
      </c>
    </row>
    <row r="94" spans="1:17" ht="18" x14ac:dyDescent="0.25">
      <c r="A94" s="114" t="str">
        <f>VLOOKUP(E94,'LISTADO ATM'!$A$2:$C$901,3,0)</f>
        <v>DISTRITO NACIONAL</v>
      </c>
      <c r="B94" s="109" t="s">
        <v>2577</v>
      </c>
      <c r="C94" s="121">
        <v>44283.032013888886</v>
      </c>
      <c r="D94" s="114" t="s">
        <v>2189</v>
      </c>
      <c r="E94" s="108">
        <v>672</v>
      </c>
      <c r="F94" s="114" t="str">
        <f>VLOOKUP(E94,VIP!$A$2:$O12285,2,0)</f>
        <v>DRBR672</v>
      </c>
      <c r="G94" s="114" t="str">
        <f>VLOOKUP(E94,'LISTADO ATM'!$A$2:$B$900,2,0)</f>
        <v>ATM Destacamento Policía Nacional La Victoria</v>
      </c>
      <c r="H94" s="114" t="str">
        <f>VLOOKUP(E94,VIP!$A$2:$O17206,7,FALSE)</f>
        <v>Si</v>
      </c>
      <c r="I94" s="114" t="str">
        <f>VLOOKUP(E94,VIP!$A$2:$O9171,8,FALSE)</f>
        <v>Si</v>
      </c>
      <c r="J94" s="114" t="str">
        <f>VLOOKUP(E94,VIP!$A$2:$O9121,8,FALSE)</f>
        <v>Si</v>
      </c>
      <c r="K94" s="114" t="str">
        <f>VLOOKUP(E94,VIP!$A$2:$O12695,6,0)</f>
        <v>SI</v>
      </c>
      <c r="L94" s="115" t="s">
        <v>2254</v>
      </c>
      <c r="M94" s="113" t="s">
        <v>2465</v>
      </c>
      <c r="N94" s="113" t="s">
        <v>2472</v>
      </c>
      <c r="O94" s="114" t="s">
        <v>2474</v>
      </c>
      <c r="P94" s="114"/>
      <c r="Q94" s="116" t="s">
        <v>2254</v>
      </c>
    </row>
    <row r="95" spans="1:17" ht="18" x14ac:dyDescent="0.25">
      <c r="A95" s="114" t="str">
        <f>VLOOKUP(E95,'LISTADO ATM'!$A$2:$C$901,3,0)</f>
        <v>NORTE</v>
      </c>
      <c r="B95" s="109" t="s">
        <v>2576</v>
      </c>
      <c r="C95" s="121">
        <v>44283.033645833333</v>
      </c>
      <c r="D95" s="114" t="s">
        <v>2190</v>
      </c>
      <c r="E95" s="108">
        <v>854</v>
      </c>
      <c r="F95" s="114" t="str">
        <f>VLOOKUP(E95,VIP!$A$2:$O12284,2,0)</f>
        <v>DRBR854</v>
      </c>
      <c r="G95" s="114" t="str">
        <f>VLOOKUP(E95,'LISTADO ATM'!$A$2:$B$900,2,0)</f>
        <v xml:space="preserve">ATM Centro Comercial Blanco Batista </v>
      </c>
      <c r="H95" s="114" t="str">
        <f>VLOOKUP(E95,VIP!$A$2:$O17205,7,FALSE)</f>
        <v>Si</v>
      </c>
      <c r="I95" s="114" t="str">
        <f>VLOOKUP(E95,VIP!$A$2:$O9170,8,FALSE)</f>
        <v>Si</v>
      </c>
      <c r="J95" s="114" t="str">
        <f>VLOOKUP(E95,VIP!$A$2:$O9120,8,FALSE)</f>
        <v>Si</v>
      </c>
      <c r="K95" s="114" t="str">
        <f>VLOOKUP(E95,VIP!$A$2:$O12694,6,0)</f>
        <v>NO</v>
      </c>
      <c r="L95" s="115" t="s">
        <v>2254</v>
      </c>
      <c r="M95" s="113" t="s">
        <v>2465</v>
      </c>
      <c r="N95" s="113" t="s">
        <v>2472</v>
      </c>
      <c r="O95" s="114" t="s">
        <v>2506</v>
      </c>
      <c r="P95" s="114"/>
      <c r="Q95" s="116" t="s">
        <v>2254</v>
      </c>
    </row>
    <row r="96" spans="1:17" ht="18" x14ac:dyDescent="0.25">
      <c r="A96" s="114" t="str">
        <f>VLOOKUP(E96,'LISTADO ATM'!$A$2:$C$901,3,0)</f>
        <v>DISTRITO NACIONAL</v>
      </c>
      <c r="B96" s="109" t="s">
        <v>2575</v>
      </c>
      <c r="C96" s="121">
        <v>44283.035300925927</v>
      </c>
      <c r="D96" s="114" t="s">
        <v>2189</v>
      </c>
      <c r="E96" s="108">
        <v>743</v>
      </c>
      <c r="F96" s="114" t="str">
        <f>VLOOKUP(E96,VIP!$A$2:$O12283,2,0)</f>
        <v>DRBR287</v>
      </c>
      <c r="G96" s="114" t="str">
        <f>VLOOKUP(E96,'LISTADO ATM'!$A$2:$B$900,2,0)</f>
        <v xml:space="preserve">ATM Oficina Los Frailes </v>
      </c>
      <c r="H96" s="114" t="str">
        <f>VLOOKUP(E96,VIP!$A$2:$O17204,7,FALSE)</f>
        <v>Si</v>
      </c>
      <c r="I96" s="114" t="str">
        <f>VLOOKUP(E96,VIP!$A$2:$O9169,8,FALSE)</f>
        <v>Si</v>
      </c>
      <c r="J96" s="114" t="str">
        <f>VLOOKUP(E96,VIP!$A$2:$O9119,8,FALSE)</f>
        <v>Si</v>
      </c>
      <c r="K96" s="114" t="str">
        <f>VLOOKUP(E96,VIP!$A$2:$O12693,6,0)</f>
        <v>SI</v>
      </c>
      <c r="L96" s="115" t="s">
        <v>2488</v>
      </c>
      <c r="M96" s="113" t="s">
        <v>2465</v>
      </c>
      <c r="N96" s="113" t="s">
        <v>2472</v>
      </c>
      <c r="O96" s="114" t="s">
        <v>2474</v>
      </c>
      <c r="P96" s="114"/>
      <c r="Q96" s="116" t="s">
        <v>2488</v>
      </c>
    </row>
    <row r="97" spans="1:17" ht="18" x14ac:dyDescent="0.25">
      <c r="A97" s="114" t="str">
        <f>VLOOKUP(E97,'LISTADO ATM'!$A$2:$C$901,3,0)</f>
        <v>NORTE</v>
      </c>
      <c r="B97" s="109" t="s">
        <v>2574</v>
      </c>
      <c r="C97" s="121">
        <v>44283.038680555554</v>
      </c>
      <c r="D97" s="114" t="s">
        <v>2190</v>
      </c>
      <c r="E97" s="108">
        <v>388</v>
      </c>
      <c r="F97" s="114" t="str">
        <f>VLOOKUP(E97,VIP!$A$2:$O12282,2,0)</f>
        <v>DRBR388</v>
      </c>
      <c r="G97" s="114" t="str">
        <f>VLOOKUP(E97,'LISTADO ATM'!$A$2:$B$900,2,0)</f>
        <v xml:space="preserve">ATM Multicentro La Sirena Puerto Plata </v>
      </c>
      <c r="H97" s="114" t="str">
        <f>VLOOKUP(E97,VIP!$A$2:$O17203,7,FALSE)</f>
        <v>Si</v>
      </c>
      <c r="I97" s="114" t="str">
        <f>VLOOKUP(E97,VIP!$A$2:$O9168,8,FALSE)</f>
        <v>Si</v>
      </c>
      <c r="J97" s="114" t="str">
        <f>VLOOKUP(E97,VIP!$A$2:$O9118,8,FALSE)</f>
        <v>Si</v>
      </c>
      <c r="K97" s="114" t="str">
        <f>VLOOKUP(E97,VIP!$A$2:$O12692,6,0)</f>
        <v>NO</v>
      </c>
      <c r="L97" s="115" t="s">
        <v>2488</v>
      </c>
      <c r="M97" s="113" t="s">
        <v>2465</v>
      </c>
      <c r="N97" s="113" t="s">
        <v>2472</v>
      </c>
      <c r="O97" s="114" t="s">
        <v>2506</v>
      </c>
      <c r="P97" s="114"/>
      <c r="Q97" s="116" t="s">
        <v>2488</v>
      </c>
    </row>
    <row r="98" spans="1:17" ht="18" x14ac:dyDescent="0.25">
      <c r="A98" s="114" t="str">
        <f>VLOOKUP(E98,'LISTADO ATM'!$A$2:$C$901,3,0)</f>
        <v>SUR</v>
      </c>
      <c r="B98" s="109" t="s">
        <v>2573</v>
      </c>
      <c r="C98" s="121">
        <v>44283.054849537039</v>
      </c>
      <c r="D98" s="114" t="s">
        <v>2189</v>
      </c>
      <c r="E98" s="108">
        <v>751</v>
      </c>
      <c r="F98" s="114" t="str">
        <f>VLOOKUP(E98,VIP!$A$2:$O12281,2,0)</f>
        <v>DRBR751</v>
      </c>
      <c r="G98" s="114" t="str">
        <f>VLOOKUP(E98,'LISTADO ATM'!$A$2:$B$900,2,0)</f>
        <v>ATM Eco Petroleo Camilo</v>
      </c>
      <c r="H98" s="114" t="str">
        <f>VLOOKUP(E98,VIP!$A$2:$O17202,7,FALSE)</f>
        <v>N/A</v>
      </c>
      <c r="I98" s="114" t="str">
        <f>VLOOKUP(E98,VIP!$A$2:$O9167,8,FALSE)</f>
        <v>N/A</v>
      </c>
      <c r="J98" s="114" t="str">
        <f>VLOOKUP(E98,VIP!$A$2:$O9117,8,FALSE)</f>
        <v>N/A</v>
      </c>
      <c r="K98" s="114" t="str">
        <f>VLOOKUP(E98,VIP!$A$2:$O12691,6,0)</f>
        <v>N/A</v>
      </c>
      <c r="L98" s="115" t="s">
        <v>2254</v>
      </c>
      <c r="M98" s="113" t="s">
        <v>2465</v>
      </c>
      <c r="N98" s="113" t="s">
        <v>2472</v>
      </c>
      <c r="O98" s="114" t="s">
        <v>2474</v>
      </c>
      <c r="P98" s="114"/>
      <c r="Q98" s="116" t="s">
        <v>2254</v>
      </c>
    </row>
    <row r="99" spans="1:17" ht="18" x14ac:dyDescent="0.25">
      <c r="A99" s="114" t="str">
        <f>VLOOKUP(E99,'LISTADO ATM'!$A$2:$C$901,3,0)</f>
        <v>DISTRITO NACIONAL</v>
      </c>
      <c r="B99" s="109" t="s">
        <v>2572</v>
      </c>
      <c r="C99" s="121">
        <v>44283.059953703705</v>
      </c>
      <c r="D99" s="114" t="s">
        <v>2494</v>
      </c>
      <c r="E99" s="108">
        <v>409</v>
      </c>
      <c r="F99" s="114" t="str">
        <f>VLOOKUP(E99,VIP!$A$2:$O12280,2,0)</f>
        <v>DRBR409</v>
      </c>
      <c r="G99" s="114" t="str">
        <f>VLOOKUP(E99,'LISTADO ATM'!$A$2:$B$900,2,0)</f>
        <v xml:space="preserve">ATM Oficina Las Palmas de Herrera I </v>
      </c>
      <c r="H99" s="114" t="str">
        <f>VLOOKUP(E99,VIP!$A$2:$O17201,7,FALSE)</f>
        <v>Si</v>
      </c>
      <c r="I99" s="114" t="str">
        <f>VLOOKUP(E99,VIP!$A$2:$O9166,8,FALSE)</f>
        <v>Si</v>
      </c>
      <c r="J99" s="114" t="str">
        <f>VLOOKUP(E99,VIP!$A$2:$O9116,8,FALSE)</f>
        <v>Si</v>
      </c>
      <c r="K99" s="114" t="str">
        <f>VLOOKUP(E99,VIP!$A$2:$O12690,6,0)</f>
        <v>NO</v>
      </c>
      <c r="L99" s="115" t="s">
        <v>2459</v>
      </c>
      <c r="M99" s="113" t="s">
        <v>2465</v>
      </c>
      <c r="N99" s="113" t="s">
        <v>2472</v>
      </c>
      <c r="O99" s="114" t="s">
        <v>2495</v>
      </c>
      <c r="P99" s="114"/>
      <c r="Q99" s="116" t="s">
        <v>2459</v>
      </c>
    </row>
    <row r="100" spans="1:17" ht="18" x14ac:dyDescent="0.25">
      <c r="A100" s="114" t="str">
        <f>VLOOKUP(E100,'LISTADO ATM'!$A$2:$C$901,3,0)</f>
        <v>DISTRITO NACIONAL</v>
      </c>
      <c r="B100" s="109" t="s">
        <v>2571</v>
      </c>
      <c r="C100" s="121">
        <v>44283.061921296299</v>
      </c>
      <c r="D100" s="114" t="s">
        <v>2468</v>
      </c>
      <c r="E100" s="108">
        <v>407</v>
      </c>
      <c r="F100" s="114" t="str">
        <f>VLOOKUP(E100,VIP!$A$2:$O12279,2,0)</f>
        <v>DRBR407</v>
      </c>
      <c r="G100" s="114" t="str">
        <f>VLOOKUP(E100,'LISTADO ATM'!$A$2:$B$900,2,0)</f>
        <v xml:space="preserve">ATM Multicentro La Sirena Villa Mella </v>
      </c>
      <c r="H100" s="114" t="str">
        <f>VLOOKUP(E100,VIP!$A$2:$O17200,7,FALSE)</f>
        <v>Si</v>
      </c>
      <c r="I100" s="114" t="str">
        <f>VLOOKUP(E100,VIP!$A$2:$O9165,8,FALSE)</f>
        <v>Si</v>
      </c>
      <c r="J100" s="114" t="str">
        <f>VLOOKUP(E100,VIP!$A$2:$O9115,8,FALSE)</f>
        <v>Si</v>
      </c>
      <c r="K100" s="114" t="str">
        <f>VLOOKUP(E100,VIP!$A$2:$O12689,6,0)</f>
        <v>NO</v>
      </c>
      <c r="L100" s="115" t="s">
        <v>2428</v>
      </c>
      <c r="M100" s="113" t="s">
        <v>2465</v>
      </c>
      <c r="N100" s="113" t="s">
        <v>2472</v>
      </c>
      <c r="O100" s="114" t="s">
        <v>2473</v>
      </c>
      <c r="P100" s="114"/>
      <c r="Q100" s="116" t="s">
        <v>2428</v>
      </c>
    </row>
    <row r="101" spans="1:17" ht="18" x14ac:dyDescent="0.25">
      <c r="A101" s="114" t="str">
        <f>VLOOKUP(E101,'LISTADO ATM'!$A$2:$C$901,3,0)</f>
        <v>NORTE</v>
      </c>
      <c r="B101" s="109" t="s">
        <v>2570</v>
      </c>
      <c r="C101" s="121">
        <v>44283.067465277774</v>
      </c>
      <c r="D101" s="114" t="s">
        <v>2528</v>
      </c>
      <c r="E101" s="108">
        <v>402</v>
      </c>
      <c r="F101" s="114" t="str">
        <f>VLOOKUP(E101,VIP!$A$2:$O12278,2,0)</f>
        <v>DRBR402</v>
      </c>
      <c r="G101" s="114" t="str">
        <f>VLOOKUP(E101,'LISTADO ATM'!$A$2:$B$900,2,0)</f>
        <v xml:space="preserve">ATM La Sirena La Vega </v>
      </c>
      <c r="H101" s="114" t="str">
        <f>VLOOKUP(E101,VIP!$A$2:$O17199,7,FALSE)</f>
        <v>Si</v>
      </c>
      <c r="I101" s="114" t="str">
        <f>VLOOKUP(E101,VIP!$A$2:$O9164,8,FALSE)</f>
        <v>Si</v>
      </c>
      <c r="J101" s="114" t="str">
        <f>VLOOKUP(E101,VIP!$A$2:$O9114,8,FALSE)</f>
        <v>Si</v>
      </c>
      <c r="K101" s="114" t="str">
        <f>VLOOKUP(E101,VIP!$A$2:$O12688,6,0)</f>
        <v>NO</v>
      </c>
      <c r="L101" s="115" t="s">
        <v>2459</v>
      </c>
      <c r="M101" s="113" t="s">
        <v>2465</v>
      </c>
      <c r="N101" s="113" t="s">
        <v>2472</v>
      </c>
      <c r="O101" s="114" t="s">
        <v>2525</v>
      </c>
      <c r="P101" s="114"/>
      <c r="Q101" s="116" t="s">
        <v>2459</v>
      </c>
    </row>
    <row r="102" spans="1:17" ht="18" x14ac:dyDescent="0.25">
      <c r="A102" s="114" t="str">
        <f>VLOOKUP(E102,'LISTADO ATM'!$A$2:$C$901,3,0)</f>
        <v>SUR</v>
      </c>
      <c r="B102" s="109" t="s">
        <v>2569</v>
      </c>
      <c r="C102" s="121">
        <v>44283.069988425923</v>
      </c>
      <c r="D102" s="114" t="s">
        <v>2468</v>
      </c>
      <c r="E102" s="108">
        <v>311</v>
      </c>
      <c r="F102" s="114" t="str">
        <f>VLOOKUP(E102,VIP!$A$2:$O12277,2,0)</f>
        <v>DRBR311</v>
      </c>
      <c r="G102" s="114" t="str">
        <f>VLOOKUP(E102,'LISTADO ATM'!$A$2:$B$900,2,0)</f>
        <v>ATM Plaza Eroski</v>
      </c>
      <c r="H102" s="114" t="str">
        <f>VLOOKUP(E102,VIP!$A$2:$O17198,7,FALSE)</f>
        <v>Si</v>
      </c>
      <c r="I102" s="114" t="str">
        <f>VLOOKUP(E102,VIP!$A$2:$O9163,8,FALSE)</f>
        <v>Si</v>
      </c>
      <c r="J102" s="114" t="str">
        <f>VLOOKUP(E102,VIP!$A$2:$O9113,8,FALSE)</f>
        <v>Si</v>
      </c>
      <c r="K102" s="114" t="str">
        <f>VLOOKUP(E102,VIP!$A$2:$O12687,6,0)</f>
        <v>NO</v>
      </c>
      <c r="L102" s="115" t="s">
        <v>2428</v>
      </c>
      <c r="M102" s="113" t="s">
        <v>2465</v>
      </c>
      <c r="N102" s="113" t="s">
        <v>2472</v>
      </c>
      <c r="O102" s="114" t="s">
        <v>2473</v>
      </c>
      <c r="P102" s="114"/>
      <c r="Q102" s="116" t="s">
        <v>2428</v>
      </c>
    </row>
    <row r="103" spans="1:17" ht="18" x14ac:dyDescent="0.25">
      <c r="A103" s="114" t="str">
        <f>VLOOKUP(E103,'LISTADO ATM'!$A$2:$C$901,3,0)</f>
        <v>ESTE</v>
      </c>
      <c r="B103" s="109" t="s">
        <v>2568</v>
      </c>
      <c r="C103" s="121">
        <v>44283.074131944442</v>
      </c>
      <c r="D103" s="114" t="s">
        <v>2468</v>
      </c>
      <c r="E103" s="108">
        <v>114</v>
      </c>
      <c r="F103" s="114" t="str">
        <f>VLOOKUP(E103,VIP!$A$2:$O12276,2,0)</f>
        <v>DRBR114</v>
      </c>
      <c r="G103" s="114" t="str">
        <f>VLOOKUP(E103,'LISTADO ATM'!$A$2:$B$900,2,0)</f>
        <v xml:space="preserve">ATM Oficina Hato Mayor </v>
      </c>
      <c r="H103" s="114" t="str">
        <f>VLOOKUP(E103,VIP!$A$2:$O17197,7,FALSE)</f>
        <v>Si</v>
      </c>
      <c r="I103" s="114" t="str">
        <f>VLOOKUP(E103,VIP!$A$2:$O9162,8,FALSE)</f>
        <v>Si</v>
      </c>
      <c r="J103" s="114" t="str">
        <f>VLOOKUP(E103,VIP!$A$2:$O9112,8,FALSE)</f>
        <v>Si</v>
      </c>
      <c r="K103" s="114" t="str">
        <f>VLOOKUP(E103,VIP!$A$2:$O12686,6,0)</f>
        <v>NO</v>
      </c>
      <c r="L103" s="115" t="s">
        <v>2428</v>
      </c>
      <c r="M103" s="113" t="s">
        <v>2465</v>
      </c>
      <c r="N103" s="113" t="s">
        <v>2472</v>
      </c>
      <c r="O103" s="114" t="s">
        <v>2473</v>
      </c>
      <c r="P103" s="114"/>
      <c r="Q103" s="116" t="s">
        <v>2428</v>
      </c>
    </row>
    <row r="104" spans="1:17" ht="18" x14ac:dyDescent="0.25">
      <c r="A104" s="114" t="str">
        <f>VLOOKUP(E104,'LISTADO ATM'!$A$2:$C$901,3,0)</f>
        <v>DISTRITO NACIONAL</v>
      </c>
      <c r="B104" s="109" t="s">
        <v>2567</v>
      </c>
      <c r="C104" s="121">
        <v>44283.076701388891</v>
      </c>
      <c r="D104" s="114" t="s">
        <v>2468</v>
      </c>
      <c r="E104" s="108">
        <v>976</v>
      </c>
      <c r="F104" s="114" t="str">
        <f>VLOOKUP(E104,VIP!$A$2:$O12275,2,0)</f>
        <v>DRBR24W</v>
      </c>
      <c r="G104" s="114" t="str">
        <f>VLOOKUP(E104,'LISTADO ATM'!$A$2:$B$900,2,0)</f>
        <v xml:space="preserve">ATM Oficina Diamond Plaza I </v>
      </c>
      <c r="H104" s="114" t="str">
        <f>VLOOKUP(E104,VIP!$A$2:$O17196,7,FALSE)</f>
        <v>Si</v>
      </c>
      <c r="I104" s="114" t="str">
        <f>VLOOKUP(E104,VIP!$A$2:$O9161,8,FALSE)</f>
        <v>Si</v>
      </c>
      <c r="J104" s="114" t="str">
        <f>VLOOKUP(E104,VIP!$A$2:$O9111,8,FALSE)</f>
        <v>Si</v>
      </c>
      <c r="K104" s="114" t="str">
        <f>VLOOKUP(E104,VIP!$A$2:$O12685,6,0)</f>
        <v>NO</v>
      </c>
      <c r="L104" s="115" t="s">
        <v>2459</v>
      </c>
      <c r="M104" s="113" t="s">
        <v>2465</v>
      </c>
      <c r="N104" s="113" t="s">
        <v>2472</v>
      </c>
      <c r="O104" s="114" t="s">
        <v>2473</v>
      </c>
      <c r="P104" s="114"/>
      <c r="Q104" s="116" t="s">
        <v>2459</v>
      </c>
    </row>
    <row r="105" spans="1:17" ht="18" x14ac:dyDescent="0.25">
      <c r="A105" s="114" t="str">
        <f>VLOOKUP(E105,'LISTADO ATM'!$A$2:$C$901,3,0)</f>
        <v>DISTRITO NACIONAL</v>
      </c>
      <c r="B105" s="109" t="s">
        <v>2566</v>
      </c>
      <c r="C105" s="121">
        <v>44283.112951388888</v>
      </c>
      <c r="D105" s="114" t="s">
        <v>2189</v>
      </c>
      <c r="E105" s="108">
        <v>585</v>
      </c>
      <c r="F105" s="114" t="str">
        <f>VLOOKUP(E105,VIP!$A$2:$O12274,2,0)</f>
        <v>DRBR083</v>
      </c>
      <c r="G105" s="114" t="str">
        <f>VLOOKUP(E105,'LISTADO ATM'!$A$2:$B$900,2,0)</f>
        <v xml:space="preserve">ATM Oficina Haina Oriental </v>
      </c>
      <c r="H105" s="114" t="str">
        <f>VLOOKUP(E105,VIP!$A$2:$O17195,7,FALSE)</f>
        <v>Si</v>
      </c>
      <c r="I105" s="114" t="str">
        <f>VLOOKUP(E105,VIP!$A$2:$O9160,8,FALSE)</f>
        <v>Si</v>
      </c>
      <c r="J105" s="114" t="str">
        <f>VLOOKUP(E105,VIP!$A$2:$O9110,8,FALSE)</f>
        <v>Si</v>
      </c>
      <c r="K105" s="114" t="str">
        <f>VLOOKUP(E105,VIP!$A$2:$O12684,6,0)</f>
        <v>NO</v>
      </c>
      <c r="L105" s="115" t="s">
        <v>2228</v>
      </c>
      <c r="M105" s="113" t="s">
        <v>2465</v>
      </c>
      <c r="N105" s="113" t="s">
        <v>2472</v>
      </c>
      <c r="O105" s="114" t="s">
        <v>2474</v>
      </c>
      <c r="P105" s="114"/>
      <c r="Q105" s="116" t="s">
        <v>2228</v>
      </c>
    </row>
    <row r="106" spans="1:17" ht="18" x14ac:dyDescent="0.25">
      <c r="A106" s="114" t="str">
        <f>VLOOKUP(E106,'LISTADO ATM'!$A$2:$C$901,3,0)</f>
        <v>DISTRITO NACIONAL</v>
      </c>
      <c r="B106" s="109" t="s">
        <v>2565</v>
      </c>
      <c r="C106" s="121">
        <v>44283.113530092596</v>
      </c>
      <c r="D106" s="114" t="s">
        <v>2189</v>
      </c>
      <c r="E106" s="108">
        <v>698</v>
      </c>
      <c r="F106" s="114" t="str">
        <f>VLOOKUP(E106,VIP!$A$2:$O12273,2,0)</f>
        <v>DRBR698</v>
      </c>
      <c r="G106" s="114" t="str">
        <f>VLOOKUP(E106,'LISTADO ATM'!$A$2:$B$900,2,0)</f>
        <v>ATM Parador Bellamar</v>
      </c>
      <c r="H106" s="114" t="str">
        <f>VLOOKUP(E106,VIP!$A$2:$O17194,7,FALSE)</f>
        <v>Si</v>
      </c>
      <c r="I106" s="114" t="str">
        <f>VLOOKUP(E106,VIP!$A$2:$O9159,8,FALSE)</f>
        <v>Si</v>
      </c>
      <c r="J106" s="114" t="str">
        <f>VLOOKUP(E106,VIP!$A$2:$O9109,8,FALSE)</f>
        <v>Si</v>
      </c>
      <c r="K106" s="114" t="str">
        <f>VLOOKUP(E106,VIP!$A$2:$O12683,6,0)</f>
        <v>NO</v>
      </c>
      <c r="L106" s="115" t="s">
        <v>2254</v>
      </c>
      <c r="M106" s="113" t="s">
        <v>2465</v>
      </c>
      <c r="N106" s="113" t="s">
        <v>2472</v>
      </c>
      <c r="O106" s="114" t="s">
        <v>2474</v>
      </c>
      <c r="P106" s="114"/>
      <c r="Q106" s="116" t="s">
        <v>2254</v>
      </c>
    </row>
    <row r="107" spans="1:17" ht="18" x14ac:dyDescent="0.25">
      <c r="A107" s="114" t="str">
        <f>VLOOKUP(E107,'LISTADO ATM'!$A$2:$C$901,3,0)</f>
        <v>DISTRITO NACIONAL</v>
      </c>
      <c r="B107" s="109" t="s">
        <v>2564</v>
      </c>
      <c r="C107" s="121">
        <v>44283.118101851855</v>
      </c>
      <c r="D107" s="114" t="s">
        <v>2468</v>
      </c>
      <c r="E107" s="108">
        <v>446</v>
      </c>
      <c r="F107" s="114" t="str">
        <f>VLOOKUP(E107,VIP!$A$2:$O12272,2,0)</f>
        <v>DRBR446</v>
      </c>
      <c r="G107" s="114" t="str">
        <f>VLOOKUP(E107,'LISTADO ATM'!$A$2:$B$900,2,0)</f>
        <v>ATM Hipodromo V Centenario</v>
      </c>
      <c r="H107" s="114" t="str">
        <f>VLOOKUP(E107,VIP!$A$2:$O17193,7,FALSE)</f>
        <v>Si</v>
      </c>
      <c r="I107" s="114" t="str">
        <f>VLOOKUP(E107,VIP!$A$2:$O9158,8,FALSE)</f>
        <v>Si</v>
      </c>
      <c r="J107" s="114" t="str">
        <f>VLOOKUP(E107,VIP!$A$2:$O9108,8,FALSE)</f>
        <v>Si</v>
      </c>
      <c r="K107" s="114" t="str">
        <f>VLOOKUP(E107,VIP!$A$2:$O12682,6,0)</f>
        <v>NO</v>
      </c>
      <c r="L107" s="115" t="s">
        <v>2459</v>
      </c>
      <c r="M107" s="113" t="s">
        <v>2465</v>
      </c>
      <c r="N107" s="113" t="s">
        <v>2472</v>
      </c>
      <c r="O107" s="114" t="s">
        <v>2473</v>
      </c>
      <c r="P107" s="114"/>
      <c r="Q107" s="116" t="s">
        <v>2459</v>
      </c>
    </row>
    <row r="108" spans="1:17" ht="18" x14ac:dyDescent="0.25">
      <c r="A108" s="114" t="str">
        <f>VLOOKUP(E108,'LISTADO ATM'!$A$2:$C$901,3,0)</f>
        <v>ESTE</v>
      </c>
      <c r="B108" s="109" t="s">
        <v>2563</v>
      </c>
      <c r="C108" s="121">
        <v>44283.133113425924</v>
      </c>
      <c r="D108" s="114" t="s">
        <v>2468</v>
      </c>
      <c r="E108" s="108">
        <v>693</v>
      </c>
      <c r="F108" s="114" t="str">
        <f>VLOOKUP(E108,VIP!$A$2:$O12271,2,0)</f>
        <v>DRBR693</v>
      </c>
      <c r="G108" s="114" t="str">
        <f>VLOOKUP(E108,'LISTADO ATM'!$A$2:$B$900,2,0)</f>
        <v>ATM INTL Medical Punta Cana</v>
      </c>
      <c r="H108" s="114" t="str">
        <f>VLOOKUP(E108,VIP!$A$2:$O17192,7,FALSE)</f>
        <v>Si</v>
      </c>
      <c r="I108" s="114" t="str">
        <f>VLOOKUP(E108,VIP!$A$2:$O9157,8,FALSE)</f>
        <v>Si</v>
      </c>
      <c r="J108" s="114" t="str">
        <f>VLOOKUP(E108,VIP!$A$2:$O9107,8,FALSE)</f>
        <v>Si</v>
      </c>
      <c r="K108" s="114" t="str">
        <f>VLOOKUP(E108,VIP!$A$2:$O12681,6,0)</f>
        <v>NO</v>
      </c>
      <c r="L108" s="115" t="s">
        <v>2428</v>
      </c>
      <c r="M108" s="113" t="s">
        <v>2465</v>
      </c>
      <c r="N108" s="113" t="s">
        <v>2472</v>
      </c>
      <c r="O108" s="114" t="s">
        <v>2473</v>
      </c>
      <c r="P108" s="114"/>
      <c r="Q108" s="116" t="s">
        <v>2428</v>
      </c>
    </row>
    <row r="109" spans="1:17" ht="18" x14ac:dyDescent="0.25">
      <c r="A109" s="114" t="str">
        <f>VLOOKUP(E109,'LISTADO ATM'!$A$2:$C$901,3,0)</f>
        <v>DISTRITO NACIONAL</v>
      </c>
      <c r="B109" s="109" t="s">
        <v>2562</v>
      </c>
      <c r="C109" s="121">
        <v>44283.135208333333</v>
      </c>
      <c r="D109" s="114" t="s">
        <v>2468</v>
      </c>
      <c r="E109" s="108">
        <v>801</v>
      </c>
      <c r="F109" s="114" t="str">
        <f>VLOOKUP(E109,VIP!$A$2:$O12270,2,0)</f>
        <v>DRBR801</v>
      </c>
      <c r="G109" s="114" t="str">
        <f>VLOOKUP(E109,'LISTADO ATM'!$A$2:$B$900,2,0)</f>
        <v xml:space="preserve">ATM Galería 360 Food Court </v>
      </c>
      <c r="H109" s="114" t="str">
        <f>VLOOKUP(E109,VIP!$A$2:$O17191,7,FALSE)</f>
        <v>Si</v>
      </c>
      <c r="I109" s="114" t="str">
        <f>VLOOKUP(E109,VIP!$A$2:$O9156,8,FALSE)</f>
        <v>Si</v>
      </c>
      <c r="J109" s="114" t="str">
        <f>VLOOKUP(E109,VIP!$A$2:$O9106,8,FALSE)</f>
        <v>Si</v>
      </c>
      <c r="K109" s="114" t="str">
        <f>VLOOKUP(E109,VIP!$A$2:$O12680,6,0)</f>
        <v>SI</v>
      </c>
      <c r="L109" s="115" t="s">
        <v>2459</v>
      </c>
      <c r="M109" s="113" t="s">
        <v>2465</v>
      </c>
      <c r="N109" s="113" t="s">
        <v>2472</v>
      </c>
      <c r="O109" s="114" t="s">
        <v>2473</v>
      </c>
      <c r="P109" s="114"/>
      <c r="Q109" s="116" t="s">
        <v>2459</v>
      </c>
    </row>
    <row r="110" spans="1:17" ht="18" x14ac:dyDescent="0.25">
      <c r="A110" s="114" t="str">
        <f>VLOOKUP(E110,'LISTADO ATM'!$A$2:$C$901,3,0)</f>
        <v>DISTRITO NACIONAL</v>
      </c>
      <c r="B110" s="109" t="s">
        <v>2561</v>
      </c>
      <c r="C110" s="121">
        <v>44283.14135416667</v>
      </c>
      <c r="D110" s="114" t="s">
        <v>2494</v>
      </c>
      <c r="E110" s="108">
        <v>957</v>
      </c>
      <c r="F110" s="114" t="str">
        <f>VLOOKUP(E110,VIP!$A$2:$O12269,2,0)</f>
        <v>DRBR23F</v>
      </c>
      <c r="G110" s="114" t="str">
        <f>VLOOKUP(E110,'LISTADO ATM'!$A$2:$B$900,2,0)</f>
        <v xml:space="preserve">ATM Oficina Venezuela </v>
      </c>
      <c r="H110" s="114" t="str">
        <f>VLOOKUP(E110,VIP!$A$2:$O17190,7,FALSE)</f>
        <v>Si</v>
      </c>
      <c r="I110" s="114" t="str">
        <f>VLOOKUP(E110,VIP!$A$2:$O9155,8,FALSE)</f>
        <v>Si</v>
      </c>
      <c r="J110" s="114" t="str">
        <f>VLOOKUP(E110,VIP!$A$2:$O9105,8,FALSE)</f>
        <v>Si</v>
      </c>
      <c r="K110" s="114" t="str">
        <f>VLOOKUP(E110,VIP!$A$2:$O12679,6,0)</f>
        <v>SI</v>
      </c>
      <c r="L110" s="115" t="s">
        <v>2459</v>
      </c>
      <c r="M110" s="113" t="s">
        <v>2465</v>
      </c>
      <c r="N110" s="113" t="s">
        <v>2472</v>
      </c>
      <c r="O110" s="114" t="s">
        <v>2495</v>
      </c>
      <c r="P110" s="114"/>
      <c r="Q110" s="116" t="s">
        <v>2459</v>
      </c>
    </row>
    <row r="111" spans="1:17" ht="18" x14ac:dyDescent="0.25">
      <c r="A111" s="114" t="str">
        <f>VLOOKUP(E111,'LISTADO ATM'!$A$2:$C$901,3,0)</f>
        <v>SUR</v>
      </c>
      <c r="B111" s="109">
        <v>335836271</v>
      </c>
      <c r="C111" s="121">
        <v>44283.190972222219</v>
      </c>
      <c r="D111" s="114" t="s">
        <v>2494</v>
      </c>
      <c r="E111" s="122">
        <v>677</v>
      </c>
      <c r="F111" s="114" t="str">
        <f>VLOOKUP(E111,VIP!$A$2:$O12271,2,0)</f>
        <v>DRBR677</v>
      </c>
      <c r="G111" s="114" t="str">
        <f>VLOOKUP(E111,'LISTADO ATM'!$A$2:$B$900,2,0)</f>
        <v>ATM PBG Villa Jaragua</v>
      </c>
      <c r="H111" s="114" t="str">
        <f>VLOOKUP(E111,VIP!$A$2:$O17192,7,FALSE)</f>
        <v>Si</v>
      </c>
      <c r="I111" s="114" t="str">
        <f>VLOOKUP(E111,VIP!$A$2:$O9157,8,FALSE)</f>
        <v>Si</v>
      </c>
      <c r="J111" s="114" t="str">
        <f>VLOOKUP(E111,VIP!$A$2:$O9107,8,FALSE)</f>
        <v>Si</v>
      </c>
      <c r="K111" s="114" t="str">
        <f>VLOOKUP(E111,VIP!$A$2:$O12681,6,0)</f>
        <v>SI</v>
      </c>
      <c r="L111" s="115" t="s">
        <v>2498</v>
      </c>
      <c r="M111" s="113" t="s">
        <v>2465</v>
      </c>
      <c r="N111" s="113" t="s">
        <v>2472</v>
      </c>
      <c r="O111" s="114" t="s">
        <v>2495</v>
      </c>
      <c r="P111" s="112"/>
      <c r="Q111" s="116" t="s">
        <v>2498</v>
      </c>
    </row>
    <row r="112" spans="1:17" ht="18" x14ac:dyDescent="0.25">
      <c r="A112" s="114" t="str">
        <f>VLOOKUP(E112,'LISTADO ATM'!$A$2:$C$901,3,0)</f>
        <v>DISTRITO NACIONAL</v>
      </c>
      <c r="B112" s="109" t="s">
        <v>2580</v>
      </c>
      <c r="C112" s="121">
        <v>44283.369212962964</v>
      </c>
      <c r="D112" s="114" t="s">
        <v>2468</v>
      </c>
      <c r="E112" s="122">
        <v>979</v>
      </c>
      <c r="F112" s="114" t="str">
        <f>VLOOKUP(E112,VIP!$A$2:$O12272,2,0)</f>
        <v>DRBR979</v>
      </c>
      <c r="G112" s="114" t="str">
        <f>VLOOKUP(E112,'LISTADO ATM'!$A$2:$B$900,2,0)</f>
        <v xml:space="preserve">ATM Oficina Luperón I </v>
      </c>
      <c r="H112" s="114" t="str">
        <f>VLOOKUP(E112,VIP!$A$2:$O17193,7,FALSE)</f>
        <v>Si</v>
      </c>
      <c r="I112" s="114" t="str">
        <f>VLOOKUP(E112,VIP!$A$2:$O9158,8,FALSE)</f>
        <v>Si</v>
      </c>
      <c r="J112" s="114" t="str">
        <f>VLOOKUP(E112,VIP!$A$2:$O9108,8,FALSE)</f>
        <v>Si</v>
      </c>
      <c r="K112" s="114" t="str">
        <f>VLOOKUP(E112,VIP!$A$2:$O12682,6,0)</f>
        <v>NO</v>
      </c>
      <c r="L112" s="115" t="s">
        <v>2428</v>
      </c>
      <c r="M112" s="113" t="s">
        <v>2465</v>
      </c>
      <c r="N112" s="113" t="s">
        <v>2472</v>
      </c>
      <c r="O112" s="114" t="s">
        <v>2473</v>
      </c>
      <c r="P112" s="112"/>
      <c r="Q112" s="116" t="s">
        <v>2428</v>
      </c>
    </row>
    <row r="113" spans="1:17" ht="18" x14ac:dyDescent="0.25">
      <c r="A113" s="114" t="str">
        <f>VLOOKUP(E113,'LISTADO ATM'!$A$2:$C$901,3,0)</f>
        <v>DISTRITO NACIONAL</v>
      </c>
      <c r="B113" s="109" t="s">
        <v>2581</v>
      </c>
      <c r="C113" s="121">
        <v>44283.389699074076</v>
      </c>
      <c r="D113" s="114" t="s">
        <v>2189</v>
      </c>
      <c r="E113" s="122">
        <v>993</v>
      </c>
      <c r="F113" s="114" t="str">
        <f>VLOOKUP(E113,VIP!$A$2:$O12273,2,0)</f>
        <v>DRBR993</v>
      </c>
      <c r="G113" s="114" t="str">
        <f>VLOOKUP(E113,'LISTADO ATM'!$A$2:$B$900,2,0)</f>
        <v xml:space="preserve">ATM Centro Medico Integral II </v>
      </c>
      <c r="H113" s="114" t="str">
        <f>VLOOKUP(E113,VIP!$A$2:$O17194,7,FALSE)</f>
        <v>Si</v>
      </c>
      <c r="I113" s="114" t="str">
        <f>VLOOKUP(E113,VIP!$A$2:$O9159,8,FALSE)</f>
        <v>Si</v>
      </c>
      <c r="J113" s="114" t="str">
        <f>VLOOKUP(E113,VIP!$A$2:$O9109,8,FALSE)</f>
        <v>Si</v>
      </c>
      <c r="K113" s="114" t="str">
        <f>VLOOKUP(E113,VIP!$A$2:$O12683,6,0)</f>
        <v>NO</v>
      </c>
      <c r="L113" s="115" t="s">
        <v>2488</v>
      </c>
      <c r="M113" s="113" t="s">
        <v>2465</v>
      </c>
      <c r="N113" s="113" t="s">
        <v>2472</v>
      </c>
      <c r="O113" s="114" t="s">
        <v>2474</v>
      </c>
      <c r="P113" s="112"/>
      <c r="Q113" s="116" t="s">
        <v>2488</v>
      </c>
    </row>
    <row r="114" spans="1:17" ht="18" x14ac:dyDescent="0.25">
      <c r="A114" s="114" t="str">
        <f>VLOOKUP(E114,'LISTADO ATM'!$A$2:$C$901,3,0)</f>
        <v>NORTE</v>
      </c>
      <c r="B114" s="109" t="s">
        <v>2582</v>
      </c>
      <c r="C114" s="121">
        <v>44283.390405092592</v>
      </c>
      <c r="D114" s="114" t="s">
        <v>2190</v>
      </c>
      <c r="E114" s="122">
        <v>228</v>
      </c>
      <c r="F114" s="114" t="str">
        <f>VLOOKUP(E114,VIP!$A$2:$O12274,2,0)</f>
        <v>DRBR228</v>
      </c>
      <c r="G114" s="114" t="str">
        <f>VLOOKUP(E114,'LISTADO ATM'!$A$2:$B$900,2,0)</f>
        <v xml:space="preserve">ATM Oficina SAJOMA </v>
      </c>
      <c r="H114" s="114" t="str">
        <f>VLOOKUP(E114,VIP!$A$2:$O17195,7,FALSE)</f>
        <v>Si</v>
      </c>
      <c r="I114" s="114" t="str">
        <f>VLOOKUP(E114,VIP!$A$2:$O9160,8,FALSE)</f>
        <v>Si</v>
      </c>
      <c r="J114" s="114" t="str">
        <f>VLOOKUP(E114,VIP!$A$2:$O9110,8,FALSE)</f>
        <v>Si</v>
      </c>
      <c r="K114" s="114" t="str">
        <f>VLOOKUP(E114,VIP!$A$2:$O12684,6,0)</f>
        <v>NO</v>
      </c>
      <c r="L114" s="115" t="s">
        <v>2488</v>
      </c>
      <c r="M114" s="113" t="s">
        <v>2465</v>
      </c>
      <c r="N114" s="113" t="s">
        <v>2472</v>
      </c>
      <c r="O114" s="114" t="s">
        <v>2506</v>
      </c>
      <c r="P114" s="112"/>
      <c r="Q114" s="116" t="s">
        <v>2488</v>
      </c>
    </row>
    <row r="115" spans="1:17" ht="18" x14ac:dyDescent="0.25">
      <c r="A115" s="114" t="str">
        <f>VLOOKUP(E115,'LISTADO ATM'!$A$2:$C$901,3,0)</f>
        <v>DISTRITO NACIONAL</v>
      </c>
      <c r="B115" s="109" t="s">
        <v>2583</v>
      </c>
      <c r="C115" s="121">
        <v>44283.391041666669</v>
      </c>
      <c r="D115" s="114" t="s">
        <v>2189</v>
      </c>
      <c r="E115" s="122">
        <v>434</v>
      </c>
      <c r="F115" s="114" t="str">
        <f>VLOOKUP(E115,VIP!$A$2:$O12275,2,0)</f>
        <v>DRBR434</v>
      </c>
      <c r="G115" s="114" t="str">
        <f>VLOOKUP(E115,'LISTADO ATM'!$A$2:$B$900,2,0)</f>
        <v xml:space="preserve">ATM Generadora Hidroeléctrica Dom. (EGEHID) </v>
      </c>
      <c r="H115" s="114" t="str">
        <f>VLOOKUP(E115,VIP!$A$2:$O17196,7,FALSE)</f>
        <v>Si</v>
      </c>
      <c r="I115" s="114" t="str">
        <f>VLOOKUP(E115,VIP!$A$2:$O9161,8,FALSE)</f>
        <v>Si</v>
      </c>
      <c r="J115" s="114" t="str">
        <f>VLOOKUP(E115,VIP!$A$2:$O9111,8,FALSE)</f>
        <v>Si</v>
      </c>
      <c r="K115" s="114" t="str">
        <f>VLOOKUP(E115,VIP!$A$2:$O12685,6,0)</f>
        <v>NO</v>
      </c>
      <c r="L115" s="115" t="s">
        <v>2488</v>
      </c>
      <c r="M115" s="113" t="s">
        <v>2465</v>
      </c>
      <c r="N115" s="113" t="s">
        <v>2472</v>
      </c>
      <c r="O115" s="114" t="s">
        <v>2474</v>
      </c>
      <c r="P115" s="112"/>
      <c r="Q115" s="116" t="s">
        <v>2488</v>
      </c>
    </row>
    <row r="116" spans="1:17" ht="18" x14ac:dyDescent="0.25">
      <c r="A116" s="114" t="str">
        <f>VLOOKUP(E116,'LISTADO ATM'!$A$2:$C$901,3,0)</f>
        <v>DISTRITO NACIONAL</v>
      </c>
      <c r="B116" s="109" t="s">
        <v>2584</v>
      </c>
      <c r="C116" s="121">
        <v>44283.392199074071</v>
      </c>
      <c r="D116" s="114" t="s">
        <v>2189</v>
      </c>
      <c r="E116" s="122">
        <v>816</v>
      </c>
      <c r="F116" s="114" t="str">
        <f>VLOOKUP(E116,VIP!$A$2:$O12276,2,0)</f>
        <v>DRBR816</v>
      </c>
      <c r="G116" s="114" t="str">
        <f>VLOOKUP(E116,'LISTADO ATM'!$A$2:$B$900,2,0)</f>
        <v xml:space="preserve">ATM Oficina Pedro Brand </v>
      </c>
      <c r="H116" s="114" t="str">
        <f>VLOOKUP(E116,VIP!$A$2:$O17197,7,FALSE)</f>
        <v>Si</v>
      </c>
      <c r="I116" s="114" t="str">
        <f>VLOOKUP(E116,VIP!$A$2:$O9162,8,FALSE)</f>
        <v>Si</v>
      </c>
      <c r="J116" s="114" t="str">
        <f>VLOOKUP(E116,VIP!$A$2:$O9112,8,FALSE)</f>
        <v>Si</v>
      </c>
      <c r="K116" s="114" t="str">
        <f>VLOOKUP(E116,VIP!$A$2:$O12686,6,0)</f>
        <v>NO</v>
      </c>
      <c r="L116" s="115" t="s">
        <v>2254</v>
      </c>
      <c r="M116" s="113" t="s">
        <v>2465</v>
      </c>
      <c r="N116" s="113" t="s">
        <v>2472</v>
      </c>
      <c r="O116" s="114" t="s">
        <v>2474</v>
      </c>
      <c r="P116" s="112"/>
      <c r="Q116" s="116" t="s">
        <v>2254</v>
      </c>
    </row>
  </sheetData>
  <autoFilter ref="A4:Q111">
    <sortState ref="A5:Q112">
      <sortCondition ref="C4:C11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4 E27:E111 E117:E1048576">
    <cfRule type="duplicateValues" dxfId="1172" priority="128176"/>
  </conditionalFormatting>
  <conditionalFormatting sqref="E1:E4 E27:E111 E117:E1048576">
    <cfRule type="duplicateValues" dxfId="1171" priority="128182"/>
    <cfRule type="duplicateValues" dxfId="1170" priority="128183"/>
  </conditionalFormatting>
  <conditionalFormatting sqref="E27:E111 E117:E1048576">
    <cfRule type="duplicateValues" dxfId="1169" priority="128224"/>
    <cfRule type="duplicateValues" dxfId="1168" priority="128225"/>
  </conditionalFormatting>
  <conditionalFormatting sqref="E27:E111 E117:E1048576">
    <cfRule type="duplicateValues" dxfId="1167" priority="128245"/>
  </conditionalFormatting>
  <conditionalFormatting sqref="B93:B111 B27 B1:B4 B117:B1048576">
    <cfRule type="duplicateValues" dxfId="1166" priority="129616"/>
  </conditionalFormatting>
  <conditionalFormatting sqref="B93:B111 B27 B117:B1048576">
    <cfRule type="duplicateValues" dxfId="1165" priority="129622"/>
  </conditionalFormatting>
  <conditionalFormatting sqref="B93:B111 B27 B1:B4 B117:B1048576">
    <cfRule type="duplicateValues" dxfId="1164" priority="129628"/>
    <cfRule type="duplicateValues" dxfId="1163" priority="129629"/>
  </conditionalFormatting>
  <conditionalFormatting sqref="E1:E4 E27:E111 E117:E1048576">
    <cfRule type="duplicateValues" dxfId="1162" priority="1451"/>
    <cfRule type="duplicateValues" dxfId="1161" priority="1453"/>
    <cfRule type="duplicateValues" dxfId="1160" priority="1456"/>
  </conditionalFormatting>
  <conditionalFormatting sqref="B93:B111 B27 B1:B4 B117:B1048576">
    <cfRule type="duplicateValues" dxfId="1159" priority="1452"/>
    <cfRule type="duplicateValues" dxfId="1158" priority="1454"/>
    <cfRule type="duplicateValues" dxfId="1157" priority="1455"/>
  </conditionalFormatting>
  <conditionalFormatting sqref="B27">
    <cfRule type="duplicateValues" dxfId="1156" priority="1383"/>
  </conditionalFormatting>
  <conditionalFormatting sqref="B27">
    <cfRule type="duplicateValues" dxfId="1155" priority="1346"/>
  </conditionalFormatting>
  <conditionalFormatting sqref="B27">
    <cfRule type="duplicateValues" dxfId="1154" priority="1230"/>
  </conditionalFormatting>
  <conditionalFormatting sqref="E1:E111 E117:E1048576">
    <cfRule type="duplicateValues" dxfId="1153" priority="1229"/>
  </conditionalFormatting>
  <conditionalFormatting sqref="B27">
    <cfRule type="duplicateValues" dxfId="1152" priority="1187"/>
  </conditionalFormatting>
  <conditionalFormatting sqref="E24:E59">
    <cfRule type="duplicateValues" dxfId="1151" priority="1144"/>
  </conditionalFormatting>
  <conditionalFormatting sqref="E24:E59">
    <cfRule type="duplicateValues" dxfId="1150" priority="1142"/>
    <cfRule type="duplicateValues" dxfId="1149" priority="1143"/>
  </conditionalFormatting>
  <conditionalFormatting sqref="E24:E59">
    <cfRule type="duplicateValues" dxfId="1148" priority="1140"/>
    <cfRule type="duplicateValues" dxfId="1147" priority="1141"/>
  </conditionalFormatting>
  <conditionalFormatting sqref="E24:E59">
    <cfRule type="duplicateValues" dxfId="1146" priority="1139"/>
  </conditionalFormatting>
  <conditionalFormatting sqref="E24:E59">
    <cfRule type="duplicateValues" dxfId="1145" priority="1138"/>
  </conditionalFormatting>
  <conditionalFormatting sqref="E24:E59">
    <cfRule type="duplicateValues" dxfId="1144" priority="1137"/>
  </conditionalFormatting>
  <conditionalFormatting sqref="E24:E59">
    <cfRule type="duplicateValues" dxfId="1143" priority="1136"/>
  </conditionalFormatting>
  <conditionalFormatting sqref="E24:E59">
    <cfRule type="duplicateValues" dxfId="1142" priority="1135"/>
  </conditionalFormatting>
  <conditionalFormatting sqref="E24:E59">
    <cfRule type="duplicateValues" dxfId="1141" priority="1134"/>
  </conditionalFormatting>
  <conditionalFormatting sqref="E24:E59">
    <cfRule type="duplicateValues" dxfId="1140" priority="1133"/>
  </conditionalFormatting>
  <conditionalFormatting sqref="E24:E59">
    <cfRule type="duplicateValues" dxfId="1139" priority="1131"/>
    <cfRule type="duplicateValues" dxfId="1138" priority="1132"/>
  </conditionalFormatting>
  <conditionalFormatting sqref="E24:E59">
    <cfRule type="duplicateValues" dxfId="1137" priority="1130"/>
  </conditionalFormatting>
  <conditionalFormatting sqref="E24:E59">
    <cfRule type="duplicateValues" dxfId="1136" priority="1127"/>
    <cfRule type="duplicateValues" dxfId="1135" priority="1128"/>
    <cfRule type="duplicateValues" dxfId="1134" priority="1129"/>
  </conditionalFormatting>
  <conditionalFormatting sqref="E24:E59">
    <cfRule type="duplicateValues" dxfId="1133" priority="1126"/>
  </conditionalFormatting>
  <conditionalFormatting sqref="E24:E59">
    <cfRule type="duplicateValues" dxfId="1132" priority="1124"/>
    <cfRule type="duplicateValues" dxfId="1131" priority="1125"/>
  </conditionalFormatting>
  <conditionalFormatting sqref="E24:E59">
    <cfRule type="duplicateValues" dxfId="1130" priority="1123"/>
  </conditionalFormatting>
  <conditionalFormatting sqref="E24:E59">
    <cfRule type="duplicateValues" dxfId="1129" priority="1122"/>
  </conditionalFormatting>
  <conditionalFormatting sqref="E24:E59">
    <cfRule type="duplicateValues" dxfId="1128" priority="1121"/>
  </conditionalFormatting>
  <conditionalFormatting sqref="E24:E59">
    <cfRule type="duplicateValues" dxfId="1127" priority="1119"/>
    <cfRule type="duplicateValues" dxfId="1126" priority="1120"/>
  </conditionalFormatting>
  <conditionalFormatting sqref="E24:E59">
    <cfRule type="duplicateValues" dxfId="1125" priority="1117"/>
    <cfRule type="duplicateValues" dxfId="1124" priority="1118"/>
  </conditionalFormatting>
  <conditionalFormatting sqref="E24:E59">
    <cfRule type="duplicateValues" dxfId="1123" priority="1116"/>
  </conditionalFormatting>
  <conditionalFormatting sqref="E24:E59">
    <cfRule type="duplicateValues" dxfId="1122" priority="1115"/>
  </conditionalFormatting>
  <conditionalFormatting sqref="E24:E59">
    <cfRule type="duplicateValues" dxfId="1121" priority="1114"/>
  </conditionalFormatting>
  <conditionalFormatting sqref="B24:B27">
    <cfRule type="duplicateValues" dxfId="1120" priority="1113"/>
  </conditionalFormatting>
  <conditionalFormatting sqref="B24:B27">
    <cfRule type="duplicateValues" dxfId="1119" priority="1112"/>
  </conditionalFormatting>
  <conditionalFormatting sqref="B24:B27">
    <cfRule type="duplicateValues" dxfId="1118" priority="1110"/>
    <cfRule type="duplicateValues" dxfId="1117" priority="1111"/>
  </conditionalFormatting>
  <conditionalFormatting sqref="B24:B27">
    <cfRule type="duplicateValues" dxfId="1116" priority="1109"/>
  </conditionalFormatting>
  <conditionalFormatting sqref="B24:B27">
    <cfRule type="duplicateValues" dxfId="1115" priority="1108"/>
  </conditionalFormatting>
  <conditionalFormatting sqref="E24:E59">
    <cfRule type="duplicateValues" dxfId="1114" priority="1107"/>
  </conditionalFormatting>
  <conditionalFormatting sqref="E24:E59">
    <cfRule type="duplicateValues" dxfId="1113" priority="1106"/>
  </conditionalFormatting>
  <conditionalFormatting sqref="E24:E59">
    <cfRule type="duplicateValues" dxfId="1112" priority="1105"/>
  </conditionalFormatting>
  <conditionalFormatting sqref="E24:E59">
    <cfRule type="duplicateValues" dxfId="1111" priority="1104"/>
  </conditionalFormatting>
  <conditionalFormatting sqref="E24:E59">
    <cfRule type="duplicateValues" dxfId="1110" priority="1102"/>
    <cfRule type="duplicateValues" dxfId="1109" priority="1103"/>
  </conditionalFormatting>
  <conditionalFormatting sqref="B24:B27">
    <cfRule type="duplicateValues" dxfId="1108" priority="1101"/>
  </conditionalFormatting>
  <conditionalFormatting sqref="B24:B27">
    <cfRule type="duplicateValues" dxfId="1107" priority="1099"/>
    <cfRule type="duplicateValues" dxfId="1106" priority="1100"/>
  </conditionalFormatting>
  <conditionalFormatting sqref="E24:E59">
    <cfRule type="duplicateValues" dxfId="1105" priority="1098"/>
  </conditionalFormatting>
  <conditionalFormatting sqref="E24:E59">
    <cfRule type="duplicateValues" dxfId="1104" priority="1095"/>
    <cfRule type="duplicateValues" dxfId="1103" priority="1096"/>
    <cfRule type="duplicateValues" dxfId="1102" priority="1097"/>
  </conditionalFormatting>
  <conditionalFormatting sqref="B24:B27">
    <cfRule type="duplicateValues" dxfId="1101" priority="1094"/>
  </conditionalFormatting>
  <conditionalFormatting sqref="B24:B27">
    <cfRule type="duplicateValues" dxfId="1100" priority="1092"/>
    <cfRule type="duplicateValues" dxfId="1099" priority="1093"/>
  </conditionalFormatting>
  <conditionalFormatting sqref="B24:B27">
    <cfRule type="duplicateValues" dxfId="1098" priority="1089"/>
    <cfRule type="duplicateValues" dxfId="1097" priority="1090"/>
    <cfRule type="duplicateValues" dxfId="1096" priority="1091"/>
  </conditionalFormatting>
  <conditionalFormatting sqref="E24:E59">
    <cfRule type="duplicateValues" dxfId="1095" priority="1088"/>
  </conditionalFormatting>
  <conditionalFormatting sqref="B24:B27">
    <cfRule type="duplicateValues" dxfId="1094" priority="1087"/>
  </conditionalFormatting>
  <conditionalFormatting sqref="E24:E59">
    <cfRule type="duplicateValues" dxfId="1093" priority="1084"/>
    <cfRule type="duplicateValues" dxfId="1092" priority="1086"/>
  </conditionalFormatting>
  <conditionalFormatting sqref="B24:B27">
    <cfRule type="duplicateValues" dxfId="1091" priority="1085"/>
  </conditionalFormatting>
  <conditionalFormatting sqref="B24:B27">
    <cfRule type="duplicateValues" dxfId="1090" priority="1083"/>
  </conditionalFormatting>
  <conditionalFormatting sqref="E24:E59">
    <cfRule type="duplicateValues" dxfId="1089" priority="1082"/>
  </conditionalFormatting>
  <conditionalFormatting sqref="E24:E59">
    <cfRule type="duplicateValues" dxfId="1088" priority="1081"/>
  </conditionalFormatting>
  <conditionalFormatting sqref="B24:B27">
    <cfRule type="duplicateValues" dxfId="1087" priority="1080"/>
  </conditionalFormatting>
  <conditionalFormatting sqref="B93:B111 B1:B27 B117:B1048576">
    <cfRule type="duplicateValues" dxfId="1086" priority="1077"/>
    <cfRule type="duplicateValues" dxfId="1085" priority="1078"/>
  </conditionalFormatting>
  <conditionalFormatting sqref="B29:B48">
    <cfRule type="duplicateValues" dxfId="1084" priority="1076"/>
  </conditionalFormatting>
  <conditionalFormatting sqref="B29:B48">
    <cfRule type="duplicateValues" dxfId="1083" priority="1075"/>
  </conditionalFormatting>
  <conditionalFormatting sqref="B29:B48">
    <cfRule type="duplicateValues" dxfId="1082" priority="1073"/>
    <cfRule type="duplicateValues" dxfId="1081" priority="1074"/>
  </conditionalFormatting>
  <conditionalFormatting sqref="B29:B48">
    <cfRule type="duplicateValues" dxfId="1080" priority="1070"/>
    <cfRule type="duplicateValues" dxfId="1079" priority="1071"/>
    <cfRule type="duplicateValues" dxfId="1078" priority="1072"/>
  </conditionalFormatting>
  <conditionalFormatting sqref="B29:B48">
    <cfRule type="duplicateValues" dxfId="1077" priority="1069"/>
  </conditionalFormatting>
  <conditionalFormatting sqref="B29:B48">
    <cfRule type="duplicateValues" dxfId="1076" priority="1068"/>
  </conditionalFormatting>
  <conditionalFormatting sqref="B29:B48">
    <cfRule type="duplicateValues" dxfId="1075" priority="1067"/>
  </conditionalFormatting>
  <conditionalFormatting sqref="B29:B48">
    <cfRule type="duplicateValues" dxfId="1074" priority="1066"/>
  </conditionalFormatting>
  <conditionalFormatting sqref="B29:B48">
    <cfRule type="duplicateValues" dxfId="1073" priority="1065"/>
  </conditionalFormatting>
  <conditionalFormatting sqref="B29:B48">
    <cfRule type="duplicateValues" dxfId="1072" priority="1064"/>
  </conditionalFormatting>
  <conditionalFormatting sqref="B29:B48">
    <cfRule type="duplicateValues" dxfId="1071" priority="1062"/>
    <cfRule type="duplicateValues" dxfId="1070" priority="1063"/>
  </conditionalFormatting>
  <conditionalFormatting sqref="B29:B48">
    <cfRule type="duplicateValues" dxfId="1069" priority="1061"/>
  </conditionalFormatting>
  <conditionalFormatting sqref="B29:B48">
    <cfRule type="duplicateValues" dxfId="1068" priority="1060"/>
  </conditionalFormatting>
  <conditionalFormatting sqref="B29:B48">
    <cfRule type="duplicateValues" dxfId="1067" priority="1059"/>
  </conditionalFormatting>
  <conditionalFormatting sqref="B29:B48">
    <cfRule type="duplicateValues" dxfId="1066" priority="1057"/>
    <cfRule type="duplicateValues" dxfId="1065" priority="1058"/>
  </conditionalFormatting>
  <conditionalFormatting sqref="B29:B48">
    <cfRule type="duplicateValues" dxfId="1064" priority="1056"/>
  </conditionalFormatting>
  <conditionalFormatting sqref="B29:B48">
    <cfRule type="duplicateValues" dxfId="1063" priority="1054"/>
    <cfRule type="duplicateValues" dxfId="1062" priority="1055"/>
  </conditionalFormatting>
  <conditionalFormatting sqref="B29:B48">
    <cfRule type="duplicateValues" dxfId="1061" priority="1051"/>
    <cfRule type="duplicateValues" dxfId="1060" priority="1052"/>
    <cfRule type="duplicateValues" dxfId="1059" priority="1053"/>
  </conditionalFormatting>
  <conditionalFormatting sqref="B29:B48">
    <cfRule type="duplicateValues" dxfId="1058" priority="1050"/>
  </conditionalFormatting>
  <conditionalFormatting sqref="B29:B48">
    <cfRule type="duplicateValues" dxfId="1057" priority="1049"/>
  </conditionalFormatting>
  <conditionalFormatting sqref="B29:B48">
    <cfRule type="duplicateValues" dxfId="1056" priority="1048"/>
  </conditionalFormatting>
  <conditionalFormatting sqref="B29:B48">
    <cfRule type="duplicateValues" dxfId="1055" priority="1047"/>
  </conditionalFormatting>
  <conditionalFormatting sqref="B29:B48">
    <cfRule type="duplicateValues" dxfId="1054" priority="1045"/>
    <cfRule type="duplicateValues" dxfId="1053" priority="1046"/>
  </conditionalFormatting>
  <conditionalFormatting sqref="B28">
    <cfRule type="duplicateValues" dxfId="1052" priority="1044"/>
  </conditionalFormatting>
  <conditionalFormatting sqref="B28">
    <cfRule type="duplicateValues" dxfId="1051" priority="1043"/>
  </conditionalFormatting>
  <conditionalFormatting sqref="B28">
    <cfRule type="duplicateValues" dxfId="1050" priority="1041"/>
    <cfRule type="duplicateValues" dxfId="1049" priority="1042"/>
  </conditionalFormatting>
  <conditionalFormatting sqref="B28">
    <cfRule type="duplicateValues" dxfId="1048" priority="1038"/>
    <cfRule type="duplicateValues" dxfId="1047" priority="1039"/>
    <cfRule type="duplicateValues" dxfId="1046" priority="1040"/>
  </conditionalFormatting>
  <conditionalFormatting sqref="B28">
    <cfRule type="duplicateValues" dxfId="1045" priority="1037"/>
  </conditionalFormatting>
  <conditionalFormatting sqref="B28">
    <cfRule type="duplicateValues" dxfId="1044" priority="1036"/>
  </conditionalFormatting>
  <conditionalFormatting sqref="B28">
    <cfRule type="duplicateValues" dxfId="1043" priority="1035"/>
  </conditionalFormatting>
  <conditionalFormatting sqref="B28">
    <cfRule type="duplicateValues" dxfId="1042" priority="1034"/>
  </conditionalFormatting>
  <conditionalFormatting sqref="B28">
    <cfRule type="duplicateValues" dxfId="1041" priority="1033"/>
  </conditionalFormatting>
  <conditionalFormatting sqref="B28">
    <cfRule type="duplicateValues" dxfId="1040" priority="1032"/>
  </conditionalFormatting>
  <conditionalFormatting sqref="B28">
    <cfRule type="duplicateValues" dxfId="1039" priority="1030"/>
    <cfRule type="duplicateValues" dxfId="1038" priority="1031"/>
  </conditionalFormatting>
  <conditionalFormatting sqref="B28">
    <cfRule type="duplicateValues" dxfId="1037" priority="1029"/>
  </conditionalFormatting>
  <conditionalFormatting sqref="B28">
    <cfRule type="duplicateValues" dxfId="1036" priority="1028"/>
  </conditionalFormatting>
  <conditionalFormatting sqref="B28">
    <cfRule type="duplicateValues" dxfId="1035" priority="1027"/>
  </conditionalFormatting>
  <conditionalFormatting sqref="B28">
    <cfRule type="duplicateValues" dxfId="1034" priority="1025"/>
    <cfRule type="duplicateValues" dxfId="1033" priority="1026"/>
  </conditionalFormatting>
  <conditionalFormatting sqref="B28">
    <cfRule type="duplicateValues" dxfId="1032" priority="1024"/>
  </conditionalFormatting>
  <conditionalFormatting sqref="B28">
    <cfRule type="duplicateValues" dxfId="1031" priority="1022"/>
    <cfRule type="duplicateValues" dxfId="1030" priority="1023"/>
  </conditionalFormatting>
  <conditionalFormatting sqref="B28">
    <cfRule type="duplicateValues" dxfId="1029" priority="1019"/>
    <cfRule type="duplicateValues" dxfId="1028" priority="1020"/>
    <cfRule type="duplicateValues" dxfId="1027" priority="1021"/>
  </conditionalFormatting>
  <conditionalFormatting sqref="B28">
    <cfRule type="duplicateValues" dxfId="1026" priority="1018"/>
  </conditionalFormatting>
  <conditionalFormatting sqref="B28">
    <cfRule type="duplicateValues" dxfId="1025" priority="1017"/>
  </conditionalFormatting>
  <conditionalFormatting sqref="B28">
    <cfRule type="duplicateValues" dxfId="1024" priority="1016"/>
  </conditionalFormatting>
  <conditionalFormatting sqref="B28">
    <cfRule type="duplicateValues" dxfId="1023" priority="1015"/>
  </conditionalFormatting>
  <conditionalFormatting sqref="B28">
    <cfRule type="duplicateValues" dxfId="1022" priority="1013"/>
    <cfRule type="duplicateValues" dxfId="1021" priority="1014"/>
  </conditionalFormatting>
  <conditionalFormatting sqref="B93:B111 B1:B48 B117:B1048576">
    <cfRule type="duplicateValues" dxfId="1020" priority="1012"/>
  </conditionalFormatting>
  <conditionalFormatting sqref="B49:B59">
    <cfRule type="duplicateValues" dxfId="1019" priority="1011"/>
  </conditionalFormatting>
  <conditionalFormatting sqref="B49:B59">
    <cfRule type="duplicateValues" dxfId="1018" priority="1010"/>
  </conditionalFormatting>
  <conditionalFormatting sqref="B49:B59">
    <cfRule type="duplicateValues" dxfId="1017" priority="1008"/>
    <cfRule type="duplicateValues" dxfId="1016" priority="1009"/>
  </conditionalFormatting>
  <conditionalFormatting sqref="B49:B59">
    <cfRule type="duplicateValues" dxfId="1015" priority="1005"/>
    <cfRule type="duplicateValues" dxfId="1014" priority="1006"/>
    <cfRule type="duplicateValues" dxfId="1013" priority="1007"/>
  </conditionalFormatting>
  <conditionalFormatting sqref="B49:B59">
    <cfRule type="duplicateValues" dxfId="1012" priority="1004"/>
  </conditionalFormatting>
  <conditionalFormatting sqref="B49:B59">
    <cfRule type="duplicateValues" dxfId="1011" priority="1003"/>
  </conditionalFormatting>
  <conditionalFormatting sqref="B49:B59">
    <cfRule type="duplicateValues" dxfId="1010" priority="1002"/>
  </conditionalFormatting>
  <conditionalFormatting sqref="B49:B59">
    <cfRule type="duplicateValues" dxfId="1009" priority="1001"/>
  </conditionalFormatting>
  <conditionalFormatting sqref="B49:B59">
    <cfRule type="duplicateValues" dxfId="1008" priority="1000"/>
  </conditionalFormatting>
  <conditionalFormatting sqref="B49:B59">
    <cfRule type="duplicateValues" dxfId="1007" priority="999"/>
  </conditionalFormatting>
  <conditionalFormatting sqref="B49:B59">
    <cfRule type="duplicateValues" dxfId="1006" priority="997"/>
    <cfRule type="duplicateValues" dxfId="1005" priority="998"/>
  </conditionalFormatting>
  <conditionalFormatting sqref="B49:B59">
    <cfRule type="duplicateValues" dxfId="1004" priority="996"/>
  </conditionalFormatting>
  <conditionalFormatting sqref="B49:B59">
    <cfRule type="duplicateValues" dxfId="1003" priority="995"/>
  </conditionalFormatting>
  <conditionalFormatting sqref="B49:B59">
    <cfRule type="duplicateValues" dxfId="1002" priority="994"/>
  </conditionalFormatting>
  <conditionalFormatting sqref="B49:B59">
    <cfRule type="duplicateValues" dxfId="1001" priority="992"/>
    <cfRule type="duplicateValues" dxfId="1000" priority="993"/>
  </conditionalFormatting>
  <conditionalFormatting sqref="B49:B59">
    <cfRule type="duplicateValues" dxfId="999" priority="991"/>
  </conditionalFormatting>
  <conditionalFormatting sqref="B49:B59">
    <cfRule type="duplicateValues" dxfId="998" priority="989"/>
    <cfRule type="duplicateValues" dxfId="997" priority="990"/>
  </conditionalFormatting>
  <conditionalFormatting sqref="B49:B59">
    <cfRule type="duplicateValues" dxfId="996" priority="986"/>
    <cfRule type="duplicateValues" dxfId="995" priority="987"/>
    <cfRule type="duplicateValues" dxfId="994" priority="988"/>
  </conditionalFormatting>
  <conditionalFormatting sqref="B49:B59">
    <cfRule type="duplicateValues" dxfId="993" priority="985"/>
  </conditionalFormatting>
  <conditionalFormatting sqref="B49:B59">
    <cfRule type="duplicateValues" dxfId="992" priority="984"/>
  </conditionalFormatting>
  <conditionalFormatting sqref="B49:B59">
    <cfRule type="duplicateValues" dxfId="991" priority="983"/>
  </conditionalFormatting>
  <conditionalFormatting sqref="B49:B59">
    <cfRule type="duplicateValues" dxfId="990" priority="982"/>
  </conditionalFormatting>
  <conditionalFormatting sqref="B49:B59">
    <cfRule type="duplicateValues" dxfId="989" priority="980"/>
    <cfRule type="duplicateValues" dxfId="988" priority="981"/>
  </conditionalFormatting>
  <conditionalFormatting sqref="B49:B59">
    <cfRule type="duplicateValues" dxfId="987" priority="979"/>
  </conditionalFormatting>
  <conditionalFormatting sqref="E60:E63">
    <cfRule type="duplicateValues" dxfId="986" priority="851"/>
  </conditionalFormatting>
  <conditionalFormatting sqref="E60:E63">
    <cfRule type="duplicateValues" dxfId="985" priority="849"/>
    <cfRule type="duplicateValues" dxfId="984" priority="850"/>
  </conditionalFormatting>
  <conditionalFormatting sqref="E60:E63">
    <cfRule type="duplicateValues" dxfId="983" priority="847"/>
    <cfRule type="duplicateValues" dxfId="982" priority="848"/>
  </conditionalFormatting>
  <conditionalFormatting sqref="E60:E63">
    <cfRule type="duplicateValues" dxfId="981" priority="846"/>
  </conditionalFormatting>
  <conditionalFormatting sqref="E60:E63">
    <cfRule type="duplicateValues" dxfId="980" priority="845"/>
  </conditionalFormatting>
  <conditionalFormatting sqref="E60:E63">
    <cfRule type="duplicateValues" dxfId="979" priority="844"/>
  </conditionalFormatting>
  <conditionalFormatting sqref="E60:E63">
    <cfRule type="duplicateValues" dxfId="978" priority="843"/>
  </conditionalFormatting>
  <conditionalFormatting sqref="E60:E63">
    <cfRule type="duplicateValues" dxfId="977" priority="842"/>
  </conditionalFormatting>
  <conditionalFormatting sqref="E60:E63">
    <cfRule type="duplicateValues" dxfId="976" priority="841"/>
  </conditionalFormatting>
  <conditionalFormatting sqref="E60:E63">
    <cfRule type="duplicateValues" dxfId="975" priority="840"/>
  </conditionalFormatting>
  <conditionalFormatting sqref="E60:E63">
    <cfRule type="duplicateValues" dxfId="974" priority="838"/>
    <cfRule type="duplicateValues" dxfId="973" priority="839"/>
  </conditionalFormatting>
  <conditionalFormatting sqref="E60:E63">
    <cfRule type="duplicateValues" dxfId="972" priority="837"/>
  </conditionalFormatting>
  <conditionalFormatting sqref="E60:E63">
    <cfRule type="duplicateValues" dxfId="971" priority="834"/>
    <cfRule type="duplicateValues" dxfId="970" priority="835"/>
    <cfRule type="duplicateValues" dxfId="969" priority="836"/>
  </conditionalFormatting>
  <conditionalFormatting sqref="E60:E63">
    <cfRule type="duplicateValues" dxfId="968" priority="833"/>
  </conditionalFormatting>
  <conditionalFormatting sqref="E60:E63">
    <cfRule type="duplicateValues" dxfId="967" priority="831"/>
    <cfRule type="duplicateValues" dxfId="966" priority="832"/>
  </conditionalFormatting>
  <conditionalFormatting sqref="E60:E63">
    <cfRule type="duplicateValues" dxfId="965" priority="830"/>
  </conditionalFormatting>
  <conditionalFormatting sqref="E60:E63">
    <cfRule type="duplicateValues" dxfId="964" priority="828"/>
    <cfRule type="duplicateValues" dxfId="963" priority="829"/>
  </conditionalFormatting>
  <conditionalFormatting sqref="E60:E63">
    <cfRule type="duplicateValues" dxfId="962" priority="826"/>
    <cfRule type="duplicateValues" dxfId="961" priority="827"/>
  </conditionalFormatting>
  <conditionalFormatting sqref="E60:E63">
    <cfRule type="duplicateValues" dxfId="960" priority="825"/>
  </conditionalFormatting>
  <conditionalFormatting sqref="E60:E63">
    <cfRule type="duplicateValues" dxfId="959" priority="824"/>
  </conditionalFormatting>
  <conditionalFormatting sqref="E60:E63">
    <cfRule type="duplicateValues" dxfId="958" priority="823"/>
  </conditionalFormatting>
  <conditionalFormatting sqref="E60:E63">
    <cfRule type="duplicateValues" dxfId="957" priority="822"/>
  </conditionalFormatting>
  <conditionalFormatting sqref="E60:E63">
    <cfRule type="duplicateValues" dxfId="956" priority="821"/>
  </conditionalFormatting>
  <conditionalFormatting sqref="E60:E63">
    <cfRule type="duplicateValues" dxfId="955" priority="820"/>
  </conditionalFormatting>
  <conditionalFormatting sqref="E60:E63">
    <cfRule type="duplicateValues" dxfId="954" priority="819"/>
  </conditionalFormatting>
  <conditionalFormatting sqref="E60:E63">
    <cfRule type="duplicateValues" dxfId="953" priority="817"/>
    <cfRule type="duplicateValues" dxfId="952" priority="818"/>
  </conditionalFormatting>
  <conditionalFormatting sqref="E60:E63">
    <cfRule type="duplicateValues" dxfId="951" priority="816"/>
  </conditionalFormatting>
  <conditionalFormatting sqref="E60:E63">
    <cfRule type="duplicateValues" dxfId="950" priority="813"/>
    <cfRule type="duplicateValues" dxfId="949" priority="814"/>
    <cfRule type="duplicateValues" dxfId="948" priority="815"/>
  </conditionalFormatting>
  <conditionalFormatting sqref="E60:E63">
    <cfRule type="duplicateValues" dxfId="947" priority="812"/>
  </conditionalFormatting>
  <conditionalFormatting sqref="E60:E63">
    <cfRule type="duplicateValues" dxfId="946" priority="810"/>
    <cfRule type="duplicateValues" dxfId="945" priority="811"/>
  </conditionalFormatting>
  <conditionalFormatting sqref="E60:E63">
    <cfRule type="duplicateValues" dxfId="944" priority="809"/>
  </conditionalFormatting>
  <conditionalFormatting sqref="E60:E63">
    <cfRule type="duplicateValues" dxfId="943" priority="808"/>
  </conditionalFormatting>
  <conditionalFormatting sqref="E60:E63">
    <cfRule type="duplicateValues" dxfId="942" priority="807"/>
  </conditionalFormatting>
  <conditionalFormatting sqref="E60:E63">
    <cfRule type="duplicateValues" dxfId="941" priority="805"/>
    <cfRule type="duplicateValues" dxfId="940" priority="806"/>
  </conditionalFormatting>
  <conditionalFormatting sqref="E60:E63">
    <cfRule type="duplicateValues" dxfId="939" priority="803"/>
    <cfRule type="duplicateValues" dxfId="938" priority="804"/>
  </conditionalFormatting>
  <conditionalFormatting sqref="E60:E63">
    <cfRule type="duplicateValues" dxfId="937" priority="802"/>
  </conditionalFormatting>
  <conditionalFormatting sqref="E60:E63">
    <cfRule type="duplicateValues" dxfId="936" priority="801"/>
  </conditionalFormatting>
  <conditionalFormatting sqref="E60:E63">
    <cfRule type="duplicateValues" dxfId="935" priority="800"/>
  </conditionalFormatting>
  <conditionalFormatting sqref="E60:E63">
    <cfRule type="duplicateValues" dxfId="934" priority="799"/>
  </conditionalFormatting>
  <conditionalFormatting sqref="E60:E63">
    <cfRule type="duplicateValues" dxfId="933" priority="798"/>
  </conditionalFormatting>
  <conditionalFormatting sqref="E60:E63">
    <cfRule type="duplicateValues" dxfId="932" priority="797"/>
  </conditionalFormatting>
  <conditionalFormatting sqref="E60:E63">
    <cfRule type="duplicateValues" dxfId="931" priority="796"/>
  </conditionalFormatting>
  <conditionalFormatting sqref="E60:E63">
    <cfRule type="duplicateValues" dxfId="930" priority="794"/>
    <cfRule type="duplicateValues" dxfId="929" priority="795"/>
  </conditionalFormatting>
  <conditionalFormatting sqref="E60:E63">
    <cfRule type="duplicateValues" dxfId="928" priority="793"/>
  </conditionalFormatting>
  <conditionalFormatting sqref="E60:E63">
    <cfRule type="duplicateValues" dxfId="927" priority="790"/>
    <cfRule type="duplicateValues" dxfId="926" priority="791"/>
    <cfRule type="duplicateValues" dxfId="925" priority="792"/>
  </conditionalFormatting>
  <conditionalFormatting sqref="E60:E63">
    <cfRule type="duplicateValues" dxfId="924" priority="789"/>
  </conditionalFormatting>
  <conditionalFormatting sqref="E60:E63">
    <cfRule type="duplicateValues" dxfId="923" priority="787"/>
    <cfRule type="duplicateValues" dxfId="922" priority="788"/>
  </conditionalFormatting>
  <conditionalFormatting sqref="E60:E63">
    <cfRule type="duplicateValues" dxfId="921" priority="786"/>
  </conditionalFormatting>
  <conditionalFormatting sqref="E60:E63">
    <cfRule type="duplicateValues" dxfId="920" priority="785"/>
  </conditionalFormatting>
  <conditionalFormatting sqref="E60:E63">
    <cfRule type="duplicateValues" dxfId="919" priority="784"/>
  </conditionalFormatting>
  <conditionalFormatting sqref="E60:E63">
    <cfRule type="duplicateValues" dxfId="918" priority="782"/>
    <cfRule type="duplicateValues" dxfId="917" priority="783"/>
  </conditionalFormatting>
  <conditionalFormatting sqref="E60:E63">
    <cfRule type="duplicateValues" dxfId="916" priority="780"/>
    <cfRule type="duplicateValues" dxfId="915" priority="781"/>
  </conditionalFormatting>
  <conditionalFormatting sqref="E60:E63">
    <cfRule type="duplicateValues" dxfId="914" priority="779"/>
  </conditionalFormatting>
  <conditionalFormatting sqref="E60:E63">
    <cfRule type="duplicateValues" dxfId="913" priority="778"/>
  </conditionalFormatting>
  <conditionalFormatting sqref="E60:E63">
    <cfRule type="duplicateValues" dxfId="912" priority="777"/>
  </conditionalFormatting>
  <conditionalFormatting sqref="E60:E63">
    <cfRule type="duplicateValues" dxfId="911" priority="776"/>
  </conditionalFormatting>
  <conditionalFormatting sqref="E60:E63">
    <cfRule type="duplicateValues" dxfId="910" priority="775"/>
  </conditionalFormatting>
  <conditionalFormatting sqref="E60:E63">
    <cfRule type="duplicateValues" dxfId="909" priority="774"/>
  </conditionalFormatting>
  <conditionalFormatting sqref="E60:E63">
    <cfRule type="duplicateValues" dxfId="908" priority="773"/>
  </conditionalFormatting>
  <conditionalFormatting sqref="E60:E63">
    <cfRule type="duplicateValues" dxfId="907" priority="771"/>
    <cfRule type="duplicateValues" dxfId="906" priority="772"/>
  </conditionalFormatting>
  <conditionalFormatting sqref="E60:E63">
    <cfRule type="duplicateValues" dxfId="905" priority="770"/>
  </conditionalFormatting>
  <conditionalFormatting sqref="E60:E63">
    <cfRule type="duplicateValues" dxfId="904" priority="767"/>
    <cfRule type="duplicateValues" dxfId="903" priority="768"/>
    <cfRule type="duplicateValues" dxfId="902" priority="769"/>
  </conditionalFormatting>
  <conditionalFormatting sqref="E60:E63">
    <cfRule type="duplicateValues" dxfId="901" priority="766"/>
  </conditionalFormatting>
  <conditionalFormatting sqref="E60:E63">
    <cfRule type="duplicateValues" dxfId="900" priority="764"/>
    <cfRule type="duplicateValues" dxfId="899" priority="765"/>
  </conditionalFormatting>
  <conditionalFormatting sqref="E60:E63">
    <cfRule type="duplicateValues" dxfId="898" priority="763"/>
  </conditionalFormatting>
  <conditionalFormatting sqref="E60:E63">
    <cfRule type="duplicateValues" dxfId="897" priority="762"/>
  </conditionalFormatting>
  <conditionalFormatting sqref="E64">
    <cfRule type="duplicateValues" dxfId="896" priority="671"/>
  </conditionalFormatting>
  <conditionalFormatting sqref="E64">
    <cfRule type="duplicateValues" dxfId="895" priority="669"/>
    <cfRule type="duplicateValues" dxfId="894" priority="670"/>
  </conditionalFormatting>
  <conditionalFormatting sqref="E64">
    <cfRule type="duplicateValues" dxfId="893" priority="667"/>
    <cfRule type="duplicateValues" dxfId="892" priority="668"/>
  </conditionalFormatting>
  <conditionalFormatting sqref="E64">
    <cfRule type="duplicateValues" dxfId="891" priority="666"/>
  </conditionalFormatting>
  <conditionalFormatting sqref="E64">
    <cfRule type="duplicateValues" dxfId="890" priority="665"/>
  </conditionalFormatting>
  <conditionalFormatting sqref="E64">
    <cfRule type="duplicateValues" dxfId="889" priority="664"/>
  </conditionalFormatting>
  <conditionalFormatting sqref="E64">
    <cfRule type="duplicateValues" dxfId="888" priority="663"/>
  </conditionalFormatting>
  <conditionalFormatting sqref="E64">
    <cfRule type="duplicateValues" dxfId="887" priority="662"/>
  </conditionalFormatting>
  <conditionalFormatting sqref="E64">
    <cfRule type="duplicateValues" dxfId="886" priority="661"/>
  </conditionalFormatting>
  <conditionalFormatting sqref="E64">
    <cfRule type="duplicateValues" dxfId="885" priority="660"/>
  </conditionalFormatting>
  <conditionalFormatting sqref="E64">
    <cfRule type="duplicateValues" dxfId="884" priority="658"/>
    <cfRule type="duplicateValues" dxfId="883" priority="659"/>
  </conditionalFormatting>
  <conditionalFormatting sqref="E64">
    <cfRule type="duplicateValues" dxfId="882" priority="657"/>
  </conditionalFormatting>
  <conditionalFormatting sqref="E64">
    <cfRule type="duplicateValues" dxfId="881" priority="654"/>
    <cfRule type="duplicateValues" dxfId="880" priority="655"/>
    <cfRule type="duplicateValues" dxfId="879" priority="656"/>
  </conditionalFormatting>
  <conditionalFormatting sqref="E64">
    <cfRule type="duplicateValues" dxfId="878" priority="653"/>
  </conditionalFormatting>
  <conditionalFormatting sqref="E64">
    <cfRule type="duplicateValues" dxfId="877" priority="651"/>
    <cfRule type="duplicateValues" dxfId="876" priority="652"/>
  </conditionalFormatting>
  <conditionalFormatting sqref="E64">
    <cfRule type="duplicateValues" dxfId="875" priority="650"/>
  </conditionalFormatting>
  <conditionalFormatting sqref="E64">
    <cfRule type="duplicateValues" dxfId="874" priority="648"/>
    <cfRule type="duplicateValues" dxfId="873" priority="649"/>
  </conditionalFormatting>
  <conditionalFormatting sqref="E64">
    <cfRule type="duplicateValues" dxfId="872" priority="646"/>
    <cfRule type="duplicateValues" dxfId="871" priority="647"/>
  </conditionalFormatting>
  <conditionalFormatting sqref="E64">
    <cfRule type="duplicateValues" dxfId="870" priority="645"/>
  </conditionalFormatting>
  <conditionalFormatting sqref="E64">
    <cfRule type="duplicateValues" dxfId="869" priority="644"/>
  </conditionalFormatting>
  <conditionalFormatting sqref="E64">
    <cfRule type="duplicateValues" dxfId="868" priority="643"/>
  </conditionalFormatting>
  <conditionalFormatting sqref="E64">
    <cfRule type="duplicateValues" dxfId="867" priority="642"/>
  </conditionalFormatting>
  <conditionalFormatting sqref="E64">
    <cfRule type="duplicateValues" dxfId="866" priority="641"/>
  </conditionalFormatting>
  <conditionalFormatting sqref="E64">
    <cfRule type="duplicateValues" dxfId="865" priority="640"/>
  </conditionalFormatting>
  <conditionalFormatting sqref="E64">
    <cfRule type="duplicateValues" dxfId="864" priority="639"/>
  </conditionalFormatting>
  <conditionalFormatting sqref="E64">
    <cfRule type="duplicateValues" dxfId="863" priority="637"/>
    <cfRule type="duplicateValues" dxfId="862" priority="638"/>
  </conditionalFormatting>
  <conditionalFormatting sqref="E64">
    <cfRule type="duplicateValues" dxfId="861" priority="636"/>
  </conditionalFormatting>
  <conditionalFormatting sqref="E64">
    <cfRule type="duplicateValues" dxfId="860" priority="633"/>
    <cfRule type="duplicateValues" dxfId="859" priority="634"/>
    <cfRule type="duplicateValues" dxfId="858" priority="635"/>
  </conditionalFormatting>
  <conditionalFormatting sqref="E64">
    <cfRule type="duplicateValues" dxfId="857" priority="632"/>
  </conditionalFormatting>
  <conditionalFormatting sqref="E64">
    <cfRule type="duplicateValues" dxfId="856" priority="630"/>
    <cfRule type="duplicateValues" dxfId="855" priority="631"/>
  </conditionalFormatting>
  <conditionalFormatting sqref="E64">
    <cfRule type="duplicateValues" dxfId="854" priority="629"/>
  </conditionalFormatting>
  <conditionalFormatting sqref="E64">
    <cfRule type="duplicateValues" dxfId="853" priority="628"/>
  </conditionalFormatting>
  <conditionalFormatting sqref="E64">
    <cfRule type="duplicateValues" dxfId="852" priority="627"/>
  </conditionalFormatting>
  <conditionalFormatting sqref="E64">
    <cfRule type="duplicateValues" dxfId="851" priority="625"/>
    <cfRule type="duplicateValues" dxfId="850" priority="626"/>
  </conditionalFormatting>
  <conditionalFormatting sqref="E64">
    <cfRule type="duplicateValues" dxfId="849" priority="623"/>
    <cfRule type="duplicateValues" dxfId="848" priority="624"/>
  </conditionalFormatting>
  <conditionalFormatting sqref="E64">
    <cfRule type="duplicateValues" dxfId="847" priority="622"/>
  </conditionalFormatting>
  <conditionalFormatting sqref="E64">
    <cfRule type="duplicateValues" dxfId="846" priority="621"/>
  </conditionalFormatting>
  <conditionalFormatting sqref="E64">
    <cfRule type="duplicateValues" dxfId="845" priority="620"/>
  </conditionalFormatting>
  <conditionalFormatting sqref="E64">
    <cfRule type="duplicateValues" dxfId="844" priority="619"/>
  </conditionalFormatting>
  <conditionalFormatting sqref="E64">
    <cfRule type="duplicateValues" dxfId="843" priority="618"/>
  </conditionalFormatting>
  <conditionalFormatting sqref="E64">
    <cfRule type="duplicateValues" dxfId="842" priority="617"/>
  </conditionalFormatting>
  <conditionalFormatting sqref="E64">
    <cfRule type="duplicateValues" dxfId="841" priority="616"/>
  </conditionalFormatting>
  <conditionalFormatting sqref="E64">
    <cfRule type="duplicateValues" dxfId="840" priority="614"/>
    <cfRule type="duplicateValues" dxfId="839" priority="615"/>
  </conditionalFormatting>
  <conditionalFormatting sqref="E64">
    <cfRule type="duplicateValues" dxfId="838" priority="613"/>
  </conditionalFormatting>
  <conditionalFormatting sqref="E64">
    <cfRule type="duplicateValues" dxfId="837" priority="610"/>
    <cfRule type="duplicateValues" dxfId="836" priority="611"/>
    <cfRule type="duplicateValues" dxfId="835" priority="612"/>
  </conditionalFormatting>
  <conditionalFormatting sqref="E64">
    <cfRule type="duplicateValues" dxfId="834" priority="609"/>
  </conditionalFormatting>
  <conditionalFormatting sqref="E64">
    <cfRule type="duplicateValues" dxfId="833" priority="607"/>
    <cfRule type="duplicateValues" dxfId="832" priority="608"/>
  </conditionalFormatting>
  <conditionalFormatting sqref="E64">
    <cfRule type="duplicateValues" dxfId="831" priority="606"/>
  </conditionalFormatting>
  <conditionalFormatting sqref="E64">
    <cfRule type="duplicateValues" dxfId="830" priority="605"/>
  </conditionalFormatting>
  <conditionalFormatting sqref="E64">
    <cfRule type="duplicateValues" dxfId="829" priority="604"/>
  </conditionalFormatting>
  <conditionalFormatting sqref="E64">
    <cfRule type="duplicateValues" dxfId="828" priority="602"/>
    <cfRule type="duplicateValues" dxfId="827" priority="603"/>
  </conditionalFormatting>
  <conditionalFormatting sqref="E64">
    <cfRule type="duplicateValues" dxfId="826" priority="600"/>
    <cfRule type="duplicateValues" dxfId="825" priority="601"/>
  </conditionalFormatting>
  <conditionalFormatting sqref="E64">
    <cfRule type="duplicateValues" dxfId="824" priority="599"/>
  </conditionalFormatting>
  <conditionalFormatting sqref="E64">
    <cfRule type="duplicateValues" dxfId="823" priority="598"/>
  </conditionalFormatting>
  <conditionalFormatting sqref="E64">
    <cfRule type="duplicateValues" dxfId="822" priority="597"/>
  </conditionalFormatting>
  <conditionalFormatting sqref="E64">
    <cfRule type="duplicateValues" dxfId="821" priority="596"/>
  </conditionalFormatting>
  <conditionalFormatting sqref="E64">
    <cfRule type="duplicateValues" dxfId="820" priority="595"/>
  </conditionalFormatting>
  <conditionalFormatting sqref="E64">
    <cfRule type="duplicateValues" dxfId="819" priority="594"/>
  </conditionalFormatting>
  <conditionalFormatting sqref="E64">
    <cfRule type="duplicateValues" dxfId="818" priority="593"/>
  </conditionalFormatting>
  <conditionalFormatting sqref="E64">
    <cfRule type="duplicateValues" dxfId="817" priority="591"/>
    <cfRule type="duplicateValues" dxfId="816" priority="592"/>
  </conditionalFormatting>
  <conditionalFormatting sqref="E64">
    <cfRule type="duplicateValues" dxfId="815" priority="590"/>
  </conditionalFormatting>
  <conditionalFormatting sqref="E64">
    <cfRule type="duplicateValues" dxfId="814" priority="587"/>
    <cfRule type="duplicateValues" dxfId="813" priority="588"/>
    <cfRule type="duplicateValues" dxfId="812" priority="589"/>
  </conditionalFormatting>
  <conditionalFormatting sqref="E64">
    <cfRule type="duplicateValues" dxfId="811" priority="586"/>
  </conditionalFormatting>
  <conditionalFormatting sqref="E64">
    <cfRule type="duplicateValues" dxfId="810" priority="584"/>
    <cfRule type="duplicateValues" dxfId="809" priority="585"/>
  </conditionalFormatting>
  <conditionalFormatting sqref="E64">
    <cfRule type="duplicateValues" dxfId="808" priority="583"/>
  </conditionalFormatting>
  <conditionalFormatting sqref="E64">
    <cfRule type="duplicateValues" dxfId="807" priority="582"/>
  </conditionalFormatting>
  <conditionalFormatting sqref="B71:B89">
    <cfRule type="duplicateValues" dxfId="806" priority="581"/>
  </conditionalFormatting>
  <conditionalFormatting sqref="B71:B89">
    <cfRule type="duplicateValues" dxfId="805" priority="580"/>
  </conditionalFormatting>
  <conditionalFormatting sqref="B71:B89">
    <cfRule type="duplicateValues" dxfId="804" priority="578"/>
    <cfRule type="duplicateValues" dxfId="803" priority="579"/>
  </conditionalFormatting>
  <conditionalFormatting sqref="B71:B89">
    <cfRule type="duplicateValues" dxfId="802" priority="575"/>
    <cfRule type="duplicateValues" dxfId="801" priority="576"/>
    <cfRule type="duplicateValues" dxfId="800" priority="577"/>
  </conditionalFormatting>
  <conditionalFormatting sqref="B71:B89">
    <cfRule type="duplicateValues" dxfId="799" priority="574"/>
  </conditionalFormatting>
  <conditionalFormatting sqref="B71:B89">
    <cfRule type="duplicateValues" dxfId="798" priority="573"/>
  </conditionalFormatting>
  <conditionalFormatting sqref="B71:B89">
    <cfRule type="duplicateValues" dxfId="797" priority="572"/>
  </conditionalFormatting>
  <conditionalFormatting sqref="B71:B89">
    <cfRule type="duplicateValues" dxfId="796" priority="571"/>
  </conditionalFormatting>
  <conditionalFormatting sqref="B71:B89">
    <cfRule type="duplicateValues" dxfId="795" priority="570"/>
  </conditionalFormatting>
  <conditionalFormatting sqref="B71:B89">
    <cfRule type="duplicateValues" dxfId="794" priority="569"/>
  </conditionalFormatting>
  <conditionalFormatting sqref="B71:B89">
    <cfRule type="duplicateValues" dxfId="793" priority="567"/>
    <cfRule type="duplicateValues" dxfId="792" priority="568"/>
  </conditionalFormatting>
  <conditionalFormatting sqref="B71:B89">
    <cfRule type="duplicateValues" dxfId="791" priority="566"/>
  </conditionalFormatting>
  <conditionalFormatting sqref="B71:B89">
    <cfRule type="duplicateValues" dxfId="790" priority="565"/>
  </conditionalFormatting>
  <conditionalFormatting sqref="B71:B89">
    <cfRule type="duplicateValues" dxfId="789" priority="564"/>
  </conditionalFormatting>
  <conditionalFormatting sqref="B71:B89">
    <cfRule type="duplicateValues" dxfId="788" priority="562"/>
    <cfRule type="duplicateValues" dxfId="787" priority="563"/>
  </conditionalFormatting>
  <conditionalFormatting sqref="B71:B89">
    <cfRule type="duplicateValues" dxfId="786" priority="561"/>
  </conditionalFormatting>
  <conditionalFormatting sqref="B71:B89">
    <cfRule type="duplicateValues" dxfId="785" priority="559"/>
    <cfRule type="duplicateValues" dxfId="784" priority="560"/>
  </conditionalFormatting>
  <conditionalFormatting sqref="B71:B89">
    <cfRule type="duplicateValues" dxfId="783" priority="556"/>
    <cfRule type="duplicateValues" dxfId="782" priority="557"/>
    <cfRule type="duplicateValues" dxfId="781" priority="558"/>
  </conditionalFormatting>
  <conditionalFormatting sqref="B71:B89">
    <cfRule type="duplicateValues" dxfId="780" priority="555"/>
  </conditionalFormatting>
  <conditionalFormatting sqref="B71:B89">
    <cfRule type="duplicateValues" dxfId="779" priority="554"/>
  </conditionalFormatting>
  <conditionalFormatting sqref="B71:B89">
    <cfRule type="duplicateValues" dxfId="778" priority="553"/>
  </conditionalFormatting>
  <conditionalFormatting sqref="B71:B89">
    <cfRule type="duplicateValues" dxfId="777" priority="552"/>
  </conditionalFormatting>
  <conditionalFormatting sqref="B71:B89">
    <cfRule type="duplicateValues" dxfId="776" priority="550"/>
    <cfRule type="duplicateValues" dxfId="775" priority="551"/>
  </conditionalFormatting>
  <conditionalFormatting sqref="B71:B89">
    <cfRule type="duplicateValues" dxfId="774" priority="549"/>
  </conditionalFormatting>
  <conditionalFormatting sqref="E71:E77">
    <cfRule type="duplicateValues" dxfId="773" priority="548"/>
  </conditionalFormatting>
  <conditionalFormatting sqref="E71:E77">
    <cfRule type="duplicateValues" dxfId="772" priority="546"/>
    <cfRule type="duplicateValues" dxfId="771" priority="547"/>
  </conditionalFormatting>
  <conditionalFormatting sqref="E71:E77">
    <cfRule type="duplicateValues" dxfId="770" priority="544"/>
    <cfRule type="duplicateValues" dxfId="769" priority="545"/>
  </conditionalFormatting>
  <conditionalFormatting sqref="E71:E77">
    <cfRule type="duplicateValues" dxfId="768" priority="543"/>
  </conditionalFormatting>
  <conditionalFormatting sqref="E71:E77">
    <cfRule type="duplicateValues" dxfId="767" priority="542"/>
  </conditionalFormatting>
  <conditionalFormatting sqref="E71:E77">
    <cfRule type="duplicateValues" dxfId="766" priority="541"/>
  </conditionalFormatting>
  <conditionalFormatting sqref="E71:E77">
    <cfRule type="duplicateValues" dxfId="765" priority="540"/>
  </conditionalFormatting>
  <conditionalFormatting sqref="E71:E77">
    <cfRule type="duplicateValues" dxfId="764" priority="539"/>
  </conditionalFormatting>
  <conditionalFormatting sqref="E71:E77">
    <cfRule type="duplicateValues" dxfId="763" priority="538"/>
  </conditionalFormatting>
  <conditionalFormatting sqref="E71:E77">
    <cfRule type="duplicateValues" dxfId="762" priority="537"/>
  </conditionalFormatting>
  <conditionalFormatting sqref="E71:E77">
    <cfRule type="duplicateValues" dxfId="761" priority="535"/>
    <cfRule type="duplicateValues" dxfId="760" priority="536"/>
  </conditionalFormatting>
  <conditionalFormatting sqref="E71:E77">
    <cfRule type="duplicateValues" dxfId="759" priority="534"/>
  </conditionalFormatting>
  <conditionalFormatting sqref="E71:E77">
    <cfRule type="duplicateValues" dxfId="758" priority="531"/>
    <cfRule type="duplicateValues" dxfId="757" priority="532"/>
    <cfRule type="duplicateValues" dxfId="756" priority="533"/>
  </conditionalFormatting>
  <conditionalFormatting sqref="E71:E77">
    <cfRule type="duplicateValues" dxfId="755" priority="530"/>
  </conditionalFormatting>
  <conditionalFormatting sqref="E71:E77">
    <cfRule type="duplicateValues" dxfId="754" priority="528"/>
    <cfRule type="duplicateValues" dxfId="753" priority="529"/>
  </conditionalFormatting>
  <conditionalFormatting sqref="E71:E77">
    <cfRule type="duplicateValues" dxfId="752" priority="527"/>
  </conditionalFormatting>
  <conditionalFormatting sqref="E71:E77">
    <cfRule type="duplicateValues" dxfId="751" priority="525"/>
    <cfRule type="duplicateValues" dxfId="750" priority="526"/>
  </conditionalFormatting>
  <conditionalFormatting sqref="E71:E77">
    <cfRule type="duplicateValues" dxfId="749" priority="523"/>
    <cfRule type="duplicateValues" dxfId="748" priority="524"/>
  </conditionalFormatting>
  <conditionalFormatting sqref="E71:E77">
    <cfRule type="duplicateValues" dxfId="747" priority="522"/>
  </conditionalFormatting>
  <conditionalFormatting sqref="E71:E77">
    <cfRule type="duplicateValues" dxfId="746" priority="521"/>
  </conditionalFormatting>
  <conditionalFormatting sqref="E71:E77">
    <cfRule type="duplicateValues" dxfId="745" priority="520"/>
  </conditionalFormatting>
  <conditionalFormatting sqref="E71:E77">
    <cfRule type="duplicateValues" dxfId="744" priority="519"/>
  </conditionalFormatting>
  <conditionalFormatting sqref="E71:E77">
    <cfRule type="duplicateValues" dxfId="743" priority="518"/>
  </conditionalFormatting>
  <conditionalFormatting sqref="E71:E77">
    <cfRule type="duplicateValues" dxfId="742" priority="517"/>
  </conditionalFormatting>
  <conditionalFormatting sqref="E71:E77">
    <cfRule type="duplicateValues" dxfId="741" priority="516"/>
  </conditionalFormatting>
  <conditionalFormatting sqref="E71:E77">
    <cfRule type="duplicateValues" dxfId="740" priority="514"/>
    <cfRule type="duplicateValues" dxfId="739" priority="515"/>
  </conditionalFormatting>
  <conditionalFormatting sqref="E71:E77">
    <cfRule type="duplicateValues" dxfId="738" priority="513"/>
  </conditionalFormatting>
  <conditionalFormatting sqref="E71:E77">
    <cfRule type="duplicateValues" dxfId="737" priority="510"/>
    <cfRule type="duplicateValues" dxfId="736" priority="511"/>
    <cfRule type="duplicateValues" dxfId="735" priority="512"/>
  </conditionalFormatting>
  <conditionalFormatting sqref="E71:E77">
    <cfRule type="duplicateValues" dxfId="734" priority="509"/>
  </conditionalFormatting>
  <conditionalFormatting sqref="E71:E77">
    <cfRule type="duplicateValues" dxfId="733" priority="507"/>
    <cfRule type="duplicateValues" dxfId="732" priority="508"/>
  </conditionalFormatting>
  <conditionalFormatting sqref="E71:E77">
    <cfRule type="duplicateValues" dxfId="731" priority="506"/>
  </conditionalFormatting>
  <conditionalFormatting sqref="E71:E77">
    <cfRule type="duplicateValues" dxfId="730" priority="505"/>
  </conditionalFormatting>
  <conditionalFormatting sqref="E71:E77">
    <cfRule type="duplicateValues" dxfId="729" priority="504"/>
  </conditionalFormatting>
  <conditionalFormatting sqref="E71:E77">
    <cfRule type="duplicateValues" dxfId="728" priority="502"/>
    <cfRule type="duplicateValues" dxfId="727" priority="503"/>
  </conditionalFormatting>
  <conditionalFormatting sqref="E71:E77">
    <cfRule type="duplicateValues" dxfId="726" priority="500"/>
    <cfRule type="duplicateValues" dxfId="725" priority="501"/>
  </conditionalFormatting>
  <conditionalFormatting sqref="E71:E77">
    <cfRule type="duplicateValues" dxfId="724" priority="499"/>
  </conditionalFormatting>
  <conditionalFormatting sqref="E71:E77">
    <cfRule type="duplicateValues" dxfId="723" priority="498"/>
  </conditionalFormatting>
  <conditionalFormatting sqref="E71:E77">
    <cfRule type="duplicateValues" dxfId="722" priority="497"/>
  </conditionalFormatting>
  <conditionalFormatting sqref="E71:E77">
    <cfRule type="duplicateValues" dxfId="721" priority="496"/>
  </conditionalFormatting>
  <conditionalFormatting sqref="E71:E77">
    <cfRule type="duplicateValues" dxfId="720" priority="495"/>
  </conditionalFormatting>
  <conditionalFormatting sqref="E71:E77">
    <cfRule type="duplicateValues" dxfId="719" priority="494"/>
  </conditionalFormatting>
  <conditionalFormatting sqref="E71:E77">
    <cfRule type="duplicateValues" dxfId="718" priority="493"/>
  </conditionalFormatting>
  <conditionalFormatting sqref="E71:E77">
    <cfRule type="duplicateValues" dxfId="717" priority="491"/>
    <cfRule type="duplicateValues" dxfId="716" priority="492"/>
  </conditionalFormatting>
  <conditionalFormatting sqref="E71:E77">
    <cfRule type="duplicateValues" dxfId="715" priority="490"/>
  </conditionalFormatting>
  <conditionalFormatting sqref="E71:E77">
    <cfRule type="duplicateValues" dxfId="714" priority="487"/>
    <cfRule type="duplicateValues" dxfId="713" priority="488"/>
    <cfRule type="duplicateValues" dxfId="712" priority="489"/>
  </conditionalFormatting>
  <conditionalFormatting sqref="E71:E77">
    <cfRule type="duplicateValues" dxfId="711" priority="486"/>
  </conditionalFormatting>
  <conditionalFormatting sqref="E71:E77">
    <cfRule type="duplicateValues" dxfId="710" priority="484"/>
    <cfRule type="duplicateValues" dxfId="709" priority="485"/>
  </conditionalFormatting>
  <conditionalFormatting sqref="E71:E77">
    <cfRule type="duplicateValues" dxfId="708" priority="483"/>
  </conditionalFormatting>
  <conditionalFormatting sqref="E71:E77">
    <cfRule type="duplicateValues" dxfId="707" priority="482"/>
  </conditionalFormatting>
  <conditionalFormatting sqref="E71:E77">
    <cfRule type="duplicateValues" dxfId="706" priority="481"/>
  </conditionalFormatting>
  <conditionalFormatting sqref="E71:E77">
    <cfRule type="duplicateValues" dxfId="705" priority="479"/>
    <cfRule type="duplicateValues" dxfId="704" priority="480"/>
  </conditionalFormatting>
  <conditionalFormatting sqref="E71:E77">
    <cfRule type="duplicateValues" dxfId="703" priority="477"/>
    <cfRule type="duplicateValues" dxfId="702" priority="478"/>
  </conditionalFormatting>
  <conditionalFormatting sqref="E71:E77">
    <cfRule type="duplicateValues" dxfId="701" priority="476"/>
  </conditionalFormatting>
  <conditionalFormatting sqref="E71:E77">
    <cfRule type="duplicateValues" dxfId="700" priority="475"/>
  </conditionalFormatting>
  <conditionalFormatting sqref="E71:E77">
    <cfRule type="duplicateValues" dxfId="699" priority="474"/>
  </conditionalFormatting>
  <conditionalFormatting sqref="E71:E77">
    <cfRule type="duplicateValues" dxfId="698" priority="473"/>
  </conditionalFormatting>
  <conditionalFormatting sqref="E71:E77">
    <cfRule type="duplicateValues" dxfId="697" priority="472"/>
  </conditionalFormatting>
  <conditionalFormatting sqref="E71:E77">
    <cfRule type="duplicateValues" dxfId="696" priority="471"/>
  </conditionalFormatting>
  <conditionalFormatting sqref="E71:E77">
    <cfRule type="duplicateValues" dxfId="695" priority="470"/>
  </conditionalFormatting>
  <conditionalFormatting sqref="E71:E77">
    <cfRule type="duplicateValues" dxfId="694" priority="468"/>
    <cfRule type="duplicateValues" dxfId="693" priority="469"/>
  </conditionalFormatting>
  <conditionalFormatting sqref="E71:E77">
    <cfRule type="duplicateValues" dxfId="692" priority="467"/>
  </conditionalFormatting>
  <conditionalFormatting sqref="E71:E77">
    <cfRule type="duplicateValues" dxfId="691" priority="464"/>
    <cfRule type="duplicateValues" dxfId="690" priority="465"/>
    <cfRule type="duplicateValues" dxfId="689" priority="466"/>
  </conditionalFormatting>
  <conditionalFormatting sqref="E71:E77">
    <cfRule type="duplicateValues" dxfId="688" priority="463"/>
  </conditionalFormatting>
  <conditionalFormatting sqref="E71:E77">
    <cfRule type="duplicateValues" dxfId="687" priority="461"/>
    <cfRule type="duplicateValues" dxfId="686" priority="462"/>
  </conditionalFormatting>
  <conditionalFormatting sqref="E71:E77">
    <cfRule type="duplicateValues" dxfId="685" priority="460"/>
  </conditionalFormatting>
  <conditionalFormatting sqref="E71:E77">
    <cfRule type="duplicateValues" dxfId="684" priority="459"/>
  </conditionalFormatting>
  <conditionalFormatting sqref="E79:E89">
    <cfRule type="duplicateValues" dxfId="683" priority="457"/>
    <cfRule type="duplicateValues" dxfId="682" priority="458"/>
  </conditionalFormatting>
  <conditionalFormatting sqref="E79:E89">
    <cfRule type="duplicateValues" dxfId="681" priority="456"/>
  </conditionalFormatting>
  <conditionalFormatting sqref="E79:E89">
    <cfRule type="duplicateValues" dxfId="680" priority="455"/>
  </conditionalFormatting>
  <conditionalFormatting sqref="E79:E89">
    <cfRule type="duplicateValues" dxfId="679" priority="453"/>
    <cfRule type="duplicateValues" dxfId="678" priority="454"/>
  </conditionalFormatting>
  <conditionalFormatting sqref="E79:E89">
    <cfRule type="duplicateValues" dxfId="677" priority="451"/>
    <cfRule type="duplicateValues" dxfId="676" priority="452"/>
  </conditionalFormatting>
  <conditionalFormatting sqref="E79:E89">
    <cfRule type="duplicateValues" dxfId="675" priority="450"/>
  </conditionalFormatting>
  <conditionalFormatting sqref="E79:E89">
    <cfRule type="duplicateValues" dxfId="674" priority="449"/>
  </conditionalFormatting>
  <conditionalFormatting sqref="E79:E89">
    <cfRule type="duplicateValues" dxfId="673" priority="448"/>
  </conditionalFormatting>
  <conditionalFormatting sqref="E79:E89">
    <cfRule type="duplicateValues" dxfId="672" priority="447"/>
  </conditionalFormatting>
  <conditionalFormatting sqref="E79:E89">
    <cfRule type="duplicateValues" dxfId="671" priority="446"/>
  </conditionalFormatting>
  <conditionalFormatting sqref="E79:E89">
    <cfRule type="duplicateValues" dxfId="670" priority="445"/>
  </conditionalFormatting>
  <conditionalFormatting sqref="E79:E89">
    <cfRule type="duplicateValues" dxfId="669" priority="444"/>
  </conditionalFormatting>
  <conditionalFormatting sqref="E79:E89">
    <cfRule type="duplicateValues" dxfId="668" priority="442"/>
    <cfRule type="duplicateValues" dxfId="667" priority="443"/>
  </conditionalFormatting>
  <conditionalFormatting sqref="E79:E89">
    <cfRule type="duplicateValues" dxfId="666" priority="441"/>
  </conditionalFormatting>
  <conditionalFormatting sqref="E79:E89">
    <cfRule type="duplicateValues" dxfId="665" priority="438"/>
    <cfRule type="duplicateValues" dxfId="664" priority="439"/>
    <cfRule type="duplicateValues" dxfId="663" priority="440"/>
  </conditionalFormatting>
  <conditionalFormatting sqref="E79:E89">
    <cfRule type="duplicateValues" dxfId="662" priority="437"/>
  </conditionalFormatting>
  <conditionalFormatting sqref="E79:E89">
    <cfRule type="duplicateValues" dxfId="661" priority="435"/>
    <cfRule type="duplicateValues" dxfId="660" priority="436"/>
  </conditionalFormatting>
  <conditionalFormatting sqref="E79:E89">
    <cfRule type="duplicateValues" dxfId="659" priority="434"/>
  </conditionalFormatting>
  <conditionalFormatting sqref="E79:E89">
    <cfRule type="duplicateValues" dxfId="658" priority="432"/>
    <cfRule type="duplicateValues" dxfId="657" priority="433"/>
  </conditionalFormatting>
  <conditionalFormatting sqref="E79:E89">
    <cfRule type="duplicateValues" dxfId="656" priority="430"/>
    <cfRule type="duplicateValues" dxfId="655" priority="431"/>
  </conditionalFormatting>
  <conditionalFormatting sqref="E79:E89">
    <cfRule type="duplicateValues" dxfId="654" priority="429"/>
  </conditionalFormatting>
  <conditionalFormatting sqref="E79:E89">
    <cfRule type="duplicateValues" dxfId="653" priority="428"/>
  </conditionalFormatting>
  <conditionalFormatting sqref="E79:E89">
    <cfRule type="duplicateValues" dxfId="652" priority="427"/>
  </conditionalFormatting>
  <conditionalFormatting sqref="E79:E89">
    <cfRule type="duplicateValues" dxfId="651" priority="426"/>
  </conditionalFormatting>
  <conditionalFormatting sqref="E79:E89">
    <cfRule type="duplicateValues" dxfId="650" priority="425"/>
  </conditionalFormatting>
  <conditionalFormatting sqref="E79:E89">
    <cfRule type="duplicateValues" dxfId="649" priority="424"/>
  </conditionalFormatting>
  <conditionalFormatting sqref="E79:E89">
    <cfRule type="duplicateValues" dxfId="648" priority="423"/>
  </conditionalFormatting>
  <conditionalFormatting sqref="E79:E89">
    <cfRule type="duplicateValues" dxfId="647" priority="421"/>
    <cfRule type="duplicateValues" dxfId="646" priority="422"/>
  </conditionalFormatting>
  <conditionalFormatting sqref="E79:E89">
    <cfRule type="duplicateValues" dxfId="645" priority="420"/>
  </conditionalFormatting>
  <conditionalFormatting sqref="E79:E89">
    <cfRule type="duplicateValues" dxfId="644" priority="417"/>
    <cfRule type="duplicateValues" dxfId="643" priority="418"/>
    <cfRule type="duplicateValues" dxfId="642" priority="419"/>
  </conditionalFormatting>
  <conditionalFormatting sqref="E79:E89">
    <cfRule type="duplicateValues" dxfId="641" priority="416"/>
  </conditionalFormatting>
  <conditionalFormatting sqref="E79:E89">
    <cfRule type="duplicateValues" dxfId="640" priority="414"/>
    <cfRule type="duplicateValues" dxfId="639" priority="415"/>
  </conditionalFormatting>
  <conditionalFormatting sqref="E79:E89">
    <cfRule type="duplicateValues" dxfId="638" priority="413"/>
  </conditionalFormatting>
  <conditionalFormatting sqref="E79:E89">
    <cfRule type="duplicateValues" dxfId="637" priority="412"/>
  </conditionalFormatting>
  <conditionalFormatting sqref="E79:E89">
    <cfRule type="duplicateValues" dxfId="636" priority="411"/>
  </conditionalFormatting>
  <conditionalFormatting sqref="E79:E89">
    <cfRule type="duplicateValues" dxfId="635" priority="409"/>
    <cfRule type="duplicateValues" dxfId="634" priority="410"/>
  </conditionalFormatting>
  <conditionalFormatting sqref="E79:E89">
    <cfRule type="duplicateValues" dxfId="633" priority="407"/>
    <cfRule type="duplicateValues" dxfId="632" priority="408"/>
  </conditionalFormatting>
  <conditionalFormatting sqref="E79:E89">
    <cfRule type="duplicateValues" dxfId="631" priority="406"/>
  </conditionalFormatting>
  <conditionalFormatting sqref="E79:E89">
    <cfRule type="duplicateValues" dxfId="630" priority="405"/>
  </conditionalFormatting>
  <conditionalFormatting sqref="E79:E89">
    <cfRule type="duplicateValues" dxfId="629" priority="404"/>
  </conditionalFormatting>
  <conditionalFormatting sqref="E79:E89">
    <cfRule type="duplicateValues" dxfId="628" priority="403"/>
  </conditionalFormatting>
  <conditionalFormatting sqref="E79:E89">
    <cfRule type="duplicateValues" dxfId="627" priority="402"/>
  </conditionalFormatting>
  <conditionalFormatting sqref="E79:E89">
    <cfRule type="duplicateValues" dxfId="626" priority="401"/>
  </conditionalFormatting>
  <conditionalFormatting sqref="E79:E89">
    <cfRule type="duplicateValues" dxfId="625" priority="400"/>
  </conditionalFormatting>
  <conditionalFormatting sqref="E79:E89">
    <cfRule type="duplicateValues" dxfId="624" priority="398"/>
    <cfRule type="duplicateValues" dxfId="623" priority="399"/>
  </conditionalFormatting>
  <conditionalFormatting sqref="E79:E89">
    <cfRule type="duplicateValues" dxfId="622" priority="397"/>
  </conditionalFormatting>
  <conditionalFormatting sqref="E79:E89">
    <cfRule type="duplicateValues" dxfId="621" priority="394"/>
    <cfRule type="duplicateValues" dxfId="620" priority="395"/>
    <cfRule type="duplicateValues" dxfId="619" priority="396"/>
  </conditionalFormatting>
  <conditionalFormatting sqref="E79:E89">
    <cfRule type="duplicateValues" dxfId="618" priority="393"/>
  </conditionalFormatting>
  <conditionalFormatting sqref="E79:E89">
    <cfRule type="duplicateValues" dxfId="617" priority="391"/>
    <cfRule type="duplicateValues" dxfId="616" priority="392"/>
  </conditionalFormatting>
  <conditionalFormatting sqref="E79:E89">
    <cfRule type="duplicateValues" dxfId="615" priority="390"/>
  </conditionalFormatting>
  <conditionalFormatting sqref="E79:E89">
    <cfRule type="duplicateValues" dxfId="614" priority="389"/>
  </conditionalFormatting>
  <conditionalFormatting sqref="E79:E89">
    <cfRule type="duplicateValues" dxfId="613" priority="388"/>
  </conditionalFormatting>
  <conditionalFormatting sqref="E79:E89">
    <cfRule type="duplicateValues" dxfId="612" priority="386"/>
    <cfRule type="duplicateValues" dxfId="611" priority="387"/>
  </conditionalFormatting>
  <conditionalFormatting sqref="E79:E89">
    <cfRule type="duplicateValues" dxfId="610" priority="384"/>
    <cfRule type="duplicateValues" dxfId="609" priority="385"/>
  </conditionalFormatting>
  <conditionalFormatting sqref="E79:E89">
    <cfRule type="duplicateValues" dxfId="608" priority="383"/>
  </conditionalFormatting>
  <conditionalFormatting sqref="E79:E89">
    <cfRule type="duplicateValues" dxfId="607" priority="382"/>
  </conditionalFormatting>
  <conditionalFormatting sqref="E79:E89">
    <cfRule type="duplicateValues" dxfId="606" priority="381"/>
  </conditionalFormatting>
  <conditionalFormatting sqref="E79:E89">
    <cfRule type="duplicateValues" dxfId="605" priority="380"/>
  </conditionalFormatting>
  <conditionalFormatting sqref="E79:E89">
    <cfRule type="duplicateValues" dxfId="604" priority="379"/>
  </conditionalFormatting>
  <conditionalFormatting sqref="E79:E89">
    <cfRule type="duplicateValues" dxfId="603" priority="378"/>
  </conditionalFormatting>
  <conditionalFormatting sqref="E79:E89">
    <cfRule type="duplicateValues" dxfId="602" priority="377"/>
  </conditionalFormatting>
  <conditionalFormatting sqref="E79:E89">
    <cfRule type="duplicateValues" dxfId="601" priority="375"/>
    <cfRule type="duplicateValues" dxfId="600" priority="376"/>
  </conditionalFormatting>
  <conditionalFormatting sqref="E79:E89">
    <cfRule type="duplicateValues" dxfId="599" priority="374"/>
  </conditionalFormatting>
  <conditionalFormatting sqref="E79:E89">
    <cfRule type="duplicateValues" dxfId="598" priority="371"/>
    <cfRule type="duplicateValues" dxfId="597" priority="372"/>
    <cfRule type="duplicateValues" dxfId="596" priority="373"/>
  </conditionalFormatting>
  <conditionalFormatting sqref="E79:E89">
    <cfRule type="duplicateValues" dxfId="595" priority="370"/>
  </conditionalFormatting>
  <conditionalFormatting sqref="E79:E89">
    <cfRule type="duplicateValues" dxfId="594" priority="368"/>
    <cfRule type="duplicateValues" dxfId="593" priority="369"/>
  </conditionalFormatting>
  <conditionalFormatting sqref="E79:E89">
    <cfRule type="duplicateValues" dxfId="592" priority="367"/>
  </conditionalFormatting>
  <conditionalFormatting sqref="E79:E89">
    <cfRule type="duplicateValues" dxfId="591" priority="366"/>
  </conditionalFormatting>
  <conditionalFormatting sqref="E78">
    <cfRule type="duplicateValues" dxfId="590" priority="364"/>
    <cfRule type="duplicateValues" dxfId="589" priority="365"/>
  </conditionalFormatting>
  <conditionalFormatting sqref="E78">
    <cfRule type="duplicateValues" dxfId="588" priority="363"/>
  </conditionalFormatting>
  <conditionalFormatting sqref="E78">
    <cfRule type="duplicateValues" dxfId="587" priority="362"/>
  </conditionalFormatting>
  <conditionalFormatting sqref="E78">
    <cfRule type="duplicateValues" dxfId="586" priority="360"/>
    <cfRule type="duplicateValues" dxfId="585" priority="361"/>
  </conditionalFormatting>
  <conditionalFormatting sqref="E78">
    <cfRule type="duplicateValues" dxfId="584" priority="358"/>
    <cfRule type="duplicateValues" dxfId="583" priority="359"/>
  </conditionalFormatting>
  <conditionalFormatting sqref="E78">
    <cfRule type="duplicateValues" dxfId="582" priority="357"/>
  </conditionalFormatting>
  <conditionalFormatting sqref="E78">
    <cfRule type="duplicateValues" dxfId="581" priority="356"/>
  </conditionalFormatting>
  <conditionalFormatting sqref="E78">
    <cfRule type="duplicateValues" dxfId="580" priority="355"/>
  </conditionalFormatting>
  <conditionalFormatting sqref="E78">
    <cfRule type="duplicateValues" dxfId="579" priority="354"/>
  </conditionalFormatting>
  <conditionalFormatting sqref="E78">
    <cfRule type="duplicateValues" dxfId="578" priority="353"/>
  </conditionalFormatting>
  <conditionalFormatting sqref="E78">
    <cfRule type="duplicateValues" dxfId="577" priority="352"/>
  </conditionalFormatting>
  <conditionalFormatting sqref="E78">
    <cfRule type="duplicateValues" dxfId="576" priority="351"/>
  </conditionalFormatting>
  <conditionalFormatting sqref="E78">
    <cfRule type="duplicateValues" dxfId="575" priority="349"/>
    <cfRule type="duplicateValues" dxfId="574" priority="350"/>
  </conditionalFormatting>
  <conditionalFormatting sqref="E78">
    <cfRule type="duplicateValues" dxfId="573" priority="348"/>
  </conditionalFormatting>
  <conditionalFormatting sqref="E78">
    <cfRule type="duplicateValues" dxfId="572" priority="345"/>
    <cfRule type="duplicateValues" dxfId="571" priority="346"/>
    <cfRule type="duplicateValues" dxfId="570" priority="347"/>
  </conditionalFormatting>
  <conditionalFormatting sqref="E78">
    <cfRule type="duplicateValues" dxfId="569" priority="344"/>
  </conditionalFormatting>
  <conditionalFormatting sqref="E78">
    <cfRule type="duplicateValues" dxfId="568" priority="342"/>
    <cfRule type="duplicateValues" dxfId="567" priority="343"/>
  </conditionalFormatting>
  <conditionalFormatting sqref="E78">
    <cfRule type="duplicateValues" dxfId="566" priority="341"/>
  </conditionalFormatting>
  <conditionalFormatting sqref="E78">
    <cfRule type="duplicateValues" dxfId="565" priority="339"/>
    <cfRule type="duplicateValues" dxfId="564" priority="340"/>
  </conditionalFormatting>
  <conditionalFormatting sqref="E78">
    <cfRule type="duplicateValues" dxfId="563" priority="337"/>
    <cfRule type="duplicateValues" dxfId="562" priority="338"/>
  </conditionalFormatting>
  <conditionalFormatting sqref="E78">
    <cfRule type="duplicateValues" dxfId="561" priority="336"/>
  </conditionalFormatting>
  <conditionalFormatting sqref="E78">
    <cfRule type="duplicateValues" dxfId="560" priority="335"/>
  </conditionalFormatting>
  <conditionalFormatting sqref="E78">
    <cfRule type="duplicateValues" dxfId="559" priority="334"/>
  </conditionalFormatting>
  <conditionalFormatting sqref="E78">
    <cfRule type="duplicateValues" dxfId="558" priority="333"/>
  </conditionalFormatting>
  <conditionalFormatting sqref="E78">
    <cfRule type="duplicateValues" dxfId="557" priority="332"/>
  </conditionalFormatting>
  <conditionalFormatting sqref="E78">
    <cfRule type="duplicateValues" dxfId="556" priority="331"/>
  </conditionalFormatting>
  <conditionalFormatting sqref="E78">
    <cfRule type="duplicateValues" dxfId="555" priority="330"/>
  </conditionalFormatting>
  <conditionalFormatting sqref="E78">
    <cfRule type="duplicateValues" dxfId="554" priority="328"/>
    <cfRule type="duplicateValues" dxfId="553" priority="329"/>
  </conditionalFormatting>
  <conditionalFormatting sqref="E78">
    <cfRule type="duplicateValues" dxfId="552" priority="327"/>
  </conditionalFormatting>
  <conditionalFormatting sqref="E78">
    <cfRule type="duplicateValues" dxfId="551" priority="324"/>
    <cfRule type="duplicateValues" dxfId="550" priority="325"/>
    <cfRule type="duplicateValues" dxfId="549" priority="326"/>
  </conditionalFormatting>
  <conditionalFormatting sqref="E78">
    <cfRule type="duplicateValues" dxfId="548" priority="323"/>
  </conditionalFormatting>
  <conditionalFormatting sqref="E78">
    <cfRule type="duplicateValues" dxfId="547" priority="321"/>
    <cfRule type="duplicateValues" dxfId="546" priority="322"/>
  </conditionalFormatting>
  <conditionalFormatting sqref="E78">
    <cfRule type="duplicateValues" dxfId="545" priority="320"/>
  </conditionalFormatting>
  <conditionalFormatting sqref="E78">
    <cfRule type="duplicateValues" dxfId="544" priority="319"/>
  </conditionalFormatting>
  <conditionalFormatting sqref="E78">
    <cfRule type="duplicateValues" dxfId="543" priority="318"/>
  </conditionalFormatting>
  <conditionalFormatting sqref="E78">
    <cfRule type="duplicateValues" dxfId="542" priority="316"/>
    <cfRule type="duplicateValues" dxfId="541" priority="317"/>
  </conditionalFormatting>
  <conditionalFormatting sqref="E78">
    <cfRule type="duplicateValues" dxfId="540" priority="314"/>
    <cfRule type="duplicateValues" dxfId="539" priority="315"/>
  </conditionalFormatting>
  <conditionalFormatting sqref="E78">
    <cfRule type="duplicateValues" dxfId="538" priority="313"/>
  </conditionalFormatting>
  <conditionalFormatting sqref="E78">
    <cfRule type="duplicateValues" dxfId="537" priority="312"/>
  </conditionalFormatting>
  <conditionalFormatting sqref="E78">
    <cfRule type="duplicateValues" dxfId="536" priority="311"/>
  </conditionalFormatting>
  <conditionalFormatting sqref="E78">
    <cfRule type="duplicateValues" dxfId="535" priority="310"/>
  </conditionalFormatting>
  <conditionalFormatting sqref="E78">
    <cfRule type="duplicateValues" dxfId="534" priority="309"/>
  </conditionalFormatting>
  <conditionalFormatting sqref="E78">
    <cfRule type="duplicateValues" dxfId="533" priority="308"/>
  </conditionalFormatting>
  <conditionalFormatting sqref="E78">
    <cfRule type="duplicateValues" dxfId="532" priority="307"/>
  </conditionalFormatting>
  <conditionalFormatting sqref="E78">
    <cfRule type="duplicateValues" dxfId="531" priority="305"/>
    <cfRule type="duplicateValues" dxfId="530" priority="306"/>
  </conditionalFormatting>
  <conditionalFormatting sqref="E78">
    <cfRule type="duplicateValues" dxfId="529" priority="304"/>
  </conditionalFormatting>
  <conditionalFormatting sqref="E78">
    <cfRule type="duplicateValues" dxfId="528" priority="301"/>
    <cfRule type="duplicateValues" dxfId="527" priority="302"/>
    <cfRule type="duplicateValues" dxfId="526" priority="303"/>
  </conditionalFormatting>
  <conditionalFormatting sqref="E78">
    <cfRule type="duplicateValues" dxfId="525" priority="300"/>
  </conditionalFormatting>
  <conditionalFormatting sqref="E78">
    <cfRule type="duplicateValues" dxfId="524" priority="298"/>
    <cfRule type="duplicateValues" dxfId="523" priority="299"/>
  </conditionalFormatting>
  <conditionalFormatting sqref="E78">
    <cfRule type="duplicateValues" dxfId="522" priority="297"/>
  </conditionalFormatting>
  <conditionalFormatting sqref="E78">
    <cfRule type="duplicateValues" dxfId="521" priority="296"/>
  </conditionalFormatting>
  <conditionalFormatting sqref="E78">
    <cfRule type="duplicateValues" dxfId="520" priority="295"/>
  </conditionalFormatting>
  <conditionalFormatting sqref="E78">
    <cfRule type="duplicateValues" dxfId="519" priority="293"/>
    <cfRule type="duplicateValues" dxfId="518" priority="294"/>
  </conditionalFormatting>
  <conditionalFormatting sqref="E78">
    <cfRule type="duplicateValues" dxfId="517" priority="291"/>
    <cfRule type="duplicateValues" dxfId="516" priority="292"/>
  </conditionalFormatting>
  <conditionalFormatting sqref="E78">
    <cfRule type="duplicateValues" dxfId="515" priority="290"/>
  </conditionalFormatting>
  <conditionalFormatting sqref="E78">
    <cfRule type="duplicateValues" dxfId="514" priority="289"/>
  </conditionalFormatting>
  <conditionalFormatting sqref="E78">
    <cfRule type="duplicateValues" dxfId="513" priority="288"/>
  </conditionalFormatting>
  <conditionalFormatting sqref="E78">
    <cfRule type="duplicateValues" dxfId="512" priority="287"/>
  </conditionalFormatting>
  <conditionalFormatting sqref="E78">
    <cfRule type="duplicateValues" dxfId="511" priority="286"/>
  </conditionalFormatting>
  <conditionalFormatting sqref="E78">
    <cfRule type="duplicateValues" dxfId="510" priority="285"/>
  </conditionalFormatting>
  <conditionalFormatting sqref="E78">
    <cfRule type="duplicateValues" dxfId="509" priority="284"/>
  </conditionalFormatting>
  <conditionalFormatting sqref="E78">
    <cfRule type="duplicateValues" dxfId="508" priority="282"/>
    <cfRule type="duplicateValues" dxfId="507" priority="283"/>
  </conditionalFormatting>
  <conditionalFormatting sqref="E78">
    <cfRule type="duplicateValues" dxfId="506" priority="281"/>
  </conditionalFormatting>
  <conditionalFormatting sqref="E78">
    <cfRule type="duplicateValues" dxfId="505" priority="278"/>
    <cfRule type="duplicateValues" dxfId="504" priority="279"/>
    <cfRule type="duplicateValues" dxfId="503" priority="280"/>
  </conditionalFormatting>
  <conditionalFormatting sqref="E78">
    <cfRule type="duplicateValues" dxfId="502" priority="277"/>
  </conditionalFormatting>
  <conditionalFormatting sqref="E78">
    <cfRule type="duplicateValues" dxfId="501" priority="275"/>
    <cfRule type="duplicateValues" dxfId="500" priority="276"/>
  </conditionalFormatting>
  <conditionalFormatting sqref="E78">
    <cfRule type="duplicateValues" dxfId="499" priority="274"/>
  </conditionalFormatting>
  <conditionalFormatting sqref="E78">
    <cfRule type="duplicateValues" dxfId="498" priority="273"/>
  </conditionalFormatting>
  <conditionalFormatting sqref="B90:B111">
    <cfRule type="duplicateValues" dxfId="497" priority="272"/>
  </conditionalFormatting>
  <conditionalFormatting sqref="B90:B111">
    <cfRule type="duplicateValues" dxfId="496" priority="271"/>
  </conditionalFormatting>
  <conditionalFormatting sqref="B90:B111">
    <cfRule type="duplicateValues" dxfId="495" priority="269"/>
    <cfRule type="duplicateValues" dxfId="494" priority="270"/>
  </conditionalFormatting>
  <conditionalFormatting sqref="B90:B111">
    <cfRule type="duplicateValues" dxfId="493" priority="266"/>
    <cfRule type="duplicateValues" dxfId="492" priority="267"/>
    <cfRule type="duplicateValues" dxfId="491" priority="268"/>
  </conditionalFormatting>
  <conditionalFormatting sqref="B90:B111">
    <cfRule type="duplicateValues" dxfId="490" priority="265"/>
  </conditionalFormatting>
  <conditionalFormatting sqref="B90:B111">
    <cfRule type="duplicateValues" dxfId="489" priority="264"/>
  </conditionalFormatting>
  <conditionalFormatting sqref="B90:B111">
    <cfRule type="duplicateValues" dxfId="488" priority="263"/>
  </conditionalFormatting>
  <conditionalFormatting sqref="B90:B111">
    <cfRule type="duplicateValues" dxfId="487" priority="262"/>
  </conditionalFormatting>
  <conditionalFormatting sqref="B90:B111">
    <cfRule type="duplicateValues" dxfId="486" priority="261"/>
  </conditionalFormatting>
  <conditionalFormatting sqref="B90:B111">
    <cfRule type="duplicateValues" dxfId="485" priority="260"/>
  </conditionalFormatting>
  <conditionalFormatting sqref="B90:B111">
    <cfRule type="duplicateValues" dxfId="484" priority="258"/>
    <cfRule type="duplicateValues" dxfId="483" priority="259"/>
  </conditionalFormatting>
  <conditionalFormatting sqref="B90:B111">
    <cfRule type="duplicateValues" dxfId="482" priority="257"/>
  </conditionalFormatting>
  <conditionalFormatting sqref="B90:B111">
    <cfRule type="duplicateValues" dxfId="481" priority="256"/>
  </conditionalFormatting>
  <conditionalFormatting sqref="B90:B111">
    <cfRule type="duplicateValues" dxfId="480" priority="255"/>
  </conditionalFormatting>
  <conditionalFormatting sqref="B90:B111">
    <cfRule type="duplicateValues" dxfId="479" priority="253"/>
    <cfRule type="duplicateValues" dxfId="478" priority="254"/>
  </conditionalFormatting>
  <conditionalFormatting sqref="B90:B111">
    <cfRule type="duplicateValues" dxfId="477" priority="252"/>
  </conditionalFormatting>
  <conditionalFormatting sqref="B90:B111">
    <cfRule type="duplicateValues" dxfId="476" priority="250"/>
    <cfRule type="duplicateValues" dxfId="475" priority="251"/>
  </conditionalFormatting>
  <conditionalFormatting sqref="B90:B111">
    <cfRule type="duplicateValues" dxfId="474" priority="247"/>
    <cfRule type="duplicateValues" dxfId="473" priority="248"/>
    <cfRule type="duplicateValues" dxfId="472" priority="249"/>
  </conditionalFormatting>
  <conditionalFormatting sqref="B90:B111">
    <cfRule type="duplicateValues" dxfId="471" priority="246"/>
  </conditionalFormatting>
  <conditionalFormatting sqref="B90:B111">
    <cfRule type="duplicateValues" dxfId="470" priority="245"/>
  </conditionalFormatting>
  <conditionalFormatting sqref="B90:B111">
    <cfRule type="duplicateValues" dxfId="469" priority="244"/>
  </conditionalFormatting>
  <conditionalFormatting sqref="B90:B111">
    <cfRule type="duplicateValues" dxfId="468" priority="243"/>
  </conditionalFormatting>
  <conditionalFormatting sqref="B90:B111">
    <cfRule type="duplicateValues" dxfId="467" priority="241"/>
    <cfRule type="duplicateValues" dxfId="466" priority="242"/>
  </conditionalFormatting>
  <conditionalFormatting sqref="B90:B111">
    <cfRule type="duplicateValues" dxfId="465" priority="240"/>
  </conditionalFormatting>
  <conditionalFormatting sqref="E90:E91">
    <cfRule type="duplicateValues" dxfId="464" priority="238"/>
    <cfRule type="duplicateValues" dxfId="463" priority="239"/>
  </conditionalFormatting>
  <conditionalFormatting sqref="E90:E91">
    <cfRule type="duplicateValues" dxfId="462" priority="237"/>
  </conditionalFormatting>
  <conditionalFormatting sqref="E90:E91">
    <cfRule type="duplicateValues" dxfId="461" priority="236"/>
  </conditionalFormatting>
  <conditionalFormatting sqref="E90:E91">
    <cfRule type="duplicateValues" dxfId="460" priority="234"/>
    <cfRule type="duplicateValues" dxfId="459" priority="235"/>
  </conditionalFormatting>
  <conditionalFormatting sqref="E90:E91">
    <cfRule type="duplicateValues" dxfId="458" priority="232"/>
    <cfRule type="duplicateValues" dxfId="457" priority="233"/>
  </conditionalFormatting>
  <conditionalFormatting sqref="E90:E91">
    <cfRule type="duplicateValues" dxfId="456" priority="231"/>
  </conditionalFormatting>
  <conditionalFormatting sqref="E90:E91">
    <cfRule type="duplicateValues" dxfId="455" priority="230"/>
  </conditionalFormatting>
  <conditionalFormatting sqref="E90:E91">
    <cfRule type="duplicateValues" dxfId="454" priority="229"/>
  </conditionalFormatting>
  <conditionalFormatting sqref="E90:E91">
    <cfRule type="duplicateValues" dxfId="453" priority="228"/>
  </conditionalFormatting>
  <conditionalFormatting sqref="E90:E91">
    <cfRule type="duplicateValues" dxfId="452" priority="227"/>
  </conditionalFormatting>
  <conditionalFormatting sqref="E90:E91">
    <cfRule type="duplicateValues" dxfId="451" priority="226"/>
  </conditionalFormatting>
  <conditionalFormatting sqref="E90:E91">
    <cfRule type="duplicateValues" dxfId="450" priority="225"/>
  </conditionalFormatting>
  <conditionalFormatting sqref="E90:E91">
    <cfRule type="duplicateValues" dxfId="449" priority="223"/>
    <cfRule type="duplicateValues" dxfId="448" priority="224"/>
  </conditionalFormatting>
  <conditionalFormatting sqref="E90:E91">
    <cfRule type="duplicateValues" dxfId="447" priority="222"/>
  </conditionalFormatting>
  <conditionalFormatting sqref="E90:E91">
    <cfRule type="duplicateValues" dxfId="446" priority="219"/>
    <cfRule type="duplicateValues" dxfId="445" priority="220"/>
    <cfRule type="duplicateValues" dxfId="444" priority="221"/>
  </conditionalFormatting>
  <conditionalFormatting sqref="E90:E91">
    <cfRule type="duplicateValues" dxfId="443" priority="218"/>
  </conditionalFormatting>
  <conditionalFormatting sqref="E90:E91">
    <cfRule type="duplicateValues" dxfId="442" priority="216"/>
    <cfRule type="duplicateValues" dxfId="441" priority="217"/>
  </conditionalFormatting>
  <conditionalFormatting sqref="E90:E91">
    <cfRule type="duplicateValues" dxfId="440" priority="215"/>
  </conditionalFormatting>
  <conditionalFormatting sqref="E90:E91">
    <cfRule type="duplicateValues" dxfId="439" priority="213"/>
    <cfRule type="duplicateValues" dxfId="438" priority="214"/>
  </conditionalFormatting>
  <conditionalFormatting sqref="E90:E91">
    <cfRule type="duplicateValues" dxfId="437" priority="211"/>
    <cfRule type="duplicateValues" dxfId="436" priority="212"/>
  </conditionalFormatting>
  <conditionalFormatting sqref="E90:E91">
    <cfRule type="duplicateValues" dxfId="435" priority="210"/>
  </conditionalFormatting>
  <conditionalFormatting sqref="E90:E91">
    <cfRule type="duplicateValues" dxfId="434" priority="209"/>
  </conditionalFormatting>
  <conditionalFormatting sqref="E90:E91">
    <cfRule type="duplicateValues" dxfId="433" priority="208"/>
  </conditionalFormatting>
  <conditionalFormatting sqref="E90:E91">
    <cfRule type="duplicateValues" dxfId="432" priority="207"/>
  </conditionalFormatting>
  <conditionalFormatting sqref="E90:E91">
    <cfRule type="duplicateValues" dxfId="431" priority="206"/>
  </conditionalFormatting>
  <conditionalFormatting sqref="E90:E91">
    <cfRule type="duplicateValues" dxfId="430" priority="205"/>
  </conditionalFormatting>
  <conditionalFormatting sqref="E90:E91">
    <cfRule type="duplicateValues" dxfId="429" priority="204"/>
  </conditionalFormatting>
  <conditionalFormatting sqref="E90:E91">
    <cfRule type="duplicateValues" dxfId="428" priority="202"/>
    <cfRule type="duplicateValues" dxfId="427" priority="203"/>
  </conditionalFormatting>
  <conditionalFormatting sqref="E90:E91">
    <cfRule type="duplicateValues" dxfId="426" priority="201"/>
  </conditionalFormatting>
  <conditionalFormatting sqref="E90:E91">
    <cfRule type="duplicateValues" dxfId="425" priority="198"/>
    <cfRule type="duplicateValues" dxfId="424" priority="199"/>
    <cfRule type="duplicateValues" dxfId="423" priority="200"/>
  </conditionalFormatting>
  <conditionalFormatting sqref="E90:E91">
    <cfRule type="duplicateValues" dxfId="422" priority="197"/>
  </conditionalFormatting>
  <conditionalFormatting sqref="E90:E91">
    <cfRule type="duplicateValues" dxfId="421" priority="195"/>
    <cfRule type="duplicateValues" dxfId="420" priority="196"/>
  </conditionalFormatting>
  <conditionalFormatting sqref="E90:E91">
    <cfRule type="duplicateValues" dxfId="419" priority="194"/>
  </conditionalFormatting>
  <conditionalFormatting sqref="E90:E91">
    <cfRule type="duplicateValues" dxfId="418" priority="193"/>
  </conditionalFormatting>
  <conditionalFormatting sqref="E90:E91">
    <cfRule type="duplicateValues" dxfId="417" priority="192"/>
  </conditionalFormatting>
  <conditionalFormatting sqref="E90:E91">
    <cfRule type="duplicateValues" dxfId="416" priority="190"/>
    <cfRule type="duplicateValues" dxfId="415" priority="191"/>
  </conditionalFormatting>
  <conditionalFormatting sqref="E90:E91">
    <cfRule type="duplicateValues" dxfId="414" priority="188"/>
    <cfRule type="duplicateValues" dxfId="413" priority="189"/>
  </conditionalFormatting>
  <conditionalFormatting sqref="E90:E91">
    <cfRule type="duplicateValues" dxfId="412" priority="187"/>
  </conditionalFormatting>
  <conditionalFormatting sqref="E90:E91">
    <cfRule type="duplicateValues" dxfId="411" priority="186"/>
  </conditionalFormatting>
  <conditionalFormatting sqref="E90:E91">
    <cfRule type="duplicateValues" dxfId="410" priority="185"/>
  </conditionalFormatting>
  <conditionalFormatting sqref="E90:E91">
    <cfRule type="duplicateValues" dxfId="409" priority="184"/>
  </conditionalFormatting>
  <conditionalFormatting sqref="E90:E91">
    <cfRule type="duplicateValues" dxfId="408" priority="183"/>
  </conditionalFormatting>
  <conditionalFormatting sqref="E90:E91">
    <cfRule type="duplicateValues" dxfId="407" priority="182"/>
  </conditionalFormatting>
  <conditionalFormatting sqref="E90:E91">
    <cfRule type="duplicateValues" dxfId="406" priority="181"/>
  </conditionalFormatting>
  <conditionalFormatting sqref="E90:E91">
    <cfRule type="duplicateValues" dxfId="405" priority="179"/>
    <cfRule type="duplicateValues" dxfId="404" priority="180"/>
  </conditionalFormatting>
  <conditionalFormatting sqref="E90:E91">
    <cfRule type="duplicateValues" dxfId="403" priority="178"/>
  </conditionalFormatting>
  <conditionalFormatting sqref="E90:E91">
    <cfRule type="duplicateValues" dxfId="402" priority="175"/>
    <cfRule type="duplicateValues" dxfId="401" priority="176"/>
    <cfRule type="duplicateValues" dxfId="400" priority="177"/>
  </conditionalFormatting>
  <conditionalFormatting sqref="E90:E91">
    <cfRule type="duplicateValues" dxfId="399" priority="174"/>
  </conditionalFormatting>
  <conditionalFormatting sqref="E90:E91">
    <cfRule type="duplicateValues" dxfId="398" priority="172"/>
    <cfRule type="duplicateValues" dxfId="397" priority="173"/>
  </conditionalFormatting>
  <conditionalFormatting sqref="E90:E91">
    <cfRule type="duplicateValues" dxfId="396" priority="171"/>
  </conditionalFormatting>
  <conditionalFormatting sqref="E90:E91">
    <cfRule type="duplicateValues" dxfId="395" priority="170"/>
  </conditionalFormatting>
  <conditionalFormatting sqref="E90:E91">
    <cfRule type="duplicateValues" dxfId="394" priority="169"/>
  </conditionalFormatting>
  <conditionalFormatting sqref="E90:E91">
    <cfRule type="duplicateValues" dxfId="393" priority="167"/>
    <cfRule type="duplicateValues" dxfId="392" priority="168"/>
  </conditionalFormatting>
  <conditionalFormatting sqref="E90:E91">
    <cfRule type="duplicateValues" dxfId="391" priority="165"/>
    <cfRule type="duplicateValues" dxfId="390" priority="166"/>
  </conditionalFormatting>
  <conditionalFormatting sqref="E90:E91">
    <cfRule type="duplicateValues" dxfId="389" priority="164"/>
  </conditionalFormatting>
  <conditionalFormatting sqref="E90:E91">
    <cfRule type="duplicateValues" dxfId="388" priority="163"/>
  </conditionalFormatting>
  <conditionalFormatting sqref="E90:E91">
    <cfRule type="duplicateValues" dxfId="387" priority="162"/>
  </conditionalFormatting>
  <conditionalFormatting sqref="E90:E91">
    <cfRule type="duplicateValues" dxfId="386" priority="161"/>
  </conditionalFormatting>
  <conditionalFormatting sqref="E90:E91">
    <cfRule type="duplicateValues" dxfId="385" priority="160"/>
  </conditionalFormatting>
  <conditionalFormatting sqref="E90:E91">
    <cfRule type="duplicateValues" dxfId="384" priority="159"/>
  </conditionalFormatting>
  <conditionalFormatting sqref="E90:E91">
    <cfRule type="duplicateValues" dxfId="383" priority="158"/>
  </conditionalFormatting>
  <conditionalFormatting sqref="E90:E91">
    <cfRule type="duplicateValues" dxfId="382" priority="156"/>
    <cfRule type="duplicateValues" dxfId="381" priority="157"/>
  </conditionalFormatting>
  <conditionalFormatting sqref="E90:E91">
    <cfRule type="duplicateValues" dxfId="380" priority="155"/>
  </conditionalFormatting>
  <conditionalFormatting sqref="E90:E91">
    <cfRule type="duplicateValues" dxfId="379" priority="152"/>
    <cfRule type="duplicateValues" dxfId="378" priority="153"/>
    <cfRule type="duplicateValues" dxfId="377" priority="154"/>
  </conditionalFormatting>
  <conditionalFormatting sqref="E90:E91">
    <cfRule type="duplicateValues" dxfId="376" priority="151"/>
  </conditionalFormatting>
  <conditionalFormatting sqref="E90:E91">
    <cfRule type="duplicateValues" dxfId="375" priority="149"/>
    <cfRule type="duplicateValues" dxfId="374" priority="150"/>
  </conditionalFormatting>
  <conditionalFormatting sqref="E90:E91">
    <cfRule type="duplicateValues" dxfId="373" priority="148"/>
  </conditionalFormatting>
  <conditionalFormatting sqref="E90:E91">
    <cfRule type="duplicateValues" dxfId="372" priority="147"/>
  </conditionalFormatting>
  <conditionalFormatting sqref="E92:E110">
    <cfRule type="duplicateValues" dxfId="371" priority="145"/>
    <cfRule type="duplicateValues" dxfId="370" priority="146"/>
  </conditionalFormatting>
  <conditionalFormatting sqref="E92:E110">
    <cfRule type="duplicateValues" dxfId="369" priority="144"/>
  </conditionalFormatting>
  <conditionalFormatting sqref="E92:E110">
    <cfRule type="duplicateValues" dxfId="368" priority="143"/>
  </conditionalFormatting>
  <conditionalFormatting sqref="E92:E110">
    <cfRule type="duplicateValues" dxfId="367" priority="141"/>
    <cfRule type="duplicateValues" dxfId="366" priority="142"/>
  </conditionalFormatting>
  <conditionalFormatting sqref="E92:E110">
    <cfRule type="duplicateValues" dxfId="365" priority="139"/>
    <cfRule type="duplicateValues" dxfId="364" priority="140"/>
  </conditionalFormatting>
  <conditionalFormatting sqref="E92:E110">
    <cfRule type="duplicateValues" dxfId="363" priority="138"/>
  </conditionalFormatting>
  <conditionalFormatting sqref="E92:E110">
    <cfRule type="duplicateValues" dxfId="362" priority="137"/>
  </conditionalFormatting>
  <conditionalFormatting sqref="E92:E110">
    <cfRule type="duplicateValues" dxfId="361" priority="136"/>
  </conditionalFormatting>
  <conditionalFormatting sqref="E92:E110">
    <cfRule type="duplicateValues" dxfId="360" priority="135"/>
  </conditionalFormatting>
  <conditionalFormatting sqref="E92:E110">
    <cfRule type="duplicateValues" dxfId="359" priority="134"/>
  </conditionalFormatting>
  <conditionalFormatting sqref="E92:E110">
    <cfRule type="duplicateValues" dxfId="358" priority="133"/>
  </conditionalFormatting>
  <conditionalFormatting sqref="E92:E110">
    <cfRule type="duplicateValues" dxfId="357" priority="132"/>
  </conditionalFormatting>
  <conditionalFormatting sqref="E92:E110">
    <cfRule type="duplicateValues" dxfId="356" priority="130"/>
    <cfRule type="duplicateValues" dxfId="355" priority="131"/>
  </conditionalFormatting>
  <conditionalFormatting sqref="E92:E110">
    <cfRule type="duplicateValues" dxfId="354" priority="129"/>
  </conditionalFormatting>
  <conditionalFormatting sqref="E92:E110">
    <cfRule type="duplicateValues" dxfId="353" priority="126"/>
    <cfRule type="duplicateValues" dxfId="352" priority="127"/>
    <cfRule type="duplicateValues" dxfId="351" priority="128"/>
  </conditionalFormatting>
  <conditionalFormatting sqref="E92:E110">
    <cfRule type="duplicateValues" dxfId="350" priority="125"/>
  </conditionalFormatting>
  <conditionalFormatting sqref="E92:E110">
    <cfRule type="duplicateValues" dxfId="349" priority="123"/>
    <cfRule type="duplicateValues" dxfId="348" priority="124"/>
  </conditionalFormatting>
  <conditionalFormatting sqref="E92:E110">
    <cfRule type="duplicateValues" dxfId="347" priority="122"/>
  </conditionalFormatting>
  <conditionalFormatting sqref="E92:E110">
    <cfRule type="duplicateValues" dxfId="346" priority="120"/>
    <cfRule type="duplicateValues" dxfId="345" priority="121"/>
  </conditionalFormatting>
  <conditionalFormatting sqref="E92:E110">
    <cfRule type="duplicateValues" dxfId="344" priority="118"/>
    <cfRule type="duplicateValues" dxfId="343" priority="119"/>
  </conditionalFormatting>
  <conditionalFormatting sqref="E92:E110">
    <cfRule type="duplicateValues" dxfId="342" priority="117"/>
  </conditionalFormatting>
  <conditionalFormatting sqref="E92:E110">
    <cfRule type="duplicateValues" dxfId="341" priority="116"/>
  </conditionalFormatting>
  <conditionalFormatting sqref="E92:E110">
    <cfRule type="duplicateValues" dxfId="340" priority="115"/>
  </conditionalFormatting>
  <conditionalFormatting sqref="E92:E110">
    <cfRule type="duplicateValues" dxfId="339" priority="114"/>
  </conditionalFormatting>
  <conditionalFormatting sqref="E92:E110">
    <cfRule type="duplicateValues" dxfId="338" priority="113"/>
  </conditionalFormatting>
  <conditionalFormatting sqref="E92:E110">
    <cfRule type="duplicateValues" dxfId="337" priority="112"/>
  </conditionalFormatting>
  <conditionalFormatting sqref="E92:E110">
    <cfRule type="duplicateValues" dxfId="336" priority="111"/>
  </conditionalFormatting>
  <conditionalFormatting sqref="E92:E110">
    <cfRule type="duplicateValues" dxfId="335" priority="109"/>
    <cfRule type="duplicateValues" dxfId="334" priority="110"/>
  </conditionalFormatting>
  <conditionalFormatting sqref="E92:E110">
    <cfRule type="duplicateValues" dxfId="333" priority="108"/>
  </conditionalFormatting>
  <conditionalFormatting sqref="E92:E110">
    <cfRule type="duplicateValues" dxfId="332" priority="105"/>
    <cfRule type="duplicateValues" dxfId="331" priority="106"/>
    <cfRule type="duplicateValues" dxfId="330" priority="107"/>
  </conditionalFormatting>
  <conditionalFormatting sqref="E92:E110">
    <cfRule type="duplicateValues" dxfId="329" priority="104"/>
  </conditionalFormatting>
  <conditionalFormatting sqref="E92:E110">
    <cfRule type="duplicateValues" dxfId="328" priority="102"/>
    <cfRule type="duplicateValues" dxfId="327" priority="103"/>
  </conditionalFormatting>
  <conditionalFormatting sqref="E92:E110">
    <cfRule type="duplicateValues" dxfId="326" priority="101"/>
  </conditionalFormatting>
  <conditionalFormatting sqref="E92:E110">
    <cfRule type="duplicateValues" dxfId="325" priority="100"/>
  </conditionalFormatting>
  <conditionalFormatting sqref="E92:E110">
    <cfRule type="duplicateValues" dxfId="324" priority="99"/>
  </conditionalFormatting>
  <conditionalFormatting sqref="E92:E110">
    <cfRule type="duplicateValues" dxfId="323" priority="97"/>
    <cfRule type="duplicateValues" dxfId="322" priority="98"/>
  </conditionalFormatting>
  <conditionalFormatting sqref="E92:E110">
    <cfRule type="duplicateValues" dxfId="321" priority="95"/>
    <cfRule type="duplicateValues" dxfId="320" priority="96"/>
  </conditionalFormatting>
  <conditionalFormatting sqref="E92:E110">
    <cfRule type="duplicateValues" dxfId="319" priority="94"/>
  </conditionalFormatting>
  <conditionalFormatting sqref="E92:E110">
    <cfRule type="duplicateValues" dxfId="318" priority="93"/>
  </conditionalFormatting>
  <conditionalFormatting sqref="E92:E110">
    <cfRule type="duplicateValues" dxfId="317" priority="92"/>
  </conditionalFormatting>
  <conditionalFormatting sqref="E92:E110">
    <cfRule type="duplicateValues" dxfId="316" priority="91"/>
  </conditionalFormatting>
  <conditionalFormatting sqref="E92:E110">
    <cfRule type="duplicateValues" dxfId="315" priority="90"/>
  </conditionalFormatting>
  <conditionalFormatting sqref="E92:E110">
    <cfRule type="duplicateValues" dxfId="314" priority="89"/>
  </conditionalFormatting>
  <conditionalFormatting sqref="E92:E110">
    <cfRule type="duplicateValues" dxfId="313" priority="88"/>
  </conditionalFormatting>
  <conditionalFormatting sqref="E92:E110">
    <cfRule type="duplicateValues" dxfId="312" priority="86"/>
    <cfRule type="duplicateValues" dxfId="311" priority="87"/>
  </conditionalFormatting>
  <conditionalFormatting sqref="E92:E110">
    <cfRule type="duplicateValues" dxfId="310" priority="85"/>
  </conditionalFormatting>
  <conditionalFormatting sqref="E92:E110">
    <cfRule type="duplicateValues" dxfId="309" priority="82"/>
    <cfRule type="duplicateValues" dxfId="308" priority="83"/>
    <cfRule type="duplicateValues" dxfId="307" priority="84"/>
  </conditionalFormatting>
  <conditionalFormatting sqref="E92:E110">
    <cfRule type="duplicateValues" dxfId="306" priority="81"/>
  </conditionalFormatting>
  <conditionalFormatting sqref="E92:E110">
    <cfRule type="duplicateValues" dxfId="305" priority="79"/>
    <cfRule type="duplicateValues" dxfId="304" priority="80"/>
  </conditionalFormatting>
  <conditionalFormatting sqref="E92:E110">
    <cfRule type="duplicateValues" dxfId="303" priority="78"/>
  </conditionalFormatting>
  <conditionalFormatting sqref="E92:E110">
    <cfRule type="duplicateValues" dxfId="302" priority="77"/>
  </conditionalFormatting>
  <conditionalFormatting sqref="E92:E110">
    <cfRule type="duplicateValues" dxfId="301" priority="76"/>
  </conditionalFormatting>
  <conditionalFormatting sqref="E92:E110">
    <cfRule type="duplicateValues" dxfId="300" priority="74"/>
    <cfRule type="duplicateValues" dxfId="299" priority="75"/>
  </conditionalFormatting>
  <conditionalFormatting sqref="E92:E110">
    <cfRule type="duplicateValues" dxfId="298" priority="72"/>
    <cfRule type="duplicateValues" dxfId="297" priority="73"/>
  </conditionalFormatting>
  <conditionalFormatting sqref="E92:E110">
    <cfRule type="duplicateValues" dxfId="296" priority="71"/>
  </conditionalFormatting>
  <conditionalFormatting sqref="E92:E110">
    <cfRule type="duplicateValues" dxfId="295" priority="70"/>
  </conditionalFormatting>
  <conditionalFormatting sqref="E92:E110">
    <cfRule type="duplicateValues" dxfId="294" priority="69"/>
  </conditionalFormatting>
  <conditionalFormatting sqref="E92:E110">
    <cfRule type="duplicateValues" dxfId="293" priority="68"/>
  </conditionalFormatting>
  <conditionalFormatting sqref="E92:E110">
    <cfRule type="duplicateValues" dxfId="292" priority="67"/>
  </conditionalFormatting>
  <conditionalFormatting sqref="E92:E110">
    <cfRule type="duplicateValues" dxfId="291" priority="66"/>
  </conditionalFormatting>
  <conditionalFormatting sqref="E92:E110">
    <cfRule type="duplicateValues" dxfId="290" priority="65"/>
  </conditionalFormatting>
  <conditionalFormatting sqref="E92:E110">
    <cfRule type="duplicateValues" dxfId="289" priority="63"/>
    <cfRule type="duplicateValues" dxfId="288" priority="64"/>
  </conditionalFormatting>
  <conditionalFormatting sqref="E92:E110">
    <cfRule type="duplicateValues" dxfId="287" priority="62"/>
  </conditionalFormatting>
  <conditionalFormatting sqref="E92:E110">
    <cfRule type="duplicateValues" dxfId="286" priority="59"/>
    <cfRule type="duplicateValues" dxfId="285" priority="60"/>
    <cfRule type="duplicateValues" dxfId="284" priority="61"/>
  </conditionalFormatting>
  <conditionalFormatting sqref="E92:E110">
    <cfRule type="duplicateValues" dxfId="283" priority="58"/>
  </conditionalFormatting>
  <conditionalFormatting sqref="E92:E110">
    <cfRule type="duplicateValues" dxfId="282" priority="56"/>
    <cfRule type="duplicateValues" dxfId="281" priority="57"/>
  </conditionalFormatting>
  <conditionalFormatting sqref="E92:E110">
    <cfRule type="duplicateValues" dxfId="280" priority="55"/>
  </conditionalFormatting>
  <conditionalFormatting sqref="E92:E110">
    <cfRule type="duplicateValues" dxfId="279" priority="54"/>
  </conditionalFormatting>
  <conditionalFormatting sqref="E5:E59">
    <cfRule type="duplicateValues" dxfId="278" priority="130719"/>
  </conditionalFormatting>
  <conditionalFormatting sqref="E5:E59">
    <cfRule type="duplicateValues" dxfId="277" priority="130720"/>
    <cfRule type="duplicateValues" dxfId="276" priority="130721"/>
  </conditionalFormatting>
  <conditionalFormatting sqref="E5:E59">
    <cfRule type="duplicateValues" dxfId="275" priority="130722"/>
    <cfRule type="duplicateValues" dxfId="274" priority="130723"/>
    <cfRule type="duplicateValues" dxfId="273" priority="130724"/>
  </conditionalFormatting>
  <conditionalFormatting sqref="B5:B23">
    <cfRule type="duplicateValues" dxfId="272" priority="130725"/>
  </conditionalFormatting>
  <conditionalFormatting sqref="B5:B23">
    <cfRule type="duplicateValues" dxfId="271" priority="130726"/>
    <cfRule type="duplicateValues" dxfId="270" priority="130727"/>
  </conditionalFormatting>
  <conditionalFormatting sqref="B5:B23">
    <cfRule type="duplicateValues" dxfId="269" priority="130728"/>
    <cfRule type="duplicateValues" dxfId="268" priority="130729"/>
    <cfRule type="duplicateValues" dxfId="267" priority="130730"/>
  </conditionalFormatting>
  <conditionalFormatting sqref="E62:E77">
    <cfRule type="duplicateValues" dxfId="67" priority="130783"/>
    <cfRule type="duplicateValues" dxfId="66" priority="130784"/>
  </conditionalFormatting>
  <conditionalFormatting sqref="E62:E77">
    <cfRule type="duplicateValues" dxfId="65" priority="130787"/>
  </conditionalFormatting>
  <conditionalFormatting sqref="B60:B70">
    <cfRule type="duplicateValues" dxfId="64" priority="130789"/>
  </conditionalFormatting>
  <conditionalFormatting sqref="B60:B70">
    <cfRule type="duplicateValues" dxfId="63" priority="130793"/>
    <cfRule type="duplicateValues" dxfId="62" priority="130794"/>
  </conditionalFormatting>
  <conditionalFormatting sqref="B60:B70">
    <cfRule type="duplicateValues" dxfId="61" priority="130797"/>
    <cfRule type="duplicateValues" dxfId="60" priority="130798"/>
    <cfRule type="duplicateValues" dxfId="59" priority="130799"/>
  </conditionalFormatting>
  <conditionalFormatting sqref="E65:E70">
    <cfRule type="duplicateValues" dxfId="58" priority="130855"/>
  </conditionalFormatting>
  <conditionalFormatting sqref="E65:E70">
    <cfRule type="duplicateValues" dxfId="57" priority="130856"/>
    <cfRule type="duplicateValues" dxfId="56" priority="130857"/>
  </conditionalFormatting>
  <conditionalFormatting sqref="E65:E70">
    <cfRule type="duplicateValues" dxfId="55" priority="130870"/>
    <cfRule type="duplicateValues" dxfId="54" priority="130871"/>
    <cfRule type="duplicateValues" dxfId="53" priority="130872"/>
  </conditionalFormatting>
  <conditionalFormatting sqref="E112:E116">
    <cfRule type="duplicateValues" dxfId="52" priority="53"/>
  </conditionalFormatting>
  <conditionalFormatting sqref="E112:E116">
    <cfRule type="duplicateValues" dxfId="51" priority="51"/>
    <cfRule type="duplicateValues" dxfId="50" priority="52"/>
  </conditionalFormatting>
  <conditionalFormatting sqref="E112:E116">
    <cfRule type="duplicateValues" dxfId="49" priority="49"/>
    <cfRule type="duplicateValues" dxfId="48" priority="50"/>
  </conditionalFormatting>
  <conditionalFormatting sqref="E112:E116">
    <cfRule type="duplicateValues" dxfId="47" priority="48"/>
  </conditionalFormatting>
  <conditionalFormatting sqref="B112:B116">
    <cfRule type="duplicateValues" dxfId="46" priority="47"/>
  </conditionalFormatting>
  <conditionalFormatting sqref="B112:B116">
    <cfRule type="duplicateValues" dxfId="45" priority="46"/>
  </conditionalFormatting>
  <conditionalFormatting sqref="B112:B116">
    <cfRule type="duplicateValues" dxfId="44" priority="44"/>
    <cfRule type="duplicateValues" dxfId="43" priority="45"/>
  </conditionalFormatting>
  <conditionalFormatting sqref="E112:E116">
    <cfRule type="duplicateValues" dxfId="42" priority="41"/>
    <cfRule type="duplicateValues" dxfId="41" priority="42"/>
    <cfRule type="duplicateValues" dxfId="40" priority="43"/>
  </conditionalFormatting>
  <conditionalFormatting sqref="B112:B116">
    <cfRule type="duplicateValues" dxfId="39" priority="38"/>
    <cfRule type="duplicateValues" dxfId="38" priority="39"/>
    <cfRule type="duplicateValues" dxfId="37" priority="40"/>
  </conditionalFormatting>
  <conditionalFormatting sqref="E112:E116">
    <cfRule type="duplicateValues" dxfId="36" priority="37"/>
  </conditionalFormatting>
  <conditionalFormatting sqref="B112:B116">
    <cfRule type="duplicateValues" dxfId="35" priority="35"/>
    <cfRule type="duplicateValues" dxfId="34" priority="36"/>
  </conditionalFormatting>
  <conditionalFormatting sqref="B112:B116">
    <cfRule type="duplicateValues" dxfId="33" priority="34"/>
  </conditionalFormatting>
  <conditionalFormatting sqref="B112:B116">
    <cfRule type="duplicateValues" dxfId="32" priority="33"/>
  </conditionalFormatting>
  <conditionalFormatting sqref="B112:B116">
    <cfRule type="duplicateValues" dxfId="31" priority="32"/>
  </conditionalFormatting>
  <conditionalFormatting sqref="B112:B116">
    <cfRule type="duplicateValues" dxfId="30" priority="30"/>
    <cfRule type="duplicateValues" dxfId="29" priority="31"/>
  </conditionalFormatting>
  <conditionalFormatting sqref="B112:B116">
    <cfRule type="duplicateValues" dxfId="28" priority="27"/>
    <cfRule type="duplicateValues" dxfId="27" priority="28"/>
    <cfRule type="duplicateValues" dxfId="26" priority="29"/>
  </conditionalFormatting>
  <conditionalFormatting sqref="B112:B116">
    <cfRule type="duplicateValues" dxfId="25" priority="26"/>
  </conditionalFormatting>
  <conditionalFormatting sqref="B112:B116">
    <cfRule type="duplicateValues" dxfId="24" priority="25"/>
  </conditionalFormatting>
  <conditionalFormatting sqref="B112:B116">
    <cfRule type="duplicateValues" dxfId="23" priority="24"/>
  </conditionalFormatting>
  <conditionalFormatting sqref="B112:B116">
    <cfRule type="duplicateValues" dxfId="22" priority="23"/>
  </conditionalFormatting>
  <conditionalFormatting sqref="B112:B116">
    <cfRule type="duplicateValues" dxfId="21" priority="22"/>
  </conditionalFormatting>
  <conditionalFormatting sqref="B112:B116">
    <cfRule type="duplicateValues" dxfId="20" priority="21"/>
  </conditionalFormatting>
  <conditionalFormatting sqref="B112:B116">
    <cfRule type="duplicateValues" dxfId="19" priority="19"/>
    <cfRule type="duplicateValues" dxfId="18" priority="20"/>
  </conditionalFormatting>
  <conditionalFormatting sqref="B112:B116">
    <cfRule type="duplicateValues" dxfId="17" priority="18"/>
  </conditionalFormatting>
  <conditionalFormatting sqref="B112:B116">
    <cfRule type="duplicateValues" dxfId="16" priority="17"/>
  </conditionalFormatting>
  <conditionalFormatting sqref="B112:B116">
    <cfRule type="duplicateValues" dxfId="15" priority="16"/>
  </conditionalFormatting>
  <conditionalFormatting sqref="B112:B116">
    <cfRule type="duplicateValues" dxfId="14" priority="14"/>
    <cfRule type="duplicateValues" dxfId="13" priority="15"/>
  </conditionalFormatting>
  <conditionalFormatting sqref="B112:B116">
    <cfRule type="duplicateValues" dxfId="12" priority="13"/>
  </conditionalFormatting>
  <conditionalFormatting sqref="B112:B116">
    <cfRule type="duplicateValues" dxfId="11" priority="11"/>
    <cfRule type="duplicateValues" dxfId="10" priority="12"/>
  </conditionalFormatting>
  <conditionalFormatting sqref="B112:B116">
    <cfRule type="duplicateValues" dxfId="9" priority="8"/>
    <cfRule type="duplicateValues" dxfId="8" priority="9"/>
    <cfRule type="duplicateValues" dxfId="7" priority="10"/>
  </conditionalFormatting>
  <conditionalFormatting sqref="B112:B116">
    <cfRule type="duplicateValues" dxfId="6" priority="7"/>
  </conditionalFormatting>
  <conditionalFormatting sqref="B112:B116">
    <cfRule type="duplicateValues" dxfId="5" priority="6"/>
  </conditionalFormatting>
  <conditionalFormatting sqref="B112:B116">
    <cfRule type="duplicateValues" dxfId="4" priority="5"/>
  </conditionalFormatting>
  <conditionalFormatting sqref="B112:B116">
    <cfRule type="duplicateValues" dxfId="3" priority="4"/>
  </conditionalFormatting>
  <conditionalFormatting sqref="B112:B116">
    <cfRule type="duplicateValues" dxfId="2" priority="2"/>
    <cfRule type="duplicateValues" dxfId="1" priority="3"/>
  </conditionalFormatting>
  <conditionalFormatting sqref="B112:B116">
    <cfRule type="duplicateValues" dxfId="0" priority="1"/>
  </conditionalFormatting>
  <hyperlinks>
    <hyperlink ref="B116" r:id="rId7" display="http://s460-helpdesk/CAisd/pdmweb.exe?OP=SEARCH+FACTORY=in+SKIPLIST=1+QBE.EQ.id=3544390"/>
    <hyperlink ref="B115" r:id="rId8" display="http://s460-helpdesk/CAisd/pdmweb.exe?OP=SEARCH+FACTORY=in+SKIPLIST=1+QBE.EQ.id=3544389"/>
    <hyperlink ref="B114" r:id="rId9" display="http://s460-helpdesk/CAisd/pdmweb.exe?OP=SEARCH+FACTORY=in+SKIPLIST=1+QBE.EQ.id=3544388"/>
    <hyperlink ref="B113" r:id="rId10" display="http://s460-helpdesk/CAisd/pdmweb.exe?OP=SEARCH+FACTORY=in+SKIPLIST=1+QBE.EQ.id=3544387"/>
    <hyperlink ref="B112" r:id="rId11" display="http://s460-helpdesk/CAisd/pdmweb.exe?OP=SEARCH+FACTORY=in+SKIPLIST=1+QBE.EQ.id=3544386"/>
  </hyperlinks>
  <pageMargins left="0.7" right="0.7" top="0.75" bottom="0.75" header="0.3" footer="0.3"/>
  <pageSetup scale="60" orientation="landscape" r:id="rId12"/>
  <legacyDrawing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9" t="s">
        <v>0</v>
      </c>
      <c r="B1" s="17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1" t="s">
        <v>8</v>
      </c>
      <c r="B9" s="17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3" t="s">
        <v>9</v>
      </c>
      <c r="B14" s="17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zoomScale="85" zoomScaleNormal="85" workbookViewId="0">
      <selection activeCell="A13" sqref="A13"/>
    </sheetView>
  </sheetViews>
  <sheetFormatPr baseColWidth="10" defaultColWidth="52.7109375" defaultRowHeight="15" x14ac:dyDescent="0.25"/>
  <cols>
    <col min="1" max="1" width="25.7109375" style="94" bestFit="1" customWidth="1"/>
    <col min="2" max="2" width="18" style="99" bestFit="1" customWidth="1"/>
    <col min="3" max="3" width="57.42578125" style="94" bestFit="1" customWidth="1"/>
    <col min="4" max="4" width="39.28515625" style="94" bestFit="1" customWidth="1"/>
    <col min="5" max="5" width="24.28515625" style="94" customWidth="1"/>
    <col min="6" max="16384" width="52.7109375" style="94"/>
  </cols>
  <sheetData>
    <row r="1" spans="1:5" ht="22.5" customHeight="1" x14ac:dyDescent="0.25">
      <c r="A1" s="159" t="s">
        <v>2158</v>
      </c>
      <c r="B1" s="160"/>
      <c r="C1" s="160"/>
      <c r="D1" s="160"/>
      <c r="E1" s="161"/>
    </row>
    <row r="2" spans="1:5" ht="25.5" customHeight="1" x14ac:dyDescent="0.25">
      <c r="A2" s="162" t="s">
        <v>2470</v>
      </c>
      <c r="B2" s="163"/>
      <c r="C2" s="163"/>
      <c r="D2" s="163"/>
      <c r="E2" s="164"/>
    </row>
    <row r="3" spans="1:5" ht="18" x14ac:dyDescent="0.25">
      <c r="B3" s="95"/>
      <c r="C3" s="95"/>
      <c r="D3" s="95"/>
      <c r="E3" s="117"/>
    </row>
    <row r="4" spans="1:5" ht="18.75" thickBot="1" x14ac:dyDescent="0.3">
      <c r="A4" s="103" t="s">
        <v>2423</v>
      </c>
      <c r="B4" s="123">
        <v>44282.708333333336</v>
      </c>
      <c r="C4" s="95"/>
      <c r="D4" s="95"/>
      <c r="E4" s="105"/>
    </row>
    <row r="5" spans="1:5" ht="18.75" thickBot="1" x14ac:dyDescent="0.3">
      <c r="A5" s="103" t="s">
        <v>2424</v>
      </c>
      <c r="B5" s="123">
        <v>44283.25</v>
      </c>
      <c r="C5" s="104"/>
      <c r="D5" s="95"/>
      <c r="E5" s="105"/>
    </row>
    <row r="6" spans="1:5" ht="18" x14ac:dyDescent="0.25">
      <c r="B6" s="95"/>
      <c r="C6" s="95"/>
      <c r="D6" s="95"/>
      <c r="E6" s="118"/>
    </row>
    <row r="7" spans="1:5" ht="18" customHeight="1" x14ac:dyDescent="0.25">
      <c r="A7" s="151" t="s">
        <v>2425</v>
      </c>
      <c r="B7" s="152"/>
      <c r="C7" s="152"/>
      <c r="D7" s="152"/>
      <c r="E7" s="153"/>
    </row>
    <row r="8" spans="1:5" ht="18" x14ac:dyDescent="0.25">
      <c r="A8" s="96" t="s">
        <v>15</v>
      </c>
      <c r="B8" s="96" t="s">
        <v>2426</v>
      </c>
      <c r="C8" s="96" t="s">
        <v>46</v>
      </c>
      <c r="D8" s="106" t="s">
        <v>2429</v>
      </c>
      <c r="E8" s="106" t="s">
        <v>2427</v>
      </c>
    </row>
    <row r="9" spans="1:5" ht="18" x14ac:dyDescent="0.25">
      <c r="A9" s="75"/>
      <c r="B9" s="122"/>
      <c r="C9" s="122" t="e">
        <f>VLOOKUP(B9,'[1]LISTADO ATM'!$A$2:$B$822,2,0)</f>
        <v>#N/A</v>
      </c>
      <c r="D9" s="124" t="s">
        <v>2521</v>
      </c>
      <c r="E9" s="125"/>
    </row>
    <row r="10" spans="1:5" ht="18.75" thickBot="1" x14ac:dyDescent="0.3">
      <c r="A10" s="120" t="s">
        <v>2499</v>
      </c>
      <c r="B10" s="101">
        <f>COUNT(B9:B9)</f>
        <v>0</v>
      </c>
      <c r="C10" s="148"/>
      <c r="D10" s="149"/>
      <c r="E10" s="150"/>
    </row>
    <row r="11" spans="1:5" x14ac:dyDescent="0.25">
      <c r="E11" s="99"/>
    </row>
    <row r="12" spans="1:5" ht="18" customHeight="1" x14ac:dyDescent="0.25">
      <c r="A12" s="151" t="s">
        <v>2500</v>
      </c>
      <c r="B12" s="152"/>
      <c r="C12" s="152"/>
      <c r="D12" s="152"/>
      <c r="E12" s="153"/>
    </row>
    <row r="13" spans="1:5" ht="18" x14ac:dyDescent="0.25">
      <c r="A13" s="96" t="s">
        <v>15</v>
      </c>
      <c r="B13" s="96" t="s">
        <v>2426</v>
      </c>
      <c r="C13" s="96" t="s">
        <v>46</v>
      </c>
      <c r="D13" s="106" t="s">
        <v>2429</v>
      </c>
      <c r="E13" s="102" t="s">
        <v>2427</v>
      </c>
    </row>
    <row r="14" spans="1:5" ht="18" x14ac:dyDescent="0.25">
      <c r="A14" s="122" t="e">
        <f>VLOOKUP(B14,'[1]LISTADO ATM'!$A$2:$C$822,3,0)</f>
        <v>#N/A</v>
      </c>
      <c r="B14" s="122"/>
      <c r="C14" s="122" t="e">
        <f>VLOOKUP(B14,'[1]LISTADO ATM'!$A$2:$B$822,2,0)</f>
        <v>#N/A</v>
      </c>
      <c r="D14" s="124" t="s">
        <v>2507</v>
      </c>
      <c r="E14" s="125"/>
    </row>
    <row r="15" spans="1:5" ht="18.75" thickBot="1" x14ac:dyDescent="0.3">
      <c r="A15" s="120" t="s">
        <v>2499</v>
      </c>
      <c r="B15" s="101">
        <f>COUNT(B14:B14)</f>
        <v>0</v>
      </c>
      <c r="C15" s="148"/>
      <c r="D15" s="149"/>
      <c r="E15" s="150"/>
    </row>
    <row r="16" spans="1:5" ht="15.75" thickBot="1" x14ac:dyDescent="0.3">
      <c r="E16" s="99"/>
    </row>
    <row r="17" spans="1:5" ht="18.75" customHeight="1" thickBot="1" x14ac:dyDescent="0.3">
      <c r="A17" s="145" t="s">
        <v>2501</v>
      </c>
      <c r="B17" s="146"/>
      <c r="C17" s="146"/>
      <c r="D17" s="146"/>
      <c r="E17" s="147"/>
    </row>
    <row r="18" spans="1:5" ht="18" x14ac:dyDescent="0.25">
      <c r="A18" s="96" t="s">
        <v>15</v>
      </c>
      <c r="B18" s="96" t="s">
        <v>2426</v>
      </c>
      <c r="C18" s="97" t="s">
        <v>46</v>
      </c>
      <c r="D18" s="97" t="s">
        <v>2429</v>
      </c>
      <c r="E18" s="106" t="s">
        <v>2427</v>
      </c>
    </row>
    <row r="19" spans="1:5" ht="18" x14ac:dyDescent="0.25">
      <c r="A19" s="119" t="str">
        <f>VLOOKUP(B19,'[1]LISTADO ATM'!$A$2:$C$822,3,0)</f>
        <v>SUR</v>
      </c>
      <c r="B19" s="122">
        <v>252</v>
      </c>
      <c r="C19" s="122" t="str">
        <f>VLOOKUP(B19,'[1]LISTADO ATM'!$A$2:$B$822,2,0)</f>
        <v xml:space="preserve">ATM Banco Agrícola (Barahona) </v>
      </c>
      <c r="D19" s="126" t="s">
        <v>2451</v>
      </c>
      <c r="E19" s="111">
        <v>335836002</v>
      </c>
    </row>
    <row r="20" spans="1:5" ht="18" x14ac:dyDescent="0.25">
      <c r="A20" s="119" t="str">
        <f>VLOOKUP(B20,'[1]LISTADO ATM'!$A$2:$C$822,3,0)</f>
        <v>DISTRITO NACIONAL</v>
      </c>
      <c r="B20" s="122">
        <v>153</v>
      </c>
      <c r="C20" s="122" t="str">
        <f>VLOOKUP(B20,'[1]LISTADO ATM'!$A$2:$B$822,2,0)</f>
        <v xml:space="preserve">ATM Rehabilitación </v>
      </c>
      <c r="D20" s="126" t="s">
        <v>2451</v>
      </c>
      <c r="E20" s="111">
        <v>335836037</v>
      </c>
    </row>
    <row r="21" spans="1:5" ht="18" x14ac:dyDescent="0.25">
      <c r="A21" s="119" t="str">
        <f>VLOOKUP(B21,'[1]LISTADO ATM'!$A$2:$C$822,3,0)</f>
        <v>SUR</v>
      </c>
      <c r="B21" s="122">
        <v>249</v>
      </c>
      <c r="C21" s="122" t="str">
        <f>VLOOKUP(B21,'[1]LISTADO ATM'!$A$2:$B$822,2,0)</f>
        <v xml:space="preserve">ATM Banco Agrícola Neiba </v>
      </c>
      <c r="D21" s="126" t="s">
        <v>2451</v>
      </c>
      <c r="E21" s="111">
        <v>335836061</v>
      </c>
    </row>
    <row r="22" spans="1:5" ht="18" x14ac:dyDescent="0.25">
      <c r="A22" s="119" t="str">
        <f>VLOOKUP(B22,'[1]LISTADO ATM'!$A$2:$C$822,3,0)</f>
        <v>ESTE</v>
      </c>
      <c r="B22" s="122">
        <v>631</v>
      </c>
      <c r="C22" s="122" t="str">
        <f>VLOOKUP(B22,'[1]LISTADO ATM'!$A$2:$B$822,2,0)</f>
        <v xml:space="preserve">ATM ASOCODEQUI (San Pedro) </v>
      </c>
      <c r="D22" s="126" t="s">
        <v>2451</v>
      </c>
      <c r="E22" s="111">
        <v>335836066</v>
      </c>
    </row>
    <row r="23" spans="1:5" ht="18" x14ac:dyDescent="0.25">
      <c r="A23" s="119" t="str">
        <f>VLOOKUP(B23,'[1]LISTADO ATM'!$A$2:$C$822,3,0)</f>
        <v>NORTE</v>
      </c>
      <c r="B23" s="122">
        <v>266</v>
      </c>
      <c r="C23" s="122" t="str">
        <f>VLOOKUP(B23,'[1]LISTADO ATM'!$A$2:$B$822,2,0)</f>
        <v xml:space="preserve">ATM Oficina Villa Francisca </v>
      </c>
      <c r="D23" s="126" t="s">
        <v>2451</v>
      </c>
      <c r="E23" s="111">
        <v>335836072</v>
      </c>
    </row>
    <row r="24" spans="1:5" ht="18" x14ac:dyDescent="0.25">
      <c r="A24" s="119" t="str">
        <f>VLOOKUP(B24,'[1]LISTADO ATM'!$A$2:$C$822,3,0)</f>
        <v>DISTRITO NACIONAL</v>
      </c>
      <c r="B24" s="122">
        <v>416</v>
      </c>
      <c r="C24" s="122" t="str">
        <f>VLOOKUP(B24,'[1]LISTADO ATM'!$A$2:$B$822,2,0)</f>
        <v xml:space="preserve">ATM Autobanco San Martín II </v>
      </c>
      <c r="D24" s="126" t="s">
        <v>2451</v>
      </c>
      <c r="E24" s="111">
        <v>335836179</v>
      </c>
    </row>
    <row r="25" spans="1:5" ht="18" x14ac:dyDescent="0.25">
      <c r="A25" s="119" t="str">
        <f>VLOOKUP(B25,'[1]LISTADO ATM'!$A$2:$C$822,3,0)</f>
        <v>SUR</v>
      </c>
      <c r="B25" s="134">
        <v>825</v>
      </c>
      <c r="C25" s="122" t="str">
        <f>VLOOKUP(B25,'[1]LISTADO ATM'!$A$2:$B$822,2,0)</f>
        <v xml:space="preserve">ATM Estacion Eco Cibeles (Las Matas de Farfán) </v>
      </c>
      <c r="D25" s="126" t="s">
        <v>2451</v>
      </c>
      <c r="E25" s="111">
        <v>335836190</v>
      </c>
    </row>
    <row r="26" spans="1:5" ht="18" x14ac:dyDescent="0.25">
      <c r="A26" s="75" t="str">
        <f>VLOOKUP(B26,'[1]LISTADO ATM'!$A$2:$C$822,3,0)</f>
        <v>ESTE</v>
      </c>
      <c r="B26" s="122">
        <v>1</v>
      </c>
      <c r="C26" s="122" t="str">
        <f>VLOOKUP(B26,'[1]LISTADO ATM'!$A$2:$B$822,2,0)</f>
        <v>ATM S/M San Rafael del Yuma</v>
      </c>
      <c r="D26" s="126" t="s">
        <v>2451</v>
      </c>
      <c r="E26" s="111">
        <v>335835897</v>
      </c>
    </row>
    <row r="27" spans="1:5" ht="18" x14ac:dyDescent="0.25">
      <c r="A27" s="75" t="str">
        <f>VLOOKUP(B27,'[1]LISTADO ATM'!$A$2:$C$822,3,0)</f>
        <v>DISTRITO NACIONAL</v>
      </c>
      <c r="B27" s="122">
        <v>96</v>
      </c>
      <c r="C27" s="122" t="str">
        <f>VLOOKUP(B27,'[1]LISTADO ATM'!$A$2:$B$822,2,0)</f>
        <v>ATM S/M Caribe Av. Charles de Gaulle</v>
      </c>
      <c r="D27" s="126" t="s">
        <v>2451</v>
      </c>
      <c r="E27" s="111">
        <v>335836212</v>
      </c>
    </row>
    <row r="28" spans="1:5" ht="18" x14ac:dyDescent="0.25">
      <c r="A28" s="75" t="str">
        <f>VLOOKUP(B28,'[1]LISTADO ATM'!$A$2:$C$822,3,0)</f>
        <v>DISTRITO NACIONAL</v>
      </c>
      <c r="B28" s="122">
        <v>487</v>
      </c>
      <c r="C28" s="122" t="str">
        <f>VLOOKUP(B28,'[1]LISTADO ATM'!$A$2:$B$822,2,0)</f>
        <v xml:space="preserve">ATM Olé Hainamosa </v>
      </c>
      <c r="D28" s="126" t="s">
        <v>2451</v>
      </c>
      <c r="E28" s="111">
        <v>335836213</v>
      </c>
    </row>
    <row r="29" spans="1:5" ht="18" x14ac:dyDescent="0.25">
      <c r="A29" s="75" t="str">
        <f>VLOOKUP(B29,'[1]LISTADO ATM'!$A$2:$C$822,3,0)</f>
        <v>DISTRITO NACIONAL</v>
      </c>
      <c r="B29" s="122">
        <v>698</v>
      </c>
      <c r="C29" s="122" t="str">
        <f>VLOOKUP(B29,'[1]LISTADO ATM'!$A$2:$B$822,2,0)</f>
        <v>ATM Parador Bellamar</v>
      </c>
      <c r="D29" s="126" t="s">
        <v>2451</v>
      </c>
      <c r="E29" s="111">
        <v>335836216</v>
      </c>
    </row>
    <row r="30" spans="1:5" ht="18" x14ac:dyDescent="0.25">
      <c r="A30" s="75" t="str">
        <f>VLOOKUP(B30,'[1]LISTADO ATM'!$A$2:$C$822,3,0)</f>
        <v>DISTRITO NACIONAL</v>
      </c>
      <c r="B30" s="122">
        <v>26</v>
      </c>
      <c r="C30" s="122" t="str">
        <f>VLOOKUP(B30,'[1]LISTADO ATM'!$A$2:$B$822,2,0)</f>
        <v>ATM S/M Jumbo San Isidro</v>
      </c>
      <c r="D30" s="126" t="s">
        <v>2451</v>
      </c>
      <c r="E30" s="111">
        <v>335836228</v>
      </c>
    </row>
    <row r="31" spans="1:5" ht="18" x14ac:dyDescent="0.25">
      <c r="A31" s="75" t="str">
        <f>VLOOKUP(B31,'[1]LISTADO ATM'!$A$2:$C$822,3,0)</f>
        <v>NORTE</v>
      </c>
      <c r="B31" s="122">
        <v>144</v>
      </c>
      <c r="C31" s="122" t="str">
        <f>VLOOKUP(B31,'[1]LISTADO ATM'!$A$2:$B$822,2,0)</f>
        <v xml:space="preserve">ATM Oficina Villa Altagracia </v>
      </c>
      <c r="D31" s="126" t="s">
        <v>2451</v>
      </c>
      <c r="E31" s="111">
        <v>335836229</v>
      </c>
    </row>
    <row r="32" spans="1:5" ht="18" x14ac:dyDescent="0.25">
      <c r="A32" s="75" t="str">
        <f>VLOOKUP(B32,'[1]LISTADO ATM'!$A$2:$C$822,3,0)</f>
        <v>ESTE</v>
      </c>
      <c r="B32" s="122">
        <v>211</v>
      </c>
      <c r="C32" s="122" t="str">
        <f>VLOOKUP(B32,'[1]LISTADO ATM'!$A$2:$B$822,2,0)</f>
        <v xml:space="preserve">ATM Oficina La Romana I </v>
      </c>
      <c r="D32" s="126" t="s">
        <v>2451</v>
      </c>
      <c r="E32" s="111">
        <v>335836230</v>
      </c>
    </row>
    <row r="33" spans="1:5" ht="18" x14ac:dyDescent="0.25">
      <c r="A33" s="75" t="str">
        <f>VLOOKUP(B33,'[1]LISTADO ATM'!$A$2:$C$822,3,0)</f>
        <v>DISTRITO NACIONAL</v>
      </c>
      <c r="B33" s="122">
        <v>300</v>
      </c>
      <c r="C33" s="122" t="str">
        <f>VLOOKUP(B33,'[1]LISTADO ATM'!$A$2:$B$822,2,0)</f>
        <v xml:space="preserve">ATM S/M Aprezio Los Guaricanos </v>
      </c>
      <c r="D33" s="126" t="s">
        <v>2451</v>
      </c>
      <c r="E33" s="111">
        <v>335836231</v>
      </c>
    </row>
    <row r="34" spans="1:5" ht="18" x14ac:dyDescent="0.25">
      <c r="A34" s="75" t="e">
        <f>VLOOKUP(B34,'[1]LISTADO ATM'!$A$2:$C$822,3,0)</f>
        <v>#N/A</v>
      </c>
      <c r="B34" s="122">
        <v>363</v>
      </c>
      <c r="C34" s="122" t="e">
        <f>VLOOKUP(B34,'[1]LISTADO ATM'!$A$2:$B$822,2,0)</f>
        <v>#N/A</v>
      </c>
      <c r="D34" s="126" t="s">
        <v>2451</v>
      </c>
      <c r="E34" s="111">
        <v>335836232</v>
      </c>
    </row>
    <row r="35" spans="1:5" ht="18" x14ac:dyDescent="0.25">
      <c r="A35" s="75" t="str">
        <f>VLOOKUP(B35,'[1]LISTADO ATM'!$A$2:$C$822,3,0)</f>
        <v>SUR</v>
      </c>
      <c r="B35" s="122">
        <v>512</v>
      </c>
      <c r="C35" s="122" t="str">
        <f>VLOOKUP(B35,'[1]LISTADO ATM'!$A$2:$B$822,2,0)</f>
        <v>ATM Plaza Jesús Ferreira</v>
      </c>
      <c r="D35" s="126" t="s">
        <v>2451</v>
      </c>
      <c r="E35" s="111">
        <v>335836233</v>
      </c>
    </row>
    <row r="36" spans="1:5" ht="18" x14ac:dyDescent="0.25">
      <c r="A36" s="75" t="str">
        <f>VLOOKUP(B36,'[1]LISTADO ATM'!$A$2:$C$822,3,0)</f>
        <v>DISTRITO NACIONAL</v>
      </c>
      <c r="B36" s="122">
        <v>378</v>
      </c>
      <c r="C36" s="122" t="str">
        <f>VLOOKUP(B36,'[1]LISTADO ATM'!$A$2:$B$822,2,0)</f>
        <v>ATM UNP Villa Flores</v>
      </c>
      <c r="D36" s="126" t="s">
        <v>2451</v>
      </c>
      <c r="E36" s="111">
        <v>335836234</v>
      </c>
    </row>
    <row r="37" spans="1:5" ht="18" x14ac:dyDescent="0.25">
      <c r="A37" s="75" t="str">
        <f>VLOOKUP(B37,'[1]LISTADO ATM'!$A$2:$C$822,3,0)</f>
        <v>DISTRITO NACIONAL</v>
      </c>
      <c r="B37" s="122">
        <v>562</v>
      </c>
      <c r="C37" s="122" t="str">
        <f>VLOOKUP(B37,'[1]LISTADO ATM'!$A$2:$B$822,2,0)</f>
        <v xml:space="preserve">ATM S/M Jumbo Carretera Mella </v>
      </c>
      <c r="D37" s="126" t="s">
        <v>2451</v>
      </c>
      <c r="E37" s="111">
        <v>335836235</v>
      </c>
    </row>
    <row r="38" spans="1:5" ht="18" x14ac:dyDescent="0.25">
      <c r="A38" s="75" t="str">
        <f>VLOOKUP(B38,'[1]LISTADO ATM'!$A$2:$C$822,3,0)</f>
        <v>ESTE</v>
      </c>
      <c r="B38" s="122">
        <v>609</v>
      </c>
      <c r="C38" s="122" t="str">
        <f>VLOOKUP(B38,'[1]LISTADO ATM'!$A$2:$B$822,2,0)</f>
        <v xml:space="preserve">ATM S/M Jumbo (San Pedro) </v>
      </c>
      <c r="D38" s="126" t="s">
        <v>2451</v>
      </c>
      <c r="E38" s="111">
        <v>335836236</v>
      </c>
    </row>
    <row r="39" spans="1:5" ht="18" x14ac:dyDescent="0.25">
      <c r="A39" s="75" t="str">
        <f>VLOOKUP(B39,'[1]LISTADO ATM'!$A$2:$C$822,3,0)</f>
        <v>SUR</v>
      </c>
      <c r="B39" s="122">
        <v>733</v>
      </c>
      <c r="C39" s="122" t="str">
        <f>VLOOKUP(B39,'[1]LISTADO ATM'!$A$2:$B$822,2,0)</f>
        <v xml:space="preserve">ATM Zona Franca Perdenales </v>
      </c>
      <c r="D39" s="126" t="s">
        <v>2451</v>
      </c>
      <c r="E39" s="111">
        <v>335836237</v>
      </c>
    </row>
    <row r="40" spans="1:5" ht="18" x14ac:dyDescent="0.25">
      <c r="A40" s="75" t="str">
        <f>VLOOKUP(B40,'[1]LISTADO ATM'!$A$2:$C$822,3,0)</f>
        <v>DISTRITO NACIONAL</v>
      </c>
      <c r="B40" s="122">
        <v>407</v>
      </c>
      <c r="C40" s="122" t="str">
        <f>VLOOKUP(B40,'[1]LISTADO ATM'!$A$2:$B$822,2,0)</f>
        <v xml:space="preserve">ATM Multicentro La Sirena Villa Mella </v>
      </c>
      <c r="D40" s="126" t="s">
        <v>2451</v>
      </c>
      <c r="E40" s="111">
        <v>335836260</v>
      </c>
    </row>
    <row r="41" spans="1:5" ht="18" x14ac:dyDescent="0.25">
      <c r="A41" s="75" t="str">
        <f>VLOOKUP(B41,'[1]LISTADO ATM'!$A$2:$C$822,3,0)</f>
        <v>SUR</v>
      </c>
      <c r="B41" s="122">
        <v>311</v>
      </c>
      <c r="C41" s="122" t="str">
        <f>VLOOKUP(B41,'[1]LISTADO ATM'!$A$2:$B$822,2,0)</f>
        <v>ATM Plaza Eroski</v>
      </c>
      <c r="D41" s="126" t="s">
        <v>2451</v>
      </c>
      <c r="E41" s="111">
        <v>335836262</v>
      </c>
    </row>
    <row r="42" spans="1:5" ht="18" x14ac:dyDescent="0.25">
      <c r="A42" s="75" t="str">
        <f>VLOOKUP(B42,'[1]LISTADO ATM'!$A$2:$C$822,3,0)</f>
        <v>ESTE</v>
      </c>
      <c r="B42" s="122">
        <v>114</v>
      </c>
      <c r="C42" s="122" t="str">
        <f>VLOOKUP(B42,'[1]LISTADO ATM'!$A$2:$B$822,2,0)</f>
        <v xml:space="preserve">ATM Oficina Hato Mayor </v>
      </c>
      <c r="D42" s="126" t="s">
        <v>2451</v>
      </c>
      <c r="E42" s="111">
        <v>335836263</v>
      </c>
    </row>
    <row r="43" spans="1:5" ht="18" x14ac:dyDescent="0.25">
      <c r="A43" s="75" t="str">
        <f>VLOOKUP(B43,'[1]LISTADO ATM'!$A$2:$C$822,3,0)</f>
        <v>DISTRITO NACIONAL</v>
      </c>
      <c r="B43" s="122">
        <v>744</v>
      </c>
      <c r="C43" s="122" t="str">
        <f>VLOOKUP(B43,'[1]LISTADO ATM'!$A$2:$B$822,2,0)</f>
        <v xml:space="preserve">ATM Multicentro La Sirena Venezuela </v>
      </c>
      <c r="D43" s="126" t="s">
        <v>2451</v>
      </c>
      <c r="E43" s="111">
        <v>335836238</v>
      </c>
    </row>
    <row r="44" spans="1:5" ht="18" x14ac:dyDescent="0.25">
      <c r="A44" s="75" t="str">
        <f>VLOOKUP(B44,'[1]LISTADO ATM'!$A$2:$C$822,3,0)</f>
        <v>DISTRITO NACIONAL</v>
      </c>
      <c r="B44" s="122">
        <v>784</v>
      </c>
      <c r="C44" s="122" t="str">
        <f>VLOOKUP(B44,'[1]LISTADO ATM'!$A$2:$B$822,2,0)</f>
        <v xml:space="preserve">ATM Tribunal Superior Electoral </v>
      </c>
      <c r="D44" s="126" t="s">
        <v>2451</v>
      </c>
      <c r="E44" s="111">
        <v>335836211</v>
      </c>
    </row>
    <row r="45" spans="1:5" ht="18" x14ac:dyDescent="0.25">
      <c r="A45" s="75" t="str">
        <f>VLOOKUP(B45,'[1]LISTADO ATM'!$A$2:$C$822,3,0)</f>
        <v>ESTE</v>
      </c>
      <c r="B45" s="122">
        <v>693</v>
      </c>
      <c r="C45" s="122" t="str">
        <f>VLOOKUP(B45,'[1]LISTADO ATM'!$A$2:$B$822,2,0)</f>
        <v>ATM INTL Medical Punta Cana</v>
      </c>
      <c r="D45" s="126" t="s">
        <v>2451</v>
      </c>
      <c r="E45" s="111">
        <v>335836268</v>
      </c>
    </row>
    <row r="46" spans="1:5" ht="18.75" thickBot="1" x14ac:dyDescent="0.3">
      <c r="A46" s="127" t="s">
        <v>2499</v>
      </c>
      <c r="B46" s="101">
        <f>COUNT(B19:B45)</f>
        <v>27</v>
      </c>
      <c r="C46" s="107"/>
      <c r="D46" s="107"/>
      <c r="E46" s="107"/>
    </row>
    <row r="47" spans="1:5" ht="15.75" thickBot="1" x14ac:dyDescent="0.3">
      <c r="E47" s="99"/>
    </row>
    <row r="48" spans="1:5" ht="18.75" customHeight="1" thickBot="1" x14ac:dyDescent="0.3">
      <c r="A48" s="145" t="s">
        <v>2502</v>
      </c>
      <c r="B48" s="146"/>
      <c r="C48" s="146"/>
      <c r="D48" s="146"/>
      <c r="E48" s="147"/>
    </row>
    <row r="49" spans="1:5" ht="18" customHeight="1" x14ac:dyDescent="0.25">
      <c r="A49" s="96" t="s">
        <v>15</v>
      </c>
      <c r="B49" s="96" t="s">
        <v>2426</v>
      </c>
      <c r="C49" s="97" t="s">
        <v>46</v>
      </c>
      <c r="D49" s="97" t="s">
        <v>2429</v>
      </c>
      <c r="E49" s="102" t="s">
        <v>2427</v>
      </c>
    </row>
    <row r="50" spans="1:5" ht="18" x14ac:dyDescent="0.25">
      <c r="A50" s="75" t="str">
        <f>VLOOKUP(B50,'[1]LISTADO ATM'!$A$2:$C$822,3,0)</f>
        <v>NORTE</v>
      </c>
      <c r="B50" s="122">
        <v>752</v>
      </c>
      <c r="C50" s="122" t="str">
        <f>VLOOKUP(B50,'[1]LISTADO ATM'!$A$2:$B$822,2,0)</f>
        <v xml:space="preserve">ATM UNP Las Carolinas (La Vega) </v>
      </c>
      <c r="D50" s="128" t="s">
        <v>2489</v>
      </c>
      <c r="E50" s="111">
        <v>335836214</v>
      </c>
    </row>
    <row r="51" spans="1:5" ht="18" x14ac:dyDescent="0.25">
      <c r="A51" s="75" t="str">
        <f>VLOOKUP(B51,'[1]LISTADO ATM'!$A$2:$C$822,3,0)</f>
        <v>DISTRITO NACIONAL</v>
      </c>
      <c r="B51" s="122">
        <v>522</v>
      </c>
      <c r="C51" s="122" t="str">
        <f>VLOOKUP(B51,'[1]LISTADO ATM'!$A$2:$B$822,2,0)</f>
        <v xml:space="preserve">ATM Oficina Galería 360 </v>
      </c>
      <c r="D51" s="122" t="s">
        <v>2489</v>
      </c>
      <c r="E51" s="111">
        <v>335836247</v>
      </c>
    </row>
    <row r="52" spans="1:5" ht="18" x14ac:dyDescent="0.25">
      <c r="A52" s="75" t="str">
        <f>VLOOKUP(B52,'[1]LISTADO ATM'!$A$2:$C$822,3,0)</f>
        <v>DISTRITO NACIONAL</v>
      </c>
      <c r="B52" s="122">
        <v>884</v>
      </c>
      <c r="C52" s="122" t="str">
        <f>VLOOKUP(B52,'[1]LISTADO ATM'!$A$2:$B$822,2,0)</f>
        <v xml:space="preserve">ATM UNP Olé Sabana Perdida </v>
      </c>
      <c r="D52" s="122" t="s">
        <v>2489</v>
      </c>
      <c r="E52" s="111">
        <v>335836248</v>
      </c>
    </row>
    <row r="53" spans="1:5" ht="18" x14ac:dyDescent="0.25">
      <c r="A53" s="75" t="str">
        <f>VLOOKUP(B53,'[1]LISTADO ATM'!$A$2:$C$822,3,0)</f>
        <v>SUR</v>
      </c>
      <c r="B53" s="122">
        <v>871</v>
      </c>
      <c r="C53" s="122" t="str">
        <f>VLOOKUP(B53,'[1]LISTADO ATM'!$A$2:$B$822,2,0)</f>
        <v>ATM Plaza Cultural San Juan</v>
      </c>
      <c r="D53" s="122" t="s">
        <v>2489</v>
      </c>
      <c r="E53" s="111">
        <v>335836249</v>
      </c>
    </row>
    <row r="54" spans="1:5" ht="18" x14ac:dyDescent="0.25">
      <c r="A54" s="75" t="str">
        <f>VLOOKUP(B54,'[1]LISTADO ATM'!$A$2:$C$822,3,0)</f>
        <v>DISTRITO NACIONAL</v>
      </c>
      <c r="B54" s="122">
        <v>409</v>
      </c>
      <c r="C54" s="122" t="str">
        <f>VLOOKUP(B54,'[1]LISTADO ATM'!$A$2:$B$822,2,0)</f>
        <v xml:space="preserve">ATM Oficina Las Palmas de Herrera I </v>
      </c>
      <c r="D54" s="122" t="s">
        <v>2489</v>
      </c>
      <c r="E54" s="111">
        <v>335836259</v>
      </c>
    </row>
    <row r="55" spans="1:5" ht="18" x14ac:dyDescent="0.25">
      <c r="A55" s="75" t="str">
        <f>VLOOKUP(B55,'[1]LISTADO ATM'!$A$2:$C$822,3,0)</f>
        <v>NORTE</v>
      </c>
      <c r="B55" s="122">
        <v>402</v>
      </c>
      <c r="C55" s="122" t="str">
        <f>VLOOKUP(B55,'[1]LISTADO ATM'!$A$2:$B$822,2,0)</f>
        <v xml:space="preserve">ATM La Sirena La Vega </v>
      </c>
      <c r="D55" s="122" t="s">
        <v>2489</v>
      </c>
      <c r="E55" s="111">
        <v>335836261</v>
      </c>
    </row>
    <row r="56" spans="1:5" ht="18" x14ac:dyDescent="0.25">
      <c r="A56" s="75" t="str">
        <f>VLOOKUP(B56,'[1]LISTADO ATM'!$A$2:$C$822,3,0)</f>
        <v>DISTRITO NACIONAL</v>
      </c>
      <c r="B56" s="122">
        <v>976</v>
      </c>
      <c r="C56" s="122" t="str">
        <f>VLOOKUP(B56,'[1]LISTADO ATM'!$A$2:$B$822,2,0)</f>
        <v xml:space="preserve">ATM Oficina Diamond Plaza I </v>
      </c>
      <c r="D56" s="122" t="s">
        <v>2489</v>
      </c>
      <c r="E56" s="111">
        <v>335836264</v>
      </c>
    </row>
    <row r="57" spans="1:5" ht="18" x14ac:dyDescent="0.25">
      <c r="A57" s="75" t="str">
        <f>VLOOKUP(B57,'[1]LISTADO ATM'!$A$2:$C$822,3,0)</f>
        <v>DISTRITO NACIONAL</v>
      </c>
      <c r="B57" s="122">
        <v>446</v>
      </c>
      <c r="C57" s="122" t="str">
        <f>VLOOKUP(B57,'[1]LISTADO ATM'!$A$2:$B$822,2,0)</f>
        <v>ATM Hipodromo V Centenario</v>
      </c>
      <c r="D57" s="122" t="s">
        <v>2489</v>
      </c>
      <c r="E57" s="111">
        <v>335836267</v>
      </c>
    </row>
    <row r="58" spans="1:5" ht="18.75" customHeight="1" x14ac:dyDescent="0.25">
      <c r="A58" s="75" t="str">
        <f>VLOOKUP(B58,'[1]LISTADO ATM'!$A$2:$C$822,3,0)</f>
        <v>DISTRITO NACIONAL</v>
      </c>
      <c r="B58" s="122">
        <v>801</v>
      </c>
      <c r="C58" s="122" t="str">
        <f>VLOOKUP(B58,'[1]LISTADO ATM'!$A$2:$B$822,2,0)</f>
        <v xml:space="preserve">ATM Galería 360 Food Court </v>
      </c>
      <c r="D58" s="122" t="s">
        <v>2489</v>
      </c>
      <c r="E58" s="111">
        <v>335836269</v>
      </c>
    </row>
    <row r="59" spans="1:5" ht="18" x14ac:dyDescent="0.25">
      <c r="A59" s="75" t="str">
        <f>VLOOKUP(B59,'[1]LISTADO ATM'!$A$2:$C$822,3,0)</f>
        <v>DISTRITO NACIONAL</v>
      </c>
      <c r="B59" s="122">
        <v>957</v>
      </c>
      <c r="C59" s="122" t="str">
        <f>VLOOKUP(B59,'[1]LISTADO ATM'!$A$2:$B$822,2,0)</f>
        <v xml:space="preserve">ATM Oficina Venezuela </v>
      </c>
      <c r="D59" s="122" t="s">
        <v>2489</v>
      </c>
      <c r="E59" s="111">
        <v>335836270</v>
      </c>
    </row>
    <row r="60" spans="1:5" ht="18" customHeight="1" thickBot="1" x14ac:dyDescent="0.3">
      <c r="A60" s="120" t="s">
        <v>2499</v>
      </c>
      <c r="B60" s="101">
        <f>COUNT(B50:B59)</f>
        <v>10</v>
      </c>
      <c r="C60" s="107"/>
      <c r="D60" s="132"/>
      <c r="E60" s="133"/>
    </row>
    <row r="61" spans="1:5" ht="15.75" thickBot="1" x14ac:dyDescent="0.3">
      <c r="E61" s="99"/>
    </row>
    <row r="62" spans="1:5" ht="18" customHeight="1" x14ac:dyDescent="0.25">
      <c r="A62" s="154" t="s">
        <v>2503</v>
      </c>
      <c r="B62" s="155"/>
      <c r="C62" s="155"/>
      <c r="D62" s="155"/>
      <c r="E62" s="156"/>
    </row>
    <row r="63" spans="1:5" ht="18" x14ac:dyDescent="0.25">
      <c r="A63" s="102" t="s">
        <v>15</v>
      </c>
      <c r="B63" s="96" t="s">
        <v>2426</v>
      </c>
      <c r="C63" s="98" t="s">
        <v>46</v>
      </c>
      <c r="D63" s="129" t="s">
        <v>2429</v>
      </c>
      <c r="E63" s="102" t="s">
        <v>2427</v>
      </c>
    </row>
    <row r="64" spans="1:5" ht="18" x14ac:dyDescent="0.25">
      <c r="A64" s="122" t="str">
        <f>VLOOKUP(B64,'[1]LISTADO ATM'!$A$2:$C$822,3,0)</f>
        <v>SUR</v>
      </c>
      <c r="B64" s="122">
        <v>677</v>
      </c>
      <c r="C64" s="122" t="str">
        <f>VLOOKUP(B64,'[1]LISTADO ATM'!$A$2:$B$822,2,0)</f>
        <v>ATM PBG Villa Jaragua</v>
      </c>
      <c r="D64" s="128" t="s">
        <v>2522</v>
      </c>
      <c r="E64" s="125">
        <v>335835690</v>
      </c>
    </row>
    <row r="65" spans="1:5" ht="18" x14ac:dyDescent="0.25">
      <c r="A65" s="122" t="str">
        <f>VLOOKUP(B65,'[1]LISTADO ATM'!$A$2:$C$822,3,0)</f>
        <v>DISTRITO NACIONAL</v>
      </c>
      <c r="B65" s="122">
        <v>54</v>
      </c>
      <c r="C65" s="122" t="str">
        <f>VLOOKUP(B65,'[1]LISTADO ATM'!$A$2:$B$822,2,0)</f>
        <v xml:space="preserve">ATM Autoservicio Galería 360 </v>
      </c>
      <c r="D65" s="128" t="s">
        <v>2522</v>
      </c>
      <c r="E65" s="125">
        <v>335835674</v>
      </c>
    </row>
    <row r="66" spans="1:5" ht="18" x14ac:dyDescent="0.25">
      <c r="A66" s="122" t="str">
        <f>VLOOKUP(B66,'[1]LISTADO ATM'!$A$2:$C$822,3,0)</f>
        <v>DISTRITO NACIONAL</v>
      </c>
      <c r="B66" s="122">
        <v>410</v>
      </c>
      <c r="C66" s="122" t="str">
        <f>VLOOKUP(B66,'[1]LISTADO ATM'!$A$2:$B$822,2,0)</f>
        <v xml:space="preserve">ATM Oficina Las Palmas de Herrera II </v>
      </c>
      <c r="D66" s="128" t="s">
        <v>2522</v>
      </c>
      <c r="E66" s="125">
        <v>335835813</v>
      </c>
    </row>
    <row r="67" spans="1:5" ht="18" x14ac:dyDescent="0.25">
      <c r="A67" s="122" t="str">
        <f>VLOOKUP(B67,'[1]LISTADO ATM'!$A$2:$C$822,3,0)</f>
        <v>NORTE</v>
      </c>
      <c r="B67" s="122">
        <v>8</v>
      </c>
      <c r="C67" s="122" t="str">
        <f>VLOOKUP(B67,'[1]LISTADO ATM'!$A$2:$B$822,2,0)</f>
        <v>ATM Autoservicio Yaque</v>
      </c>
      <c r="D67" s="128" t="s">
        <v>2522</v>
      </c>
      <c r="E67" s="125">
        <v>335835852</v>
      </c>
    </row>
    <row r="68" spans="1:5" ht="18" x14ac:dyDescent="0.25">
      <c r="A68" s="122" t="str">
        <f>VLOOKUP(B68,'[1]LISTADO ATM'!$A$2:$C$822,3,0)</f>
        <v>DISTRITO NACIONAL</v>
      </c>
      <c r="B68" s="122">
        <v>241</v>
      </c>
      <c r="C68" s="122" t="str">
        <f>VLOOKUP(B68,'[1]LISTADO ATM'!$A$2:$B$822,2,0)</f>
        <v xml:space="preserve">ATM Palacio Nacional (Presidencia) </v>
      </c>
      <c r="D68" s="128" t="s">
        <v>2522</v>
      </c>
      <c r="E68" s="125">
        <v>335835853</v>
      </c>
    </row>
    <row r="69" spans="1:5" ht="18.75" customHeight="1" x14ac:dyDescent="0.25">
      <c r="A69" s="122" t="str">
        <f>VLOOKUP(B69,'[1]LISTADO ATM'!$A$2:$C$822,3,0)</f>
        <v>DISTRITO NACIONAL</v>
      </c>
      <c r="B69" s="122">
        <v>966</v>
      </c>
      <c r="C69" s="122" t="str">
        <f>VLOOKUP(B69,'[1]LISTADO ATM'!$A$2:$B$822,2,0)</f>
        <v>ATM Centro Medico Real</v>
      </c>
      <c r="D69" s="128" t="s">
        <v>2522</v>
      </c>
      <c r="E69" s="125" t="s">
        <v>2558</v>
      </c>
    </row>
    <row r="70" spans="1:5" ht="18" x14ac:dyDescent="0.25">
      <c r="A70" s="122" t="str">
        <f>VLOOKUP(B70,'[1]LISTADO ATM'!$A$2:$C$822,3,0)</f>
        <v>NORTE</v>
      </c>
      <c r="B70" s="122">
        <v>732</v>
      </c>
      <c r="C70" s="122" t="str">
        <f>VLOOKUP(B70,'[1]LISTADO ATM'!$A$2:$B$822,2,0)</f>
        <v xml:space="preserve">ATM Molino del Valle (Santiago) </v>
      </c>
      <c r="D70" s="128" t="s">
        <v>2522</v>
      </c>
      <c r="E70" s="125">
        <v>335836091</v>
      </c>
    </row>
    <row r="71" spans="1:5" ht="18" x14ac:dyDescent="0.25">
      <c r="A71" s="122" t="str">
        <f>VLOOKUP(B71,'[1]LISTADO ATM'!$A$2:$C$822,3,0)</f>
        <v>SUR</v>
      </c>
      <c r="B71" s="122">
        <v>5</v>
      </c>
      <c r="C71" s="122" t="str">
        <f>VLOOKUP(B71,'[1]LISTADO ATM'!$A$2:$B$822,2,0)</f>
        <v>ATM Oficina Autoservicio Villa Ofelia (San Juan)</v>
      </c>
      <c r="D71" s="128" t="s">
        <v>2559</v>
      </c>
      <c r="E71" s="125">
        <v>335836206</v>
      </c>
    </row>
    <row r="72" spans="1:5" ht="18" x14ac:dyDescent="0.25">
      <c r="A72" s="122" t="str">
        <f>VLOOKUP(B72,'[1]LISTADO ATM'!$A$2:$C$822,3,0)</f>
        <v>DISTRITO NACIONAL</v>
      </c>
      <c r="B72" s="122">
        <v>113</v>
      </c>
      <c r="C72" s="122" t="str">
        <f>VLOOKUP(B72,'[1]LISTADO ATM'!$A$2:$B$822,2,0)</f>
        <v xml:space="preserve">ATM Autoservicio Atalaya del Mar </v>
      </c>
      <c r="D72" s="128" t="s">
        <v>2559</v>
      </c>
      <c r="E72" s="125">
        <v>335836252</v>
      </c>
    </row>
    <row r="73" spans="1:5" ht="18" x14ac:dyDescent="0.25">
      <c r="A73" s="122" t="str">
        <f>VLOOKUP(B73,'[1]LISTADO ATM'!$A$2:$C$822,3,0)</f>
        <v>NORTE</v>
      </c>
      <c r="B73" s="122">
        <v>142</v>
      </c>
      <c r="C73" s="122" t="str">
        <f>VLOOKUP(B73,'[1]LISTADO ATM'!$A$2:$B$822,2,0)</f>
        <v xml:space="preserve">ATM Centro de Caja Galerías Bonao </v>
      </c>
      <c r="D73" s="128" t="s">
        <v>2522</v>
      </c>
      <c r="E73" s="125">
        <v>335836198</v>
      </c>
    </row>
    <row r="74" spans="1:5" ht="18.75" customHeight="1" x14ac:dyDescent="0.25">
      <c r="A74" s="122" t="str">
        <f>VLOOKUP(B74,'[1]LISTADO ATM'!$A$2:$C$822,3,0)</f>
        <v>DISTRITO NACIONAL</v>
      </c>
      <c r="B74" s="122">
        <v>493</v>
      </c>
      <c r="C74" s="122" t="str">
        <f>VLOOKUP(B74,'[1]LISTADO ATM'!$A$2:$B$822,2,0)</f>
        <v xml:space="preserve">ATM Oficina Haina Occidental II </v>
      </c>
      <c r="D74" s="128" t="s">
        <v>2522</v>
      </c>
      <c r="E74" s="125">
        <v>335835839</v>
      </c>
    </row>
    <row r="75" spans="1:5" ht="18.75" customHeight="1" thickBot="1" x14ac:dyDescent="0.3">
      <c r="A75" s="120" t="s">
        <v>2499</v>
      </c>
      <c r="B75" s="101">
        <f>COUNT(B64:B74)</f>
        <v>11</v>
      </c>
      <c r="C75" s="131"/>
      <c r="D75" s="130"/>
      <c r="E75" s="130"/>
    </row>
    <row r="76" spans="1:5" ht="15.75" thickBot="1" x14ac:dyDescent="0.3">
      <c r="E76" s="99"/>
    </row>
    <row r="77" spans="1:5" ht="18.75" thickBot="1" x14ac:dyDescent="0.3">
      <c r="A77" s="141" t="s">
        <v>2504</v>
      </c>
      <c r="B77" s="142"/>
      <c r="D77" s="99"/>
      <c r="E77" s="99"/>
    </row>
    <row r="78" spans="1:5" ht="18.75" customHeight="1" thickBot="1" x14ac:dyDescent="0.3">
      <c r="A78" s="143">
        <f>+B46+B60+B75</f>
        <v>48</v>
      </c>
      <c r="B78" s="144"/>
    </row>
    <row r="79" spans="1:5" ht="15.75" thickBot="1" x14ac:dyDescent="0.3">
      <c r="E79" s="99"/>
    </row>
    <row r="80" spans="1:5" ht="18.75" thickBot="1" x14ac:dyDescent="0.3">
      <c r="A80" s="145" t="s">
        <v>2505</v>
      </c>
      <c r="B80" s="146"/>
      <c r="C80" s="146"/>
      <c r="D80" s="146"/>
      <c r="E80" s="147"/>
    </row>
    <row r="81" spans="1:5" ht="18" x14ac:dyDescent="0.25">
      <c r="A81" s="102" t="s">
        <v>15</v>
      </c>
      <c r="B81" s="102" t="s">
        <v>2426</v>
      </c>
      <c r="C81" s="98" t="s">
        <v>46</v>
      </c>
      <c r="D81" s="157" t="s">
        <v>2429</v>
      </c>
      <c r="E81" s="158"/>
    </row>
    <row r="82" spans="1:5" ht="18" customHeight="1" x14ac:dyDescent="0.25">
      <c r="A82" s="122" t="str">
        <f>VLOOKUP(B82,'[1]LISTADO ATM'!$A$2:$C$822,3,0)</f>
        <v>DISTRITO NACIONAL</v>
      </c>
      <c r="B82" s="122">
        <v>911</v>
      </c>
      <c r="C82" s="122" t="str">
        <f>VLOOKUP(B82,'[1]LISTADO ATM'!$A$2:$B$822,2,0)</f>
        <v xml:space="preserve">ATM Oficina Venezuela II </v>
      </c>
      <c r="D82" s="139" t="s">
        <v>2524</v>
      </c>
      <c r="E82" s="140"/>
    </row>
    <row r="83" spans="1:5" ht="18" x14ac:dyDescent="0.25">
      <c r="A83" s="122" t="str">
        <f>VLOOKUP(B83,'[1]LISTADO ATM'!$A$2:$C$822,3,0)</f>
        <v>DISTRITO NACIONAL</v>
      </c>
      <c r="B83" s="122">
        <v>578</v>
      </c>
      <c r="C83" s="122" t="str">
        <f>VLOOKUP(B83,'[1]LISTADO ATM'!$A$2:$B$822,2,0)</f>
        <v xml:space="preserve">ATM Procuraduría General de la República </v>
      </c>
      <c r="D83" s="139" t="s">
        <v>2523</v>
      </c>
      <c r="E83" s="140"/>
    </row>
    <row r="84" spans="1:5" ht="18" x14ac:dyDescent="0.25">
      <c r="A84" s="122" t="str">
        <f>VLOOKUP(B84,'[1]LISTADO ATM'!$A$2:$C$822,3,0)</f>
        <v>DISTRITO NACIONAL</v>
      </c>
      <c r="B84" s="122">
        <v>113</v>
      </c>
      <c r="C84" s="122" t="str">
        <f>VLOOKUP(B84,'[1]LISTADO ATM'!$A$2:$B$822,2,0)</f>
        <v xml:space="preserve">ATM Autoservicio Atalaya del Mar </v>
      </c>
      <c r="D84" s="139" t="s">
        <v>2523</v>
      </c>
      <c r="E84" s="140"/>
    </row>
    <row r="85" spans="1:5" ht="18" x14ac:dyDescent="0.25">
      <c r="A85" s="135" t="str">
        <f>VLOOKUP(B85,'[1]LISTADO ATM'!$A$2:$C$822,3,0)</f>
        <v>SUR</v>
      </c>
      <c r="B85" s="122">
        <v>89</v>
      </c>
      <c r="C85" s="122" t="str">
        <f>VLOOKUP(B85,'[1]LISTADO ATM'!$A$2:$B$822,2,0)</f>
        <v xml:space="preserve">ATM UNP El Cercado (San Juan) </v>
      </c>
      <c r="D85" s="139" t="s">
        <v>2523</v>
      </c>
      <c r="E85" s="140"/>
    </row>
    <row r="86" spans="1:5" ht="18" x14ac:dyDescent="0.25">
      <c r="A86" s="135" t="str">
        <f>VLOOKUP(B86,'[1]LISTADO ATM'!$A$2:$C$822,3,0)</f>
        <v>NORTE</v>
      </c>
      <c r="B86" s="122">
        <v>138</v>
      </c>
      <c r="C86" s="122" t="str">
        <f>VLOOKUP(B86,'[1]LISTADO ATM'!$A$2:$B$822,2,0)</f>
        <v xml:space="preserve">ATM UNP Fantino </v>
      </c>
      <c r="D86" s="139" t="s">
        <v>2523</v>
      </c>
      <c r="E86" s="140"/>
    </row>
    <row r="87" spans="1:5" ht="18" x14ac:dyDescent="0.25">
      <c r="A87" s="135" t="str">
        <f>VLOOKUP(B87,'[1]LISTADO ATM'!$A$2:$C$822,3,0)</f>
        <v>DISTRITO NACIONAL</v>
      </c>
      <c r="B87" s="122">
        <v>246</v>
      </c>
      <c r="C87" s="122" t="str">
        <f>VLOOKUP(B87,'[1]LISTADO ATM'!$A$2:$B$822,2,0)</f>
        <v xml:space="preserve">ATM Oficina Torre BR (Lobby) </v>
      </c>
      <c r="D87" s="139" t="s">
        <v>2523</v>
      </c>
      <c r="E87" s="140"/>
    </row>
    <row r="88" spans="1:5" ht="18" x14ac:dyDescent="0.25">
      <c r="A88" s="135" t="str">
        <f>VLOOKUP(B88,'[1]LISTADO ATM'!$A$2:$C$822,3,0)</f>
        <v>NORTE</v>
      </c>
      <c r="B88" s="122">
        <v>332</v>
      </c>
      <c r="C88" s="122" t="str">
        <f>VLOOKUP(B88,'[1]LISTADO ATM'!$A$2:$B$822,2,0)</f>
        <v>ATM Estación Sigma (Cotuí)</v>
      </c>
      <c r="D88" s="139" t="s">
        <v>2523</v>
      </c>
      <c r="E88" s="140"/>
    </row>
    <row r="89" spans="1:5" ht="18" x14ac:dyDescent="0.25">
      <c r="A89" s="135" t="str">
        <f>VLOOKUP(B89,'[1]LISTADO ATM'!$A$2:$C$822,3,0)</f>
        <v>NORTE</v>
      </c>
      <c r="B89" s="122">
        <v>603</v>
      </c>
      <c r="C89" s="122" t="str">
        <f>VLOOKUP(B89,'[1]LISTADO ATM'!$A$2:$B$822,2,0)</f>
        <v xml:space="preserve">ATM Zona Franca (Santiago) II </v>
      </c>
      <c r="D89" s="139" t="s">
        <v>2523</v>
      </c>
      <c r="E89" s="140"/>
    </row>
    <row r="90" spans="1:5" ht="18" x14ac:dyDescent="0.25">
      <c r="A90" s="135" t="str">
        <f>VLOOKUP(B90,'[1]LISTADO ATM'!$A$2:$C$822,3,0)</f>
        <v>DISTRITO NACIONAL</v>
      </c>
      <c r="B90" s="122">
        <v>883</v>
      </c>
      <c r="C90" s="122" t="str">
        <f>VLOOKUP(B90,'[1]LISTADO ATM'!$A$2:$B$822,2,0)</f>
        <v xml:space="preserve">ATM Oficina Filadelfia Plaza </v>
      </c>
      <c r="D90" s="139" t="s">
        <v>2523</v>
      </c>
      <c r="E90" s="140"/>
    </row>
    <row r="91" spans="1:5" ht="18" x14ac:dyDescent="0.25">
      <c r="A91" s="135" t="str">
        <f>VLOOKUP(B91,'[1]LISTADO ATM'!$A$2:$C$822,3,0)</f>
        <v>DISTRITO NACIONAL</v>
      </c>
      <c r="B91" s="122">
        <v>979</v>
      </c>
      <c r="C91" s="122" t="str">
        <f>VLOOKUP(B91,'[1]LISTADO ATM'!$A$2:$B$822,2,0)</f>
        <v xml:space="preserve">ATM Oficina Luperón I </v>
      </c>
      <c r="D91" s="139" t="s">
        <v>2523</v>
      </c>
      <c r="E91" s="140"/>
    </row>
    <row r="92" spans="1:5" ht="18" x14ac:dyDescent="0.25">
      <c r="A92" s="122" t="str">
        <f>VLOOKUP(B92,'[1]LISTADO ATM'!$A$2:$C$822,3,0)</f>
        <v>ESTE</v>
      </c>
      <c r="B92" s="122">
        <v>121</v>
      </c>
      <c r="C92" s="122" t="str">
        <f>VLOOKUP(B92,'[1]LISTADO ATM'!$A$2:$B$822,2,0)</f>
        <v xml:space="preserve">ATM Oficina Bayaguana </v>
      </c>
      <c r="D92" s="139" t="s">
        <v>2523</v>
      </c>
      <c r="E92" s="140"/>
    </row>
    <row r="93" spans="1:5" ht="18" x14ac:dyDescent="0.25">
      <c r="A93" s="135" t="str">
        <f>VLOOKUP(B93,'[1]LISTADO ATM'!$A$2:$C$822,3,0)</f>
        <v>DISTRITO NACIONAL</v>
      </c>
      <c r="B93" s="122">
        <v>314</v>
      </c>
      <c r="C93" s="122" t="str">
        <f>VLOOKUP(B93,'[1]LISTADO ATM'!$A$2:$B$822,2,0)</f>
        <v xml:space="preserve">ATM UNP Cambita Garabito (San Cristóbal) </v>
      </c>
      <c r="D93" s="139" t="s">
        <v>2523</v>
      </c>
      <c r="E93" s="140"/>
    </row>
    <row r="94" spans="1:5" ht="18" x14ac:dyDescent="0.25">
      <c r="A94" s="135" t="str">
        <f>VLOOKUP(B94,'[1]LISTADO ATM'!$A$2:$C$822,3,0)</f>
        <v>NORTE</v>
      </c>
      <c r="B94" s="122">
        <v>315</v>
      </c>
      <c r="C94" s="122" t="str">
        <f>VLOOKUP(B94,'[1]LISTADO ATM'!$A$2:$B$822,2,0)</f>
        <v xml:space="preserve">ATM Oficina Estrella Sadalá </v>
      </c>
      <c r="D94" s="139" t="s">
        <v>2523</v>
      </c>
      <c r="E94" s="140"/>
    </row>
    <row r="95" spans="1:5" ht="18" x14ac:dyDescent="0.25">
      <c r="A95" s="135" t="str">
        <f>VLOOKUP(B95,'[1]LISTADO ATM'!$A$2:$C$822,3,0)</f>
        <v>ESTE</v>
      </c>
      <c r="B95" s="122">
        <v>345</v>
      </c>
      <c r="C95" s="122" t="str">
        <f>VLOOKUP(B95,'[1]LISTADO ATM'!$A$2:$B$822,2,0)</f>
        <v>ATM Ofic. Yamasa II</v>
      </c>
      <c r="D95" s="139" t="s">
        <v>2523</v>
      </c>
      <c r="E95" s="140"/>
    </row>
    <row r="96" spans="1:5" ht="18" x14ac:dyDescent="0.25">
      <c r="A96" s="135" t="str">
        <f>VLOOKUP(B96,'[1]LISTADO ATM'!$A$2:$C$822,3,0)</f>
        <v>NORTE</v>
      </c>
      <c r="B96" s="122">
        <v>633</v>
      </c>
      <c r="C96" s="122" t="str">
        <f>VLOOKUP(B96,'[1]LISTADO ATM'!$A$2:$B$822,2,0)</f>
        <v xml:space="preserve">ATM Autobanco Las Colinas </v>
      </c>
      <c r="D96" s="139" t="s">
        <v>2523</v>
      </c>
      <c r="E96" s="140"/>
    </row>
    <row r="97" spans="1:5" ht="18.75" customHeight="1" x14ac:dyDescent="0.25">
      <c r="A97" s="135" t="str">
        <f>VLOOKUP(B97,'[1]LISTADO ATM'!$A$2:$C$822,3,0)</f>
        <v>ESTE</v>
      </c>
      <c r="B97" s="122">
        <v>673</v>
      </c>
      <c r="C97" s="122" t="str">
        <f>VLOOKUP(B97,'[1]LISTADO ATM'!$A$2:$B$822,2,0)</f>
        <v>ATM Clínica Dr. Cruz Jiminián</v>
      </c>
      <c r="D97" s="139" t="s">
        <v>2523</v>
      </c>
      <c r="E97" s="140"/>
    </row>
    <row r="98" spans="1:5" ht="18.75" customHeight="1" x14ac:dyDescent="0.25">
      <c r="A98" s="135" t="str">
        <f>VLOOKUP(B98,'[1]LISTADO ATM'!$A$2:$C$822,3,0)</f>
        <v>NORTE</v>
      </c>
      <c r="B98" s="122">
        <v>864</v>
      </c>
      <c r="C98" s="122" t="str">
        <f>VLOOKUP(B98,'[1]LISTADO ATM'!$A$2:$B$822,2,0)</f>
        <v xml:space="preserve">ATM Palmares Mall (San Francisco) </v>
      </c>
      <c r="D98" s="139" t="s">
        <v>2524</v>
      </c>
      <c r="E98" s="140"/>
    </row>
    <row r="99" spans="1:5" ht="18" x14ac:dyDescent="0.25">
      <c r="A99" s="135" t="str">
        <f>VLOOKUP(B99,'[1]LISTADO ATM'!$A$2:$C$822,3,0)</f>
        <v>NORTE</v>
      </c>
      <c r="B99" s="122">
        <v>877</v>
      </c>
      <c r="C99" s="122" t="str">
        <f>VLOOKUP(B99,'[1]LISTADO ATM'!$A$2:$B$822,2,0)</f>
        <v xml:space="preserve">ATM Estación Los Samanes (Ranchito, La Vega) </v>
      </c>
      <c r="D99" s="139" t="s">
        <v>2524</v>
      </c>
      <c r="E99" s="140"/>
    </row>
    <row r="100" spans="1:5" ht="18.75" customHeight="1" x14ac:dyDescent="0.25">
      <c r="A100" s="135" t="str">
        <f>VLOOKUP(B100,'[1]LISTADO ATM'!$A$2:$C$822,3,0)</f>
        <v>NORTE</v>
      </c>
      <c r="B100" s="122">
        <v>903</v>
      </c>
      <c r="C100" s="122" t="str">
        <f>VLOOKUP(B100,'[1]LISTADO ATM'!$A$2:$B$822,2,0)</f>
        <v xml:space="preserve">ATM Oficina La Vega Real I </v>
      </c>
      <c r="D100" s="139" t="s">
        <v>2524</v>
      </c>
      <c r="E100" s="140"/>
    </row>
    <row r="101" spans="1:5" ht="18.75" thickBot="1" x14ac:dyDescent="0.3">
      <c r="A101" s="120" t="s">
        <v>2499</v>
      </c>
      <c r="B101" s="101">
        <f>COUNT(B82:B100)</f>
        <v>19</v>
      </c>
      <c r="C101" s="131"/>
      <c r="D101" s="130"/>
      <c r="E101" s="130"/>
    </row>
    <row r="102" spans="1:5" x14ac:dyDescent="0.25">
      <c r="B102" s="94"/>
    </row>
    <row r="103" spans="1:5" x14ac:dyDescent="0.25">
      <c r="B103" s="94"/>
    </row>
    <row r="104" spans="1:5" x14ac:dyDescent="0.25">
      <c r="B104" s="94"/>
    </row>
    <row r="105" spans="1:5" x14ac:dyDescent="0.25">
      <c r="B105" s="94"/>
    </row>
    <row r="106" spans="1:5" x14ac:dyDescent="0.25">
      <c r="B106" s="94"/>
    </row>
    <row r="107" spans="1:5" x14ac:dyDescent="0.25">
      <c r="B107" s="94"/>
    </row>
    <row r="108" spans="1:5" ht="18" customHeight="1" x14ac:dyDescent="0.25">
      <c r="B108" s="94"/>
    </row>
    <row r="109" spans="1:5" x14ac:dyDescent="0.25">
      <c r="B109" s="94"/>
    </row>
    <row r="110" spans="1:5" x14ac:dyDescent="0.25">
      <c r="B110" s="94"/>
    </row>
    <row r="111" spans="1:5" x14ac:dyDescent="0.25">
      <c r="B111" s="94"/>
    </row>
    <row r="112" spans="1:5" x14ac:dyDescent="0.25">
      <c r="B112" s="94"/>
    </row>
    <row r="113" spans="2:2" x14ac:dyDescent="0.25">
      <c r="B113" s="94"/>
    </row>
    <row r="114" spans="2:2" x14ac:dyDescent="0.25">
      <c r="B114" s="94"/>
    </row>
    <row r="115" spans="2:2" x14ac:dyDescent="0.25">
      <c r="B115" s="94"/>
    </row>
    <row r="116" spans="2:2" x14ac:dyDescent="0.25">
      <c r="B116" s="94"/>
    </row>
    <row r="117" spans="2:2" x14ac:dyDescent="0.25">
      <c r="B117" s="94"/>
    </row>
    <row r="118" spans="2:2" x14ac:dyDescent="0.25">
      <c r="B118" s="94"/>
    </row>
    <row r="119" spans="2:2" x14ac:dyDescent="0.25">
      <c r="B119" s="94"/>
    </row>
    <row r="120" spans="2:2" x14ac:dyDescent="0.25">
      <c r="B120" s="94"/>
    </row>
    <row r="121" spans="2:2" ht="18.75" customHeight="1" x14ac:dyDescent="0.25">
      <c r="B121" s="94"/>
    </row>
    <row r="122" spans="2:2" x14ac:dyDescent="0.25">
      <c r="B122" s="94"/>
    </row>
    <row r="123" spans="2:2" x14ac:dyDescent="0.25">
      <c r="B123" s="94"/>
    </row>
    <row r="124" spans="2:2" ht="18.75" customHeight="1" x14ac:dyDescent="0.25">
      <c r="B124" s="94"/>
    </row>
    <row r="125" spans="2:2" x14ac:dyDescent="0.25">
      <c r="B125" s="94"/>
    </row>
    <row r="126" spans="2:2" x14ac:dyDescent="0.25">
      <c r="B126" s="94"/>
    </row>
    <row r="127" spans="2:2" x14ac:dyDescent="0.25">
      <c r="B127" s="94"/>
    </row>
    <row r="128" spans="2:2" x14ac:dyDescent="0.25">
      <c r="B128" s="94"/>
    </row>
    <row r="129" spans="2:2" x14ac:dyDescent="0.25">
      <c r="B129" s="94"/>
    </row>
    <row r="130" spans="2:2" x14ac:dyDescent="0.25">
      <c r="B130" s="94"/>
    </row>
    <row r="131" spans="2:2" x14ac:dyDescent="0.25">
      <c r="B131" s="94"/>
    </row>
    <row r="132" spans="2:2" x14ac:dyDescent="0.25">
      <c r="B132" s="94"/>
    </row>
    <row r="133" spans="2:2" x14ac:dyDescent="0.25">
      <c r="B133" s="94"/>
    </row>
    <row r="134" spans="2:2" x14ac:dyDescent="0.25">
      <c r="B134" s="94"/>
    </row>
    <row r="135" spans="2:2" x14ac:dyDescent="0.25">
      <c r="B135" s="94"/>
    </row>
    <row r="136" spans="2:2" x14ac:dyDescent="0.25">
      <c r="B136" s="94"/>
    </row>
    <row r="137" spans="2:2" x14ac:dyDescent="0.25">
      <c r="B137" s="94"/>
    </row>
    <row r="138" spans="2:2" x14ac:dyDescent="0.25">
      <c r="B138" s="94"/>
    </row>
    <row r="139" spans="2:2" x14ac:dyDescent="0.25">
      <c r="B139" s="94"/>
    </row>
    <row r="140" spans="2:2" x14ac:dyDescent="0.25">
      <c r="B140" s="94"/>
    </row>
    <row r="141" spans="2:2" x14ac:dyDescent="0.25">
      <c r="B141" s="94"/>
    </row>
    <row r="142" spans="2:2" x14ac:dyDescent="0.25">
      <c r="B142" s="94"/>
    </row>
    <row r="143" spans="2:2" x14ac:dyDescent="0.25">
      <c r="B143" s="94"/>
    </row>
  </sheetData>
  <mergeCells count="32">
    <mergeCell ref="A62:E62"/>
    <mergeCell ref="D81:E81"/>
    <mergeCell ref="A1:E1"/>
    <mergeCell ref="A2:E2"/>
    <mergeCell ref="A7:E7"/>
    <mergeCell ref="C10:E10"/>
    <mergeCell ref="A12:E12"/>
    <mergeCell ref="C15:E15"/>
    <mergeCell ref="A17:E17"/>
    <mergeCell ref="A48:E48"/>
    <mergeCell ref="D91:E91"/>
    <mergeCell ref="D82:E82"/>
    <mergeCell ref="D83:E83"/>
    <mergeCell ref="D84:E84"/>
    <mergeCell ref="D85:E85"/>
    <mergeCell ref="D86:E86"/>
    <mergeCell ref="D99:E99"/>
    <mergeCell ref="D100:E100"/>
    <mergeCell ref="D97:E97"/>
    <mergeCell ref="D98:E98"/>
    <mergeCell ref="A77:B77"/>
    <mergeCell ref="A78:B78"/>
    <mergeCell ref="A80:E80"/>
    <mergeCell ref="D92:E92"/>
    <mergeCell ref="D93:E93"/>
    <mergeCell ref="D94:E94"/>
    <mergeCell ref="D95:E95"/>
    <mergeCell ref="D96:E96"/>
    <mergeCell ref="D87:E87"/>
    <mergeCell ref="D88:E88"/>
    <mergeCell ref="D89:E89"/>
    <mergeCell ref="D90:E90"/>
  </mergeCells>
  <phoneticPr fontId="46" type="noConversion"/>
  <conditionalFormatting sqref="B144:B1048576">
    <cfRule type="duplicateValues" dxfId="266" priority="46"/>
    <cfRule type="duplicateValues" dxfId="265" priority="48"/>
    <cfRule type="duplicateValues" dxfId="264" priority="49"/>
  </conditionalFormatting>
  <conditionalFormatting sqref="E144:E1048576">
    <cfRule type="duplicateValues" dxfId="263" priority="47"/>
  </conditionalFormatting>
  <conditionalFormatting sqref="E73">
    <cfRule type="duplicateValues" dxfId="262" priority="41"/>
    <cfRule type="duplicateValues" dxfId="261" priority="42"/>
  </conditionalFormatting>
  <conditionalFormatting sqref="E73">
    <cfRule type="duplicateValues" dxfId="260" priority="40"/>
  </conditionalFormatting>
  <conditionalFormatting sqref="E73">
    <cfRule type="duplicateValues" dxfId="259" priority="39"/>
  </conditionalFormatting>
  <conditionalFormatting sqref="E73">
    <cfRule type="duplicateValues" dxfId="258" priority="37"/>
    <cfRule type="duplicateValues" dxfId="257" priority="38"/>
  </conditionalFormatting>
  <conditionalFormatting sqref="E73">
    <cfRule type="duplicateValues" dxfId="256" priority="34"/>
    <cfRule type="duplicateValues" dxfId="255" priority="35"/>
    <cfRule type="duplicateValues" dxfId="254" priority="36"/>
  </conditionalFormatting>
  <conditionalFormatting sqref="E74">
    <cfRule type="duplicateValues" dxfId="253" priority="7"/>
  </conditionalFormatting>
  <conditionalFormatting sqref="E74">
    <cfRule type="duplicateValues" dxfId="252" priority="6"/>
  </conditionalFormatting>
  <conditionalFormatting sqref="E74">
    <cfRule type="duplicateValues" dxfId="251" priority="33"/>
  </conditionalFormatting>
  <conditionalFormatting sqref="E74">
    <cfRule type="duplicateValues" dxfId="250" priority="32"/>
  </conditionalFormatting>
  <conditionalFormatting sqref="E74">
    <cfRule type="duplicateValues" dxfId="249" priority="30"/>
    <cfRule type="duplicateValues" dxfId="248" priority="31"/>
  </conditionalFormatting>
  <conditionalFormatting sqref="E74">
    <cfRule type="duplicateValues" dxfId="247" priority="27"/>
    <cfRule type="duplicateValues" dxfId="246" priority="28"/>
    <cfRule type="duplicateValues" dxfId="245" priority="29"/>
  </conditionalFormatting>
  <conditionalFormatting sqref="E74">
    <cfRule type="duplicateValues" dxfId="244" priority="26"/>
  </conditionalFormatting>
  <conditionalFormatting sqref="E74">
    <cfRule type="duplicateValues" dxfId="243" priority="25"/>
  </conditionalFormatting>
  <conditionalFormatting sqref="E74">
    <cfRule type="duplicateValues" dxfId="242" priority="24"/>
  </conditionalFormatting>
  <conditionalFormatting sqref="E74">
    <cfRule type="duplicateValues" dxfId="241" priority="23"/>
  </conditionalFormatting>
  <conditionalFormatting sqref="E74">
    <cfRule type="duplicateValues" dxfId="240" priority="22"/>
  </conditionalFormatting>
  <conditionalFormatting sqref="E74">
    <cfRule type="duplicateValues" dxfId="239" priority="21"/>
  </conditionalFormatting>
  <conditionalFormatting sqref="E74">
    <cfRule type="duplicateValues" dxfId="238" priority="19"/>
    <cfRule type="duplicateValues" dxfId="237" priority="20"/>
  </conditionalFormatting>
  <conditionalFormatting sqref="E74">
    <cfRule type="duplicateValues" dxfId="236" priority="18"/>
  </conditionalFormatting>
  <conditionalFormatting sqref="E74">
    <cfRule type="duplicateValues" dxfId="235" priority="17"/>
  </conditionalFormatting>
  <conditionalFormatting sqref="E74">
    <cfRule type="duplicateValues" dxfId="234" priority="16"/>
  </conditionalFormatting>
  <conditionalFormatting sqref="E74">
    <cfRule type="duplicateValues" dxfId="233" priority="14"/>
    <cfRule type="duplicateValues" dxfId="232" priority="15"/>
  </conditionalFormatting>
  <conditionalFormatting sqref="E74">
    <cfRule type="duplicateValues" dxfId="231" priority="13"/>
  </conditionalFormatting>
  <conditionalFormatting sqref="E74">
    <cfRule type="duplicateValues" dxfId="230" priority="11"/>
    <cfRule type="duplicateValues" dxfId="229" priority="12"/>
  </conditionalFormatting>
  <conditionalFormatting sqref="E74">
    <cfRule type="duplicateValues" dxfId="228" priority="8"/>
    <cfRule type="duplicateValues" dxfId="227" priority="9"/>
    <cfRule type="duplicateValues" dxfId="226" priority="10"/>
  </conditionalFormatting>
  <conditionalFormatting sqref="E74">
    <cfRule type="duplicateValues" dxfId="225" priority="5"/>
  </conditionalFormatting>
  <conditionalFormatting sqref="E74">
    <cfRule type="duplicateValues" dxfId="224" priority="4"/>
  </conditionalFormatting>
  <conditionalFormatting sqref="E74">
    <cfRule type="duplicateValues" dxfId="223" priority="2"/>
    <cfRule type="duplicateValues" dxfId="222" priority="3"/>
  </conditionalFormatting>
  <conditionalFormatting sqref="E74">
    <cfRule type="duplicateValues" dxfId="22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2492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2490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2491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2484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2487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2485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6" workbookViewId="0">
      <selection activeCell="E31" sqref="E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5" t="s">
        <v>2433</v>
      </c>
      <c r="B1" s="166"/>
      <c r="C1" s="166"/>
      <c r="D1" s="166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9" t="s">
        <v>2508</v>
      </c>
      <c r="B3" s="108">
        <v>816</v>
      </c>
      <c r="C3" s="67" t="s">
        <v>2437</v>
      </c>
      <c r="D3" s="67" t="s">
        <v>2510</v>
      </c>
      <c r="E3" s="69"/>
    </row>
    <row r="4" spans="1:5" ht="18" x14ac:dyDescent="0.25">
      <c r="A4" s="109" t="s">
        <v>2511</v>
      </c>
      <c r="B4" s="108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2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1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1</v>
      </c>
    </row>
    <row r="22" spans="1:4" ht="15.75" thickBot="1" x14ac:dyDescent="0.3">
      <c r="A22" s="51"/>
      <c r="B22" s="51"/>
      <c r="C22" s="57" t="s">
        <v>2441</v>
      </c>
      <c r="D22" s="58">
        <f>D20/D19</f>
        <v>0.5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0.5</v>
      </c>
    </row>
    <row r="24" spans="1:4" x14ac:dyDescent="0.25">
      <c r="A24" s="51"/>
      <c r="B24" s="51"/>
      <c r="C24" s="51"/>
      <c r="D24" s="51"/>
    </row>
    <row r="25" spans="1:4" ht="29.25" x14ac:dyDescent="0.25">
      <c r="A25" s="165" t="s">
        <v>2443</v>
      </c>
      <c r="B25" s="166"/>
      <c r="C25" s="166"/>
      <c r="D25" s="166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9">
        <v>335834979</v>
      </c>
      <c r="B27" s="108">
        <v>480</v>
      </c>
      <c r="C27" s="67" t="s">
        <v>2477</v>
      </c>
      <c r="D27" s="67" t="s">
        <v>2478</v>
      </c>
    </row>
    <row r="28" spans="1:4" ht="18" x14ac:dyDescent="0.25">
      <c r="A28" s="109">
        <v>335835023</v>
      </c>
      <c r="B28" s="108">
        <v>182</v>
      </c>
      <c r="C28" s="67" t="s">
        <v>2477</v>
      </c>
      <c r="D28" s="67" t="s">
        <v>2478</v>
      </c>
    </row>
    <row r="29" spans="1:4" ht="18" x14ac:dyDescent="0.25">
      <c r="A29" s="109">
        <v>335835026</v>
      </c>
      <c r="B29" s="108">
        <v>105</v>
      </c>
      <c r="C29" s="67" t="s">
        <v>2477</v>
      </c>
      <c r="D29" s="67" t="s">
        <v>2478</v>
      </c>
    </row>
    <row r="30" spans="1:4" ht="18" x14ac:dyDescent="0.25">
      <c r="A30" s="109">
        <v>335835059</v>
      </c>
      <c r="B30" s="108">
        <v>586</v>
      </c>
      <c r="C30" s="67" t="s">
        <v>2477</v>
      </c>
      <c r="D30" s="67" t="s">
        <v>2478</v>
      </c>
    </row>
    <row r="31" spans="1:4" s="94" customFormat="1" ht="18" x14ac:dyDescent="0.25">
      <c r="A31" s="109" t="s">
        <v>2512</v>
      </c>
      <c r="B31" s="108">
        <v>410</v>
      </c>
      <c r="C31" s="67" t="s">
        <v>2477</v>
      </c>
      <c r="D31" s="67" t="s">
        <v>2478</v>
      </c>
    </row>
    <row r="32" spans="1:4" s="94" customFormat="1" ht="18" x14ac:dyDescent="0.25">
      <c r="A32" s="109" t="s">
        <v>2513</v>
      </c>
      <c r="B32" s="108">
        <v>755</v>
      </c>
      <c r="C32" s="67" t="s">
        <v>2477</v>
      </c>
      <c r="D32" s="67" t="s">
        <v>2478</v>
      </c>
    </row>
    <row r="33" spans="1:4" s="94" customFormat="1" ht="18" x14ac:dyDescent="0.25">
      <c r="A33" s="109" t="s">
        <v>2514</v>
      </c>
      <c r="B33" s="108">
        <v>699</v>
      </c>
      <c r="C33" s="67" t="s">
        <v>2477</v>
      </c>
      <c r="D33" s="67" t="s">
        <v>2478</v>
      </c>
    </row>
    <row r="34" spans="1:4" s="94" customFormat="1" ht="18" x14ac:dyDescent="0.25">
      <c r="A34" s="109" t="s">
        <v>2515</v>
      </c>
      <c r="B34" s="108">
        <v>963</v>
      </c>
      <c r="C34" s="67" t="s">
        <v>2477</v>
      </c>
      <c r="D34" s="67" t="s">
        <v>2478</v>
      </c>
    </row>
    <row r="35" spans="1:4" ht="18" x14ac:dyDescent="0.25">
      <c r="A35" s="109" t="s">
        <v>2516</v>
      </c>
      <c r="B35" s="108">
        <v>549</v>
      </c>
      <c r="C35" s="67" t="s">
        <v>2477</v>
      </c>
      <c r="D35" s="67" t="s">
        <v>2478</v>
      </c>
    </row>
    <row r="36" spans="1:4" s="68" customFormat="1" ht="18" x14ac:dyDescent="0.25">
      <c r="A36" s="109" t="s">
        <v>2517</v>
      </c>
      <c r="B36" s="108">
        <v>829</v>
      </c>
      <c r="C36" s="67" t="s">
        <v>2477</v>
      </c>
      <c r="D36" s="67" t="s">
        <v>2478</v>
      </c>
    </row>
    <row r="37" spans="1:4" s="68" customFormat="1" ht="18" x14ac:dyDescent="0.25">
      <c r="A37" s="109" t="s">
        <v>2518</v>
      </c>
      <c r="B37" s="108">
        <v>182</v>
      </c>
      <c r="C37" s="67" t="s">
        <v>2477</v>
      </c>
      <c r="D37" s="67" t="s">
        <v>2478</v>
      </c>
    </row>
    <row r="38" spans="1:4" s="68" customFormat="1" ht="18" x14ac:dyDescent="0.25">
      <c r="A38" s="109" t="s">
        <v>2519</v>
      </c>
      <c r="B38" s="108">
        <v>351</v>
      </c>
      <c r="C38" s="67" t="s">
        <v>2477</v>
      </c>
      <c r="D38" s="67" t="s">
        <v>2478</v>
      </c>
    </row>
    <row r="39" spans="1:4" s="68" customFormat="1" ht="15.75" x14ac:dyDescent="0.25">
      <c r="A39" s="54"/>
      <c r="B39" s="54"/>
      <c r="C39" s="54"/>
      <c r="D39" s="54"/>
    </row>
    <row r="40" spans="1:4" ht="16.5" thickBot="1" x14ac:dyDescent="0.3">
      <c r="A40" s="61"/>
      <c r="B40" s="61"/>
      <c r="C40" s="62" t="s">
        <v>2446</v>
      </c>
      <c r="D40" s="54">
        <f>COUNTA(A27:A38)</f>
        <v>12</v>
      </c>
    </row>
    <row r="41" spans="1:4" ht="16.5" thickBot="1" x14ac:dyDescent="0.3">
      <c r="A41" s="63"/>
      <c r="B41" s="63"/>
      <c r="C41" s="64" t="s">
        <v>2447</v>
      </c>
      <c r="D41" s="54">
        <f>COUNTIFS($D$27:$D$39,"Disponible")</f>
        <v>12</v>
      </c>
    </row>
    <row r="42" spans="1:4" ht="16.5" thickBot="1" x14ac:dyDescent="0.3">
      <c r="A42" s="51"/>
      <c r="B42" s="51"/>
      <c r="C42" s="64" t="s">
        <v>2440</v>
      </c>
      <c r="D42" s="54">
        <f>COUNTIFS($D$27:$D$35,"No Disponible")</f>
        <v>0</v>
      </c>
    </row>
    <row r="43" spans="1:4" ht="15.75" thickBot="1" x14ac:dyDescent="0.3">
      <c r="A43" s="51"/>
      <c r="B43" s="51"/>
      <c r="C43" s="64" t="s">
        <v>2448</v>
      </c>
      <c r="D43" s="58">
        <f>D41/D40</f>
        <v>1</v>
      </c>
    </row>
    <row r="44" spans="1:4" ht="15.75" thickBot="1" x14ac:dyDescent="0.3">
      <c r="A44" s="51"/>
      <c r="B44" s="51"/>
      <c r="C44" s="64" t="s">
        <v>2449</v>
      </c>
      <c r="D44" s="60">
        <f>D42/D40</f>
        <v>0</v>
      </c>
    </row>
  </sheetData>
  <mergeCells count="2">
    <mergeCell ref="A1:D1"/>
    <mergeCell ref="A25:D25"/>
  </mergeCells>
  <conditionalFormatting sqref="A7:A11">
    <cfRule type="duplicateValues" dxfId="220" priority="119253"/>
  </conditionalFormatting>
  <conditionalFormatting sqref="A7:A11">
    <cfRule type="duplicateValues" dxfId="219" priority="119257"/>
    <cfRule type="duplicateValues" dxfId="218" priority="119258"/>
  </conditionalFormatting>
  <conditionalFormatting sqref="A7:A11">
    <cfRule type="duplicateValues" dxfId="217" priority="119261"/>
    <cfRule type="duplicateValues" dxfId="216" priority="119262"/>
  </conditionalFormatting>
  <conditionalFormatting sqref="A5:A6">
    <cfRule type="duplicateValues" dxfId="215" priority="289"/>
  </conditionalFormatting>
  <conditionalFormatting sqref="A5:A6">
    <cfRule type="duplicateValues" dxfId="214" priority="287"/>
    <cfRule type="duplicateValues" dxfId="213" priority="288"/>
  </conditionalFormatting>
  <conditionalFormatting sqref="A5:A6">
    <cfRule type="duplicateValues" dxfId="212" priority="285"/>
    <cfRule type="duplicateValues" dxfId="211" priority="286"/>
  </conditionalFormatting>
  <conditionalFormatting sqref="A5:A6">
    <cfRule type="duplicateValues" dxfId="210" priority="266"/>
  </conditionalFormatting>
  <conditionalFormatting sqref="A5:A6">
    <cfRule type="duplicateValues" dxfId="209" priority="264"/>
    <cfRule type="duplicateValues" dxfId="208" priority="265"/>
  </conditionalFormatting>
  <conditionalFormatting sqref="A5:A6">
    <cfRule type="duplicateValues" dxfId="207" priority="262"/>
    <cfRule type="duplicateValues" dxfId="206" priority="263"/>
  </conditionalFormatting>
  <conditionalFormatting sqref="B5:B6">
    <cfRule type="duplicateValues" dxfId="205" priority="259"/>
    <cfRule type="duplicateValues" dxfId="204" priority="260"/>
  </conditionalFormatting>
  <conditionalFormatting sqref="B5:B6">
    <cfRule type="duplicateValues" dxfId="203" priority="258"/>
  </conditionalFormatting>
  <conditionalFormatting sqref="B5:B6">
    <cfRule type="duplicateValues" dxfId="202" priority="257"/>
  </conditionalFormatting>
  <conditionalFormatting sqref="B5:B6">
    <cfRule type="duplicateValues" dxfId="201" priority="255"/>
    <cfRule type="duplicateValues" dxfId="200" priority="256"/>
  </conditionalFormatting>
  <conditionalFormatting sqref="B27:B30">
    <cfRule type="duplicateValues" dxfId="199" priority="101"/>
  </conditionalFormatting>
  <conditionalFormatting sqref="B27:B30">
    <cfRule type="duplicateValues" dxfId="198" priority="99"/>
    <cfRule type="duplicateValues" dxfId="197" priority="100"/>
  </conditionalFormatting>
  <conditionalFormatting sqref="B27:B30">
    <cfRule type="duplicateValues" dxfId="196" priority="97"/>
    <cfRule type="duplicateValues" dxfId="195" priority="98"/>
  </conditionalFormatting>
  <conditionalFormatting sqref="B27:B30">
    <cfRule type="duplicateValues" dxfId="194" priority="96"/>
  </conditionalFormatting>
  <conditionalFormatting sqref="B27:B30">
    <cfRule type="duplicateValues" dxfId="193" priority="95"/>
  </conditionalFormatting>
  <conditionalFormatting sqref="B27:B30">
    <cfRule type="duplicateValues" dxfId="192" priority="94"/>
  </conditionalFormatting>
  <conditionalFormatting sqref="B27:B30">
    <cfRule type="duplicateValues" dxfId="191" priority="93"/>
  </conditionalFormatting>
  <conditionalFormatting sqref="B27:B30">
    <cfRule type="duplicateValues" dxfId="190" priority="91"/>
    <cfRule type="duplicateValues" dxfId="189" priority="92"/>
  </conditionalFormatting>
  <conditionalFormatting sqref="B27:B30">
    <cfRule type="duplicateValues" dxfId="188" priority="90"/>
  </conditionalFormatting>
  <conditionalFormatting sqref="B27:B30">
    <cfRule type="duplicateValues" dxfId="187" priority="88"/>
    <cfRule type="duplicateValues" dxfId="186" priority="89"/>
  </conditionalFormatting>
  <conditionalFormatting sqref="A27:A30">
    <cfRule type="duplicateValues" dxfId="185" priority="87"/>
  </conditionalFormatting>
  <conditionalFormatting sqref="A27:A30">
    <cfRule type="duplicateValues" dxfId="184" priority="86"/>
  </conditionalFormatting>
  <conditionalFormatting sqref="A27:A30">
    <cfRule type="duplicateValues" dxfId="183" priority="84"/>
    <cfRule type="duplicateValues" dxfId="182" priority="85"/>
  </conditionalFormatting>
  <conditionalFormatting sqref="A27:A30">
    <cfRule type="duplicateValues" dxfId="181" priority="83"/>
  </conditionalFormatting>
  <conditionalFormatting sqref="A27:A30">
    <cfRule type="duplicateValues" dxfId="180" priority="82"/>
  </conditionalFormatting>
  <conditionalFormatting sqref="A27:A30">
    <cfRule type="duplicateValues" dxfId="179" priority="81"/>
  </conditionalFormatting>
  <conditionalFormatting sqref="A27:A30">
    <cfRule type="duplicateValues" dxfId="178" priority="79"/>
    <cfRule type="duplicateValues" dxfId="177" priority="80"/>
  </conditionalFormatting>
  <conditionalFormatting sqref="B3">
    <cfRule type="duplicateValues" dxfId="176" priority="78"/>
  </conditionalFormatting>
  <conditionalFormatting sqref="B3">
    <cfRule type="duplicateValues" dxfId="175" priority="76"/>
    <cfRule type="duplicateValues" dxfId="174" priority="77"/>
  </conditionalFormatting>
  <conditionalFormatting sqref="B3">
    <cfRule type="duplicateValues" dxfId="173" priority="74"/>
    <cfRule type="duplicateValues" dxfId="172" priority="75"/>
  </conditionalFormatting>
  <conditionalFormatting sqref="B3">
    <cfRule type="duplicateValues" dxfId="171" priority="73"/>
  </conditionalFormatting>
  <conditionalFormatting sqref="B3">
    <cfRule type="duplicateValues" dxfId="170" priority="72"/>
  </conditionalFormatting>
  <conditionalFormatting sqref="B3">
    <cfRule type="duplicateValues" dxfId="169" priority="71"/>
  </conditionalFormatting>
  <conditionalFormatting sqref="B3">
    <cfRule type="duplicateValues" dxfId="168" priority="70"/>
  </conditionalFormatting>
  <conditionalFormatting sqref="B3">
    <cfRule type="duplicateValues" dxfId="167" priority="68"/>
    <cfRule type="duplicateValues" dxfId="166" priority="69"/>
  </conditionalFormatting>
  <conditionalFormatting sqref="B3">
    <cfRule type="duplicateValues" dxfId="165" priority="67"/>
  </conditionalFormatting>
  <conditionalFormatting sqref="B3">
    <cfRule type="duplicateValues" dxfId="164" priority="65"/>
    <cfRule type="duplicateValues" dxfId="163" priority="66"/>
  </conditionalFormatting>
  <conditionalFormatting sqref="A3">
    <cfRule type="duplicateValues" dxfId="162" priority="64"/>
  </conditionalFormatting>
  <conditionalFormatting sqref="A3">
    <cfRule type="duplicateValues" dxfId="161" priority="63"/>
  </conditionalFormatting>
  <conditionalFormatting sqref="A3">
    <cfRule type="duplicateValues" dxfId="160" priority="61"/>
    <cfRule type="duplicateValues" dxfId="159" priority="62"/>
  </conditionalFormatting>
  <conditionalFormatting sqref="A3">
    <cfRule type="duplicateValues" dxfId="158" priority="60"/>
  </conditionalFormatting>
  <conditionalFormatting sqref="A3">
    <cfRule type="duplicateValues" dxfId="157" priority="59"/>
  </conditionalFormatting>
  <conditionalFormatting sqref="A3">
    <cfRule type="duplicateValues" dxfId="156" priority="58"/>
  </conditionalFormatting>
  <conditionalFormatting sqref="A3">
    <cfRule type="duplicateValues" dxfId="155" priority="56"/>
    <cfRule type="duplicateValues" dxfId="154" priority="57"/>
  </conditionalFormatting>
  <conditionalFormatting sqref="B4">
    <cfRule type="duplicateValues" dxfId="153" priority="55"/>
  </conditionalFormatting>
  <conditionalFormatting sqref="B4">
    <cfRule type="duplicateValues" dxfId="152" priority="53"/>
    <cfRule type="duplicateValues" dxfId="151" priority="54"/>
  </conditionalFormatting>
  <conditionalFormatting sqref="B4">
    <cfRule type="duplicateValues" dxfId="150" priority="51"/>
    <cfRule type="duplicateValues" dxfId="149" priority="52"/>
  </conditionalFormatting>
  <conditionalFormatting sqref="B4">
    <cfRule type="duplicateValues" dxfId="148" priority="50"/>
  </conditionalFormatting>
  <conditionalFormatting sqref="B4">
    <cfRule type="duplicateValues" dxfId="147" priority="49"/>
  </conditionalFormatting>
  <conditionalFormatting sqref="B4">
    <cfRule type="duplicateValues" dxfId="146" priority="48"/>
  </conditionalFormatting>
  <conditionalFormatting sqref="B4">
    <cfRule type="duplicateValues" dxfId="145" priority="47"/>
  </conditionalFormatting>
  <conditionalFormatting sqref="B4">
    <cfRule type="duplicateValues" dxfId="144" priority="45"/>
    <cfRule type="duplicateValues" dxfId="143" priority="46"/>
  </conditionalFormatting>
  <conditionalFormatting sqref="B4">
    <cfRule type="duplicateValues" dxfId="142" priority="44"/>
  </conditionalFormatting>
  <conditionalFormatting sqref="B4">
    <cfRule type="duplicateValues" dxfId="141" priority="42"/>
    <cfRule type="duplicateValues" dxfId="140" priority="43"/>
  </conditionalFormatting>
  <conditionalFormatting sqref="A4">
    <cfRule type="duplicateValues" dxfId="139" priority="32"/>
  </conditionalFormatting>
  <conditionalFormatting sqref="A4">
    <cfRule type="duplicateValues" dxfId="138" priority="31"/>
  </conditionalFormatting>
  <conditionalFormatting sqref="A4">
    <cfRule type="duplicateValues" dxfId="137" priority="29"/>
    <cfRule type="duplicateValues" dxfId="136" priority="30"/>
  </conditionalFormatting>
  <conditionalFormatting sqref="A4">
    <cfRule type="duplicateValues" dxfId="135" priority="28"/>
  </conditionalFormatting>
  <conditionalFormatting sqref="A4">
    <cfRule type="duplicateValues" dxfId="134" priority="27"/>
  </conditionalFormatting>
  <conditionalFormatting sqref="A4">
    <cfRule type="duplicateValues" dxfId="133" priority="26"/>
  </conditionalFormatting>
  <conditionalFormatting sqref="A4">
    <cfRule type="duplicateValues" dxfId="132" priority="24"/>
    <cfRule type="duplicateValues" dxfId="131" priority="25"/>
  </conditionalFormatting>
  <conditionalFormatting sqref="B31:B38">
    <cfRule type="duplicateValues" dxfId="130" priority="23"/>
  </conditionalFormatting>
  <conditionalFormatting sqref="B31:B38">
    <cfRule type="duplicateValues" dxfId="129" priority="21"/>
    <cfRule type="duplicateValues" dxfId="128" priority="22"/>
  </conditionalFormatting>
  <conditionalFormatting sqref="B31:B38">
    <cfRule type="duplicateValues" dxfId="127" priority="19"/>
    <cfRule type="duplicateValues" dxfId="126" priority="20"/>
  </conditionalFormatting>
  <conditionalFormatting sqref="B31:B38">
    <cfRule type="duplicateValues" dxfId="125" priority="18"/>
  </conditionalFormatting>
  <conditionalFormatting sqref="B31:B38">
    <cfRule type="duplicateValues" dxfId="124" priority="17"/>
  </conditionalFormatting>
  <conditionalFormatting sqref="B31:B38">
    <cfRule type="duplicateValues" dxfId="123" priority="16"/>
  </conditionalFormatting>
  <conditionalFormatting sqref="B31:B38">
    <cfRule type="duplicateValues" dxfId="122" priority="15"/>
  </conditionalFormatting>
  <conditionalFormatting sqref="B31:B38">
    <cfRule type="duplicateValues" dxfId="121" priority="13"/>
    <cfRule type="duplicateValues" dxfId="120" priority="14"/>
  </conditionalFormatting>
  <conditionalFormatting sqref="B31:B38">
    <cfRule type="duplicateValues" dxfId="119" priority="12"/>
  </conditionalFormatting>
  <conditionalFormatting sqref="B31:B38">
    <cfRule type="duplicateValues" dxfId="118" priority="10"/>
    <cfRule type="duplicateValues" dxfId="117" priority="11"/>
  </conditionalFormatting>
  <conditionalFormatting sqref="A31:A38">
    <cfRule type="duplicateValues" dxfId="116" priority="9"/>
  </conditionalFormatting>
  <conditionalFormatting sqref="A31:A38">
    <cfRule type="duplicateValues" dxfId="115" priority="8"/>
  </conditionalFormatting>
  <conditionalFormatting sqref="A31:A38">
    <cfRule type="duplicateValues" dxfId="114" priority="6"/>
    <cfRule type="duplicateValues" dxfId="113" priority="7"/>
  </conditionalFormatting>
  <conditionalFormatting sqref="A31:A38">
    <cfRule type="duplicateValues" dxfId="112" priority="5"/>
  </conditionalFormatting>
  <conditionalFormatting sqref="A31:A38">
    <cfRule type="duplicateValues" dxfId="111" priority="4"/>
  </conditionalFormatting>
  <conditionalFormatting sqref="A31:A38">
    <cfRule type="duplicateValues" dxfId="110" priority="3"/>
  </conditionalFormatting>
  <conditionalFormatting sqref="A31:A38">
    <cfRule type="duplicateValues" dxfId="109" priority="1"/>
    <cfRule type="duplicateValues" dxfId="108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7" t="s">
        <v>58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190 días</v>
      </c>
      <c r="B3" s="42">
        <v>335649824</v>
      </c>
      <c r="C3" s="50">
        <v>44093</v>
      </c>
      <c r="D3" s="42" t="s">
        <v>2190</v>
      </c>
      <c r="E3" s="93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171 días</v>
      </c>
      <c r="B4" s="42">
        <v>335668632</v>
      </c>
      <c r="C4" s="50">
        <v>44112</v>
      </c>
      <c r="D4" s="42" t="s">
        <v>2189</v>
      </c>
      <c r="E4" s="93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170 días</v>
      </c>
      <c r="B5" s="42" t="s">
        <v>2432</v>
      </c>
      <c r="C5" s="50">
        <v>44113</v>
      </c>
      <c r="D5" s="42" t="s">
        <v>2189</v>
      </c>
      <c r="E5" s="93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170 días</v>
      </c>
      <c r="B6" s="42" t="s">
        <v>2450</v>
      </c>
      <c r="C6" s="50">
        <v>44113</v>
      </c>
      <c r="D6" s="42" t="s">
        <v>2189</v>
      </c>
      <c r="E6" s="93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169 días</v>
      </c>
      <c r="B7" s="42" t="s">
        <v>2452</v>
      </c>
      <c r="C7" s="50">
        <v>44114</v>
      </c>
      <c r="D7" s="42" t="s">
        <v>2189</v>
      </c>
      <c r="E7" s="93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168 días</v>
      </c>
      <c r="B8" s="42">
        <v>335671618</v>
      </c>
      <c r="C8" s="50">
        <v>44115</v>
      </c>
      <c r="D8" s="42" t="s">
        <v>2189</v>
      </c>
      <c r="E8" s="93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129.5 días</v>
      </c>
      <c r="B9" s="42" t="s">
        <v>2458</v>
      </c>
      <c r="C9" s="50">
        <v>44153.5</v>
      </c>
      <c r="D9" s="42" t="s">
        <v>2189</v>
      </c>
      <c r="E9" s="93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128 días</v>
      </c>
      <c r="B10" s="42" t="s">
        <v>2461</v>
      </c>
      <c r="C10" s="50">
        <v>44155</v>
      </c>
      <c r="D10" s="42" t="s">
        <v>2189</v>
      </c>
      <c r="E10" s="93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128 días</v>
      </c>
      <c r="B11" s="42" t="s">
        <v>2460</v>
      </c>
      <c r="C11" s="50">
        <v>44155</v>
      </c>
      <c r="D11" s="42" t="s">
        <v>2189</v>
      </c>
      <c r="E11" s="93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134 días</v>
      </c>
      <c r="B12" s="75" t="s">
        <v>2455</v>
      </c>
      <c r="C12" s="71">
        <v>44149</v>
      </c>
      <c r="D12" s="42" t="s">
        <v>2189</v>
      </c>
      <c r="E12" s="93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87.15079861111 días</v>
      </c>
      <c r="B13" s="42">
        <v>335753026</v>
      </c>
      <c r="C13" s="50">
        <v>44195.84920138889</v>
      </c>
      <c r="D13" s="42" t="s">
        <v>2189</v>
      </c>
      <c r="E13" s="93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26.6746064814797 días</v>
      </c>
      <c r="B14" s="100">
        <v>335806150</v>
      </c>
      <c r="C14" s="92">
        <v>44256.32539351852</v>
      </c>
      <c r="D14" s="42" t="s">
        <v>2189</v>
      </c>
      <c r="E14" s="93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07" priority="69"/>
  </conditionalFormatting>
  <conditionalFormatting sqref="E9:E1048576 E1:E2">
    <cfRule type="duplicateValues" dxfId="106" priority="99250"/>
  </conditionalFormatting>
  <conditionalFormatting sqref="E4">
    <cfRule type="duplicateValues" dxfId="105" priority="62"/>
  </conditionalFormatting>
  <conditionalFormatting sqref="E5:E8">
    <cfRule type="duplicateValues" dxfId="104" priority="60"/>
  </conditionalFormatting>
  <conditionalFormatting sqref="B12">
    <cfRule type="duplicateValues" dxfId="103" priority="34"/>
    <cfRule type="duplicateValues" dxfId="102" priority="35"/>
    <cfRule type="duplicateValues" dxfId="101" priority="36"/>
  </conditionalFormatting>
  <conditionalFormatting sqref="B12">
    <cfRule type="duplicateValues" dxfId="100" priority="33"/>
  </conditionalFormatting>
  <conditionalFormatting sqref="B12">
    <cfRule type="duplicateValues" dxfId="99" priority="31"/>
    <cfRule type="duplicateValues" dxfId="98" priority="32"/>
  </conditionalFormatting>
  <conditionalFormatting sqref="B12">
    <cfRule type="duplicateValues" dxfId="97" priority="28"/>
    <cfRule type="duplicateValues" dxfId="96" priority="29"/>
    <cfRule type="duplicateValues" dxfId="95" priority="30"/>
  </conditionalFormatting>
  <conditionalFormatting sqref="B12">
    <cfRule type="duplicateValues" dxfId="94" priority="27"/>
  </conditionalFormatting>
  <conditionalFormatting sqref="B12">
    <cfRule type="duplicateValues" dxfId="93" priority="25"/>
    <cfRule type="duplicateValues" dxfId="92" priority="26"/>
  </conditionalFormatting>
  <conditionalFormatting sqref="B12">
    <cfRule type="duplicateValues" dxfId="91" priority="24"/>
  </conditionalFormatting>
  <conditionalFormatting sqref="B12">
    <cfRule type="duplicateValues" dxfId="90" priority="21"/>
    <cfRule type="duplicateValues" dxfId="89" priority="22"/>
    <cfRule type="duplicateValues" dxfId="88" priority="23"/>
  </conditionalFormatting>
  <conditionalFormatting sqref="B12">
    <cfRule type="duplicateValues" dxfId="87" priority="20"/>
  </conditionalFormatting>
  <conditionalFormatting sqref="B12">
    <cfRule type="duplicateValues" dxfId="86" priority="19"/>
  </conditionalFormatting>
  <conditionalFormatting sqref="B14">
    <cfRule type="duplicateValues" dxfId="85" priority="18"/>
  </conditionalFormatting>
  <conditionalFormatting sqref="B14">
    <cfRule type="duplicateValues" dxfId="84" priority="15"/>
    <cfRule type="duplicateValues" dxfId="83" priority="16"/>
    <cfRule type="duplicateValues" dxfId="82" priority="17"/>
  </conditionalFormatting>
  <conditionalFormatting sqref="B14">
    <cfRule type="duplicateValues" dxfId="81" priority="13"/>
    <cfRule type="duplicateValues" dxfId="80" priority="14"/>
  </conditionalFormatting>
  <conditionalFormatting sqref="B14">
    <cfRule type="duplicateValues" dxfId="79" priority="10"/>
    <cfRule type="duplicateValues" dxfId="78" priority="11"/>
    <cfRule type="duplicateValues" dxfId="77" priority="12"/>
  </conditionalFormatting>
  <conditionalFormatting sqref="B14">
    <cfRule type="duplicateValues" dxfId="76" priority="9"/>
  </conditionalFormatting>
  <conditionalFormatting sqref="B14">
    <cfRule type="duplicateValues" dxfId="75" priority="8"/>
  </conditionalFormatting>
  <conditionalFormatting sqref="B14">
    <cfRule type="duplicateValues" dxfId="74" priority="7"/>
  </conditionalFormatting>
  <conditionalFormatting sqref="B14">
    <cfRule type="duplicateValues" dxfId="73" priority="4"/>
    <cfRule type="duplicateValues" dxfId="72" priority="5"/>
    <cfRule type="duplicateValues" dxfId="71" priority="6"/>
  </conditionalFormatting>
  <conditionalFormatting sqref="B14">
    <cfRule type="duplicateValues" dxfId="70" priority="2"/>
    <cfRule type="duplicateValues" dxfId="69" priority="3"/>
  </conditionalFormatting>
  <conditionalFormatting sqref="C14">
    <cfRule type="duplicateValues" dxfId="6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1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2021-03-17T11:57:16Z</cp:lastPrinted>
  <dcterms:created xsi:type="dcterms:W3CDTF">2014-10-01T23:18:29Z</dcterms:created>
  <dcterms:modified xsi:type="dcterms:W3CDTF">2021-03-28T13:30:03Z</dcterms:modified>
</cp:coreProperties>
</file>