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20" i="16" l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A102" i="16" s="1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F108" i="1" l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6" i="1"/>
  <c r="F6" i="1"/>
  <c r="G6" i="1"/>
  <c r="H6" i="1"/>
  <c r="I6" i="1"/>
  <c r="J6" i="1"/>
  <c r="K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54" i="1" l="1"/>
  <c r="A55" i="1"/>
  <c r="A56" i="1"/>
  <c r="A57" i="1"/>
  <c r="A58" i="1"/>
  <c r="A59" i="1"/>
  <c r="A60" i="1"/>
  <c r="A61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A50" i="1"/>
  <c r="A51" i="1"/>
  <c r="A52" i="1"/>
  <c r="A53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49" i="1" l="1"/>
  <c r="A48" i="1"/>
  <c r="A47" i="1"/>
  <c r="A46" i="1"/>
  <c r="A45" i="1"/>
  <c r="A44" i="1"/>
  <c r="A43" i="1"/>
  <c r="A42" i="1"/>
  <c r="A4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<sst xmlns="http://schemas.openxmlformats.org/spreadsheetml/2006/main" count="13508" uniqueCount="2538">
  <si>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</si>
  <si>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</si>
  <si>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</si>
  <si>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</si>
  <si>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</si>
  <si>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</si>
  <si>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</si>
  <si>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</si>
  <si>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</si>
  <si>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</si>
  <si>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</si>
  <si>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</si>
  <si>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</si>
  <si>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</si>
  <si>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</si>
  <si>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</si>
  <si>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</si>
  <si>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</si>
  <si>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</si>
  <si>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</si>
  <si>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</si>
  <si>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</si>
  <si>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</si>
  <si>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</si>
  <si>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</si>
  <si>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</si>
  <si>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</si>
  <si>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</si>
  <si>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</si>
  <si>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</si>
  <si>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</si>
  <si>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</si>
  <si>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</si>
  <si>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</si>
  <si>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</si>
  <si>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</si>
  <si>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</si>
  <si>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</si>
  <si>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</si>
  <si>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</si>
  <si>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</si>
  <si>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</si>
  <si>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</si>
  <si>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</si>
  <si>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</si>
  <si>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</si>
  <si>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</si>
  <si>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</si>
  <si>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</si>
  <si>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</si>
  <si>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</si>
  <si>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</si>
  <si>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</si>
  <si>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</si>
  <si>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</si>
  <si>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</si>
  <si>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</si>
  <si>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</si>
  <si>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</si>
  <si>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</si>
  <si>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</si>
  <si>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</si>
  <si>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</si>
  <si>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</si>
  <si>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</si>
  <si>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</si>
  <si>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</si>
  <si>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</si>
  <si>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</si>
  <si>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</si>
  <si>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</si>
  <si>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</si>
  <si>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</si>
  <si>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</si>
  <si>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</si>
  <si>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</si>
  <si>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</si>
  <si>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</si>
  <si>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</si>
  <si>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</si>
  <si>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</si>
  <si>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</si>
  <si>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</si>
  <si>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</si>
  <si>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</si>
  <si>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</si>
  <si>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</si>
  <si>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</si>
  <si>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</si>
  <si>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</si>
  <si>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</si>
  <si>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</si>
  <si>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</si>
  <si>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</si>
  <si>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</si>
  <si>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</si>
  <si>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</si>
  <si>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</si>
  <si>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</si>
  <si>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</si>
  <si>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</si>
  <si>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</si>
  <si>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</si>
  <si>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</si>
  <si>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</si>
  <si>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</si>
  <si>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</si>
  <si>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</si>
  <si>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</si>
  <si>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</si>
  <si>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</si>
  <si>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</si>
  <si>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</si>
  <si>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</si>
  <si>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</si>
  <si>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</si>
  <si>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</si>
  <si>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</si>
  <si>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</si>
  <si>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</si>
  <si>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</si>
  <si>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</si>
  <si>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</si>
  <si>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</si>
  <si>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</si>
  <si>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</si>
  <si>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</si>
  <si>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</si>
  <si>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</si>
  <si>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</si>
  <si>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</si>
  <si>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</si>
  <si>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</si>
  <si>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</si>
  <si>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</si>
  <si>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</si>
  <si>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</si>
  <si>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</si>
  <si>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</si>
  <si>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</si>
  <si>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</si>
  <si>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</si>
  <si>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</si>
  <si>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</si>
  <si>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</si>
  <si>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</si>
  <si>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</si>
  <si>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</si>
  <si>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</si>
  <si>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</si>
  <si>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</si>
  <si>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</si>
  <si>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</si>
  <si>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</si>
  <si>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</si>
  <si>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</si>
  <si>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</si>
  <si>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</si>
  <si>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</si>
  <si>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</si>
  <si>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</si>
  <si>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</si>
  <si>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</si>
  <si>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</si>
  <si>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</si>
  <si>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</si>
  <si>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</si>
  <si>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</si>
  <si>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</si>
  <si>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</si>
  <si>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</si>
  <si>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</si>
  <si>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</si>
  <si>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</si>
  <si>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</si>
  <si>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</si>
  <si>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</si>
  <si>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</si>
  <si>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</si>
  <si>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</si>
  <si>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</si>
  <si>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</si>
  <si>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</si>
  <si>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</si>
  <si>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</si>
  <si>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</si>
  <si>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</si>
  <si>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</si>
  <si>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</si>
  <si>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</si>
  <si>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</si>
  <si>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</si>
  <si>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</si>
  <si>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</si>
  <si>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</si>
  <si>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</si>
  <si>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</si>
  <si>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</si>
  <si>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</si>
  <si>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</si>
  <si>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</si>
  <si>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</si>
  <si>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</si>
  <si>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</si>
  <si>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</si>
  <si>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</si>
  <si>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</si>
  <si>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</si>
  <si>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</si>
  <si>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</si>
  <si>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</si>
  <si>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</si>
  <si>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</si>
  <si>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</si>
  <si>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</si>
  <si>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</si>
  <si>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</si>
  <si>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</si>
  <si>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</si>
  <si>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</si>
  <si>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</si>
  <si>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</si>
  <si>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</si>
  <si>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</si>
  <si>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</si>
  <si>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</si>
  <si>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</si>
  <si>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</si>
  <si>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</si>
  <si>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</si>
  <si>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</si>
  <si>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</si>
  <si>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</si>
  <si>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</si>
  <si>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</si>
  <si>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</si>
  <si>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</si>
  <si>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</si>
  <si>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</si>
  <si>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</si>
  <si>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</si>
  <si>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</si>
  <si>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</si>
  <si>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</si>
  <si>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</si>
  <si>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</si>
  <si>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</si>
  <si>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</si>
  <si>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</si>
  <si>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</si>
  <si>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</si>
  <si>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</si>
  <si>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</si>
  <si>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</si>
  <si>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</si>
  <si>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</si>
  <si>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</si>
  <si>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</si>
  <si>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</si>
  <si>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</si>
  <si>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</si>
  <si>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</si>
  <si>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</si>
  <si>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</si>
  <si>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</si>
  <si>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</si>
  <si>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</si>
  <si>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</si>
  <si>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</si>
  <si>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</si>
  <si>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</si>
  <si>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</si>
  <si>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</si>
  <si>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</si>
  <si>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</si>
  <si>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</si>
  <si>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</si>
  <si>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</si>
  <si>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</si>
  <si>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</si>
  <si>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</si>
  <si>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</si>
  <si>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</si>
  <si>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</si>
  <si>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</si>
  <si>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</si>
  <si>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</si>
  <si>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</si>
  <si>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</si>
  <si>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</si>
  <si>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</si>
  <si>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</si>
  <si>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</si>
  <si>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</si>
  <si>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</si>
  <si>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</si>
  <si>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</si>
  <si>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</si>
  <si>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</si>
  <si>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</si>
  <si>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</si>
  <si>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</si>
  <si>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</si>
  <si>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</si>
  <si>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</si>
  <si>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</si>
  <si>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</si>
  <si>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</si>
  <si>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</si>
  <si>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</si>
  <si>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</si>
  <si>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</si>
  <si>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</si>
  <si>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</si>
  <si>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</si>
  <si>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</si>
  <si>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</si>
  <si>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</si>
  <si>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</si>
  <si>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</si>
  <si>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</si>
  <si>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</si>
  <si>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</si>
  <si>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</si>
  <si>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</si>
  <si>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</si>
  <si>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</si>
  <si>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</si>
  <si>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</si>
  <si>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</si>
  <si>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</si>
  <si>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</si>
  <si>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</si>
  <si>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</si>
  <si>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</si>
  <si>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</si>
  <si>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</si>
  <si>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</si>
  <si>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</si>
  <si>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</si>
  <si>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</si>
  <si>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</si>
  <si>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</si>
  <si>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</si>
  <si>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</si>
  <si>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</si>
  <si>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</si>
  <si>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</si>
  <si>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</si>
  <si>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</si>
  <si>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</si>
  <si>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</si>
  <si>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</si>
  <si>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</si>
  <si>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</si>
  <si>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</si>
  <si>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</si>
  <si>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</si>
  <si>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</si>
  <si>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</si>
  <si>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</si>
  <si>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</si>
  <si>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</si>
  <si>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</si>
  <si>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</si>
  <si>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</si>
  <si>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</si>
  <si>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</si>
  <si>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</si>
  <si>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</si>
  <si>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</si>
  <si>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</si>
  <si>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</si>
  <si>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</si>
  <si>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</si>
  <si>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</si>
  <si>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</si>
  <si>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</si>
  <si>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</si>
  <si>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</si>
  <si>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</si>
  <si>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</si>
  <si>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</si>
  <si>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</si>
  <si>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</si>
  <si>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</si>
  <si>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</si>
  <si>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</si>
  <si>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</si>
  <si>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</si>
  <si>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</si>
  <si>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</si>
  <si>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</si>
  <si>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</si>
  <si>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</si>
  <si>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</si>
  <si>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</si>
  <si>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</si>
  <si>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</si>
  <si>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</si>
  <si>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</si>
  <si>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</si>
  <si>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</si>
  <si>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</si>
  <si>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</si>
  <si>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</si>
  <si>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</si>
  <si>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</si>
  <si>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</si>
  <si>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</si>
  <si>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</si>
  <si>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</si>
  <si>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</si>
  <si>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</si>
  <si>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</si>
  <si>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</si>
  <si>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</si>
  <si>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</si>
  <si>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</si>
  <si>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</si>
  <si>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</si>
  <si>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</si>
  <si>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</si>
  <si>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</si>
  <si>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</si>
  <si>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</si>
  <si>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</si>
  <si>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</si>
  <si>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</si>
  <si>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</si>
  <si>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</si>
  <si>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</si>
  <si>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</si>
  <si>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</si>
  <si>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</si>
  <si>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</si>
  <si>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</si>
  <si>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</si>
  <si>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</si>
  <si>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</si>
  <si>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</si>
  <si>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</si>
  <si>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</si>
  <si>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</si>
  <si>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</si>
  <si>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</si>
  <si>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</si>
  <si>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</si>
  <si>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</si>
  <si>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</si>
  <si>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</si>
  <si>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</si>
  <si>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</si>
  <si>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</si>
  <si>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</si>
  <si>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</si>
  <si>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</si>
  <si>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</si>
  <si>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</si>
  <si>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</si>
  <si>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</si>
  <si>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</si>
  <si>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</si>
  <si>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</si>
  <si>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</si>
  <si>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</si>
  <si>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</si>
  <si>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</si>
  <si>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</si>
  <si>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</si>
  <si>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</si>
  <si>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</si>
  <si>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</si>
  <si>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</si>
  <si>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</si>
  <si>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</si>
  <si>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</si>
  <si>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</si>
  <si>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</si>
  <si>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</si>
  <si>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</si>
  <si>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</si>
  <si>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</si>
  <si>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</si>
  <si>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</si>
  <si>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</si>
  <si>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</si>
  <si>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</si>
  <si>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</si>
  <si>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</si>
  <si>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</si>
  <si>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</si>
  <si>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</si>
  <si>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</si>
  <si>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</si>
  <si>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</si>
  <si>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</si>
  <si>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</si>
  <si>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</si>
  <si>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</si>
  <si>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</si>
  <si>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</si>
  <si>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</si>
  <si>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</si>
  <si>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</si>
  <si>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</si>
  <si>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</si>
  <si>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</si>
  <si>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</si>
  <si>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</si>
  <si>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</si>
  <si>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</si>
  <si>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</si>
  <si>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</si>
  <si>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</si>
  <si>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</si>
  <si>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</si>
  <si>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</si>
  <si>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</si>
  <si>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</si>
  <si>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</si>
  <si>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</si>
  <si>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</si>
  <si>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</si>
  <si>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</si>
  <si>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</si>
  <si>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</si>
  <si>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</si>
  <si>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</si>
  <si>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</si>
  <si>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</si>
  <si>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</si>
  <si>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</si>
  <si>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</si>
  <si>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</si>
  <si>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</si>
  <si>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</si>
  <si>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</si>
  <si>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</si>
  <si>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</si>
  <si>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</si>
  <si>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</si>
  <si>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</si>
  <si>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</si>
  <si>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</si>
  <si>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</si>
  <si>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</si>
  <si>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</si>
  <si>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</si>
  <si>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</si>
  <si>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</si>
  <si>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</si>
  <si>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</si>
  <si>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</si>
  <si>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</si>
  <si>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</si>
  <si>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</si>
  <si>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</si>
  <si>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</si>
  <si>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</si>
  <si>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</si>
  <si>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</si>
  <si>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</si>
  <si>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</si>
  <si>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</si>
  <si>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</si>
  <si>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</si>
  <si>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</si>
  <si>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</si>
  <si>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</si>
  <si>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</si>
  <si>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</si>
  <si>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</si>
  <si>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</si>
  <si>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</si>
  <si>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</si>
  <si>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</si>
  <si>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</si>
  <si>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</si>
  <si>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</si>
  <si>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</si>
  <si>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</si>
  <si>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</si>
  <si>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</si>
  <si>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</si>
  <si>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</si>
  <si>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</si>
  <si>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</si>
  <si>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</si>
  <si>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</si>
  <si>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</si>
  <si>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</si>
  <si>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</si>
  <si>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</si>
  <si>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</si>
  <si>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</si>
  <si>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</si>
  <si>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</si>
  <si>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</si>
  <si>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</si>
  <si>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</si>
  <si>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</si>
  <si>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</si>
  <si>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</si>
  <si>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</si>
  <si>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</si>
  <si>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</si>
  <si>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</si>
  <si>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</si>
  <si>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</si>
  <si>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</si>
  <si>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</si>
  <si>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</si>
  <si>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</si>
  <si>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</si>
  <si>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</si>
  <si>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</si>
  <si>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</si>
  <si>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</si>
  <si>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</si>
  <si>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</si>
  <si>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</si>
  <si>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</si>
  <si>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</si>
  <si>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</si>
  <si>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</si>
  <si>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</si>
  <si>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</si>
  <si>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</si>
  <si>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</si>
  <si>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</si>
  <si>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</si>
  <si>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</si>
  <si>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</si>
  <si>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</si>
  <si>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</si>
  <si>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</si>
  <si>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</si>
  <si>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</si>
  <si>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</si>
  <si>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</si>
  <si>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</si>
  <si>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</si>
  <si>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</si>
  <si>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</si>
  <si>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</si>
  <si>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</si>
  <si>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</si>
  <si>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</si>
  <si>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</si>
  <si>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</si>
  <si>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</si>
  <si>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</si>
  <si>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</si>
  <si>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</si>
  <si>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</si>
  <si>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</si>
  <si>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</si>
  <si>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</si>
  <si>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</si>
  <si>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</si>
  <si>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</si>
  <si>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</si>
  <si>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</si>
  <si>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</si>
  <si>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</si>
  <si>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</si>
  <si>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</si>
  <si>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</si>
  <si>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</si>
  <si>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</si>
  <si>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</si>
  <si>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</si>
  <si>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</si>
  <si>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</si>
  <si>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</si>
  <si>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</si>
  <si>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</si>
  <si>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</si>
  <si>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</si>
  <si>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</si>
  <si>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</si>
  <si>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</si>
  <si>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</si>
  <si>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</si>
  <si>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</si>
  <si>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</si>
  <si>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</si>
  <si>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</si>
  <si>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</si>
  <si>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</si>
  <si>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</si>
  <si>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</si>
  <si>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</si>
  <si>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</si>
  <si>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</si>
  <si>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</si>
  <si>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</si>
  <si>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</si>
  <si>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</si>
  <si>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</si>
  <si>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</si>
  <si>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</si>
  <si>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</si>
  <si>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</si>
  <si>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</si>
  <si>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</si>
  <si>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</si>
  <si>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</si>
  <si>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</si>
  <si>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</si>
  <si>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</si>
  <si>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</si>
  <si>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</si>
  <si>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</si>
  <si>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</si>
  <si>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</si>
  <si>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</si>
  <si>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</si>
  <si>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</si>
  <si>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</si>
  <si>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</si>
  <si>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</si>
  <si>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</si>
  <si>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</si>
  <si>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</si>
  <si>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</si>
  <si>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</si>
  <si>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</si>
  <si>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</si>
  <si>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</si>
  <si>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</si>
  <si>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</si>
  <si>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</si>
  <si>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</si>
  <si>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</si>
  <si>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</si>
  <si>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</si>
  <si>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</si>
  <si>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</si>
  <si>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</si>
  <si>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</si>
  <si>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</si>
  <si>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</si>
  <si>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</si>
  <si>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</si>
  <si>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</si>
  <si>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</si>
  <si>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</si>
  <si>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</si>
  <si>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</si>
  <si>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</si>
  <si>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</si>
  <si>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</si>
  <si>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</si>
  <si>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</si>
  <si>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</si>
  <si>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</si>
  <si>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</si>
  <si>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</si>
  <si>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</si>
  <si>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</si>
  <si>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</si>
  <si>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</si>
  <si>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</si>
  <si>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</si>
  <si>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</si>
  <si>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</si>
  <si>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</si>
  <si>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</si>
  <si>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</si>
  <si>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</si>
  <si>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</si>
  <si>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</si>
  <si>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</si>
  <si>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</si>
  <si>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</si>
  <si>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</si>
  <si>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</si>
  <si>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</si>
  <si>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</si>
  <si>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</si>
  <si>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</si>
  <si>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</si>
  <si>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</si>
  <si>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</si>
  <si>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</si>
  <si>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</si>
  <si>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</si>
  <si>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</si>
  <si>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</si>
  <si>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</si>
  <si>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</si>
  <si>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</si>
  <si>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</si>
  <si>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</si>
  <si>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</si>
  <si>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</si>
  <si>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</si>
  <si>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</si>
  <si>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</si>
  <si>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</si>
  <si>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</si>
  <si>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</si>
  <si>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</si>
  <si>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</si>
  <si>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</si>
  <si>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</si>
  <si>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</si>
  <si>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</si>
  <si>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</si>
  <si>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</si>
  <si>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</si>
  <si>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</si>
  <si>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</si>
  <si>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</si>
  <si>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</si>
  <si>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</si>
  <si>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</si>
  <si>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</si>
  <si>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</si>
  <si>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</si>
  <si>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</si>
  <si>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</si>
  <si>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</si>
  <si>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</si>
  <si>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</si>
  <si>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</si>
  <si>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</si>
  <si>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</si>
  <si>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</si>
  <si>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</si>
  <si>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</si>
  <si>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</si>
  <si>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</si>
  <si>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</si>
  <si>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</si>
  <si>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</si>
  <si>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</si>
  <si>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</si>
  <si>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</si>
  <si>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</si>
  <si>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</si>
  <si>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</si>
  <si>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</si>
  <si>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</si>
  <si>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</si>
  <si>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</si>
  <si>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</si>
  <si>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</si>
  <si>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</si>
  <si>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</si>
  <si>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</si>
  <si>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</si>
  <si>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</si>
  <si>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</si>
  <si>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</si>
  <si>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</si>
  <si>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</si>
  <si>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</si>
  <si>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</si>
  <si>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</si>
  <si>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</si>
  <si>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</si>
  <si>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</si>
  <si>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</si>
  <si>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</si>
  <si>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</si>
  <si>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</si>
  <si>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</si>
  <si>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</si>
  <si>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</si>
  <si>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</si>
  <si>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</si>
  <si>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</si>
  <si>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</si>
  <si>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</si>
  <si>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</si>
  <si>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</si>
  <si>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</si>
  <si>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</si>
  <si>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</si>
  <si>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</si>
  <si>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</si>
  <si>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</si>
  <si>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</si>
  <si>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</si>
  <si>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</si>
  <si>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</si>
  <si>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</si>
  <si>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</si>
  <si>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</si>
  <si>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</si>
  <si>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</si>
  <si>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</si>
  <si>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</si>
  <si>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</si>
  <si>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</si>
  <si>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</si>
  <si>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</si>
  <si>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</si>
  <si>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</si>
  <si>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</si>
  <si>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</si>
  <si>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</si>
  <si>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</si>
  <si>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</si>
  <si>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</si>
  <si>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</si>
  <si>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</si>
  <si>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</si>
  <si>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</si>
  <si>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</si>
  <si>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</si>
  <si>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</si>
  <si>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</si>
  <si>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</si>
  <si>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</si>
  <si>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</si>
  <si>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</si>
  <si>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</si>
  <si>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</si>
  <si>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</si>
  <si>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</si>
  <si>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</si>
  <si>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</si>
  <si>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</si>
  <si>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</si>
  <si>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</si>
  <si>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</si>
  <si>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</si>
  <si>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</si>
  <si>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</si>
  <si>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</si>
  <si>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</si>
  <si>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</si>
  <si>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</si>
  <si>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</si>
  <si>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</si>
  <si>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</si>
  <si>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</si>
  <si>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</si>
  <si>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</si>
  <si>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</si>
  <si>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</si>
  <si>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</si>
  <si>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</si>
  <si>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</si>
  <si>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</si>
  <si>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</si>
  <si>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</si>
  <si>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</si>
  <si>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</si>
  <si>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</si>
  <si>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</si>
  <si>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</si>
  <si>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</si>
  <si>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</si>
  <si>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</si>
  <si>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</si>
  <si>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</si>
  <si>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</si>
  <si>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</si>
  <si>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</si>
  <si>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</si>
  <si>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</si>
  <si>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</si>
  <si>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</si>
  <si>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</si>
  <si>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</si>
  <si>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</si>
  <si>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</si>
  <si>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</si>
  <si>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</si>
  <si>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</si>
  <si>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</si>
  <si>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</si>
  <si>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</si>
  <si>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</si>
  <si>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</si>
  <si>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</si>
  <si>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</si>
  <si>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</si>
  <si>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</si>
  <si>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</si>
  <si>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</si>
  <si>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</si>
  <si>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</si>
  <si>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</si>
  <si>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</si>
  <si>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</si>
  <si>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</si>
  <si>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</si>
  <si>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</si>
  <si>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</si>
  <si>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</si>
  <si>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</si>
  <si>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</si>
  <si>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</si>
  <si>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</si>
  <si>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</si>
  <si>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</si>
  <si>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</si>
  <si>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</si>
  <si>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</si>
  <si>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</si>
  <si>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</si>
  <si>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</si>
  <si>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</si>
  <si>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</si>
  <si>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</si>
  <si>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</si>
  <si>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</si>
  <si>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</si>
  <si>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</si>
  <si>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</si>
  <si>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</si>
  <si>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</si>
  <si>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</si>
  <si>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</si>
  <si>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</si>
  <si>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</si>
  <si>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</si>
  <si>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</si>
  <si>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</si>
  <si>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</si>
  <si>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</si>
  <si>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</si>
  <si>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</si>
  <si>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</si>
  <si>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</si>
  <si>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</si>
  <si>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</si>
  <si>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</si>
  <si>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</si>
  <si>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</si>
  <si>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</si>
  <si>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</si>
  <si>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</si>
  <si>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</si>
  <si>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</si>
  <si>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</si>
  <si>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</si>
  <si>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</si>
  <si>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</si>
  <si>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</si>
  <si>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</si>
  <si>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</si>
  <si>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</si>
  <si>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</si>
  <si>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</si>
  <si>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</si>
  <si>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</si>
  <si>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</si>
  <si>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</si>
  <si>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</si>
  <si>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</si>
  <si>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</si>
  <si>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</si>
  <si>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</si>
  <si>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</si>
  <si>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</si>
  <si>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</si>
  <si>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</si>
  <si>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</si>
  <si>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</si>
  <si>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</si>
  <si>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</si>
  <si>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</si>
  <si>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</si>
  <si>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</si>
  <si>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</si>
  <si>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</si>
  <si>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</si>
  <si>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</si>
  <si>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</si>
  <si>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</si>
  <si>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</si>
  <si>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</si>
  <si>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</si>
  <si>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</si>
  <si>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</si>
  <si>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</si>
  <si>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</si>
  <si>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</si>
  <si>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</si>
  <si>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</si>
  <si>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</si>
  <si>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</si>
  <si>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</si>
  <si>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</si>
  <si>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</si>
  <si>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</si>
  <si>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</si>
  <si>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</si>
  <si>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</si>
  <si>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</si>
  <si>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</si>
  <si>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</si>
  <si>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</si>
  <si>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</si>
  <si>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</si>
  <si>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</si>
  <si>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</si>
  <si>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</si>
  <si>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</si>
  <si>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</si>
  <si>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</si>
  <si>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</si>
  <si>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</si>
  <si>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</si>
  <si>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</si>
  <si>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</si>
  <si>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</si>
  <si>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</si>
  <si>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</si>
  <si>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</si>
  <si>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</si>
  <si>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</si>
  <si>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</si>
  <si>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</si>
  <si>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</si>
  <si>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</si>
  <si>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</si>
  <si>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</si>
  <si>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</si>
  <si>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</si>
  <si>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</si>
  <si>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</si>
  <si>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</si>
  <si>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</si>
  <si>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</si>
  <si>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</si>
  <si>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</si>
  <si>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</si>
  <si>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</si>
  <si>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</si>
  <si>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</si>
  <si>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</si>
  <si>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</si>
  <si>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</si>
  <si>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</si>
  <si>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</si>
  <si>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</si>
  <si>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</si>
  <si>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</si>
  <si>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</si>
  <si>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</si>
  <si>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</si>
  <si>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</si>
  <si>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</si>
  <si>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</si>
  <si>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</si>
  <si>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</si>
  <si>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</si>
  <si>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</si>
  <si>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</si>
  <si>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</si>
  <si>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</si>
  <si>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</si>
  <si>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</si>
  <si>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</si>
  <si>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</si>
  <si>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</si>
  <si>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</si>
  <si>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</si>
  <si>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</si>
  <si>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</si>
  <si>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</si>
  <si>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</si>
  <si>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</si>
  <si>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</si>
  <si>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</si>
  <si>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</si>
  <si>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</si>
  <si>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</si>
  <si>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</si>
  <si>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</si>
  <si>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</si>
  <si>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</si>
  <si>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</si>
  <si>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</si>
  <si>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</si>
  <si>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</si>
  <si>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</si>
  <si>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</si>
  <si>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</si>
  <si>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</si>
  <si>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</si>
  <si>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</si>
  <si>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</si>
  <si>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</si>
  <si>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</si>
  <si>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</si>
  <si>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</si>
  <si>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</si>
  <si>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</si>
  <si>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</si>
  <si>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</si>
  <si>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</si>
  <si>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</si>
  <si>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</si>
  <si>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</si>
  <si>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</si>
  <si>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</si>
  <si>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</si>
  <si>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</si>
  <si>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</si>
  <si>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</si>
  <si>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</si>
  <si>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</si>
  <si>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</si>
  <si>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</si>
  <si>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</si>
  <si>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</si>
  <si>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</si>
  <si>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</si>
  <si>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</si>
  <si>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</si>
  <si>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</si>
  <si>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</si>
  <si>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</si>
  <si>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</si>
  <si>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</si>
  <si>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</si>
  <si>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</si>
  <si>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</si>
  <si>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</si>
  <si>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</si>
  <si>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</si>
  <si>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</si>
  <si>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</si>
  <si>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</si>
  <si>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</si>
  <si>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</si>
  <si>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</si>
  <si>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</si>
  <si>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</si>
  <si>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</si>
  <si>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</si>
  <si>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</si>
  <si>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</si>
  <si>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</si>
  <si>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</si>
  <si>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</si>
  <si>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</si>
  <si>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</si>
  <si>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</si>
  <si>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</si>
  <si>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</si>
  <si>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</si>
  <si>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</si>
  <si>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</si>
  <si>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</si>
  <si>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</si>
  <si>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</si>
  <si>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</si>
  <si>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</si>
  <si>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</si>
  <si>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</si>
  <si>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</si>
  <si>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</si>
  <si>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</si>
  <si>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</si>
  <si>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</si>
  <si>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</si>
  <si>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</si>
  <si>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</si>
  <si>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</si>
  <si>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</si>
  <si>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</si>
  <si>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</si>
  <si>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</si>
  <si>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</si>
  <si>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</si>
  <si>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</si>
  <si>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</si>
  <si>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</si>
  <si>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</si>
  <si>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</si>
  <si>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</si>
  <si>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</si>
  <si>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</si>
  <si>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</si>
  <si>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</si>
  <si>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</si>
  <si>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</si>
  <si>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</si>
  <si>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</si>
  <si>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</si>
  <si>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</si>
  <si>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</si>
  <si>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</si>
  <si>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</si>
  <si>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</si>
  <si>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</si>
  <si>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</si>
  <si>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</si>
  <si>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</si>
  <si>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</si>
  <si>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</si>
  <si>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</si>
  <si>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</si>
  <si>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</si>
  <si>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</si>
  <si>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</si>
  <si>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</si>
  <si>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</si>
  <si>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</si>
  <si>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</si>
  <si>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</si>
  <si>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</si>
  <si>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</si>
  <si>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</si>
  <si>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</si>
  <si>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</si>
  <si>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</si>
  <si>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</si>
  <si>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</si>
  <si>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</si>
  <si>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</si>
  <si>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</si>
  <si>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</si>
  <si>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</si>
  <si>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</si>
  <si>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</si>
  <si>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</si>
  <si>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</si>
  <si>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</si>
  <si>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</si>
  <si>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</si>
  <si>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</si>
  <si>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</si>
  <si>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</si>
  <si>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</si>
  <si>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</si>
  <si>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</si>
  <si>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</si>
  <si>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</si>
  <si>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</si>
  <si>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</si>
  <si>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</si>
  <si>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</si>
  <si>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</si>
  <si>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</si>
  <si>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</si>
  <si>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</si>
  <si>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</si>
  <si>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</si>
  <si>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</si>
  <si>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</si>
  <si>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</si>
  <si>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</si>
  <si>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</si>
  <si>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</si>
  <si>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</si>
  <si>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</si>
  <si>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</si>
  <si>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</si>
  <si>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</si>
  <si>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</si>
  <si>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</si>
  <si>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</si>
  <si>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</si>
  <si>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</si>
  <si>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</si>
  <si>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</si>
  <si>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</si>
  <si>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</si>
  <si>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</si>
  <si>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</si>
  <si>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</si>
  <si>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</si>
  <si>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</si>
  <si>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</si>
  <si>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</si>
  <si>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</si>
  <si>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</si>
  <si>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</si>
  <si>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</si>
  <si>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</si>
  <si>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</si>
  <si>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</si>
  <si>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</si>
  <si>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</si>
  <si>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</si>
  <si>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</si>
  <si>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</si>
  <si>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</si>
  <si>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</si>
  <si>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</si>
  <si>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</si>
  <si>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</si>
  <si>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</si>
  <si>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</si>
  <si>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</si>
  <si>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</si>
  <si>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</si>
  <si>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</si>
  <si>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</si>
  <si>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</si>
  <si>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</si>
  <si>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</si>
  <si>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</si>
  <si>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</si>
  <si>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</si>
  <si>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</si>
  <si>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</si>
  <si>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</si>
  <si>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</si>
  <si>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</si>
  <si>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</si>
  <si>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</si>
  <si>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</si>
  <si>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</si>
  <si>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</si>
  <si>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</si>
  <si>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</si>
  <si>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</si>
  <si>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</si>
  <si>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</si>
  <si>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</si>
  <si>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</si>
  <si>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</si>
  <si>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</si>
  <si>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</si>
  <si>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</si>
  <si>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</si>
  <si>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</si>
  <si>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</si>
  <si>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</si>
  <si>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</si>
  <si>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</si>
  <si>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</si>
  <si>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</si>
  <si>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</si>
  <si>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</si>
  <si>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</si>
  <si>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</si>
  <si>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</si>
  <si>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</si>
  <si>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</si>
  <si>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</si>
  <si>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</si>
  <si>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</si>
  <si>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</si>
  <si>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</si>
  <si>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</si>
  <si>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</si>
  <si>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</si>
  <si>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</si>
  <si>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</si>
  <si>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</si>
  <si>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</si>
  <si>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</si>
  <si>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</si>
  <si>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</si>
  <si>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</si>
  <si>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</si>
  <si>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</si>
  <si>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</si>
  <si>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</si>
  <si>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</si>
  <si>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</si>
  <si>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</si>
  <si>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</si>
  <si>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</si>
  <si>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</si>
  <si>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</si>
  <si>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</si>
  <si>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</si>
  <si>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</si>
  <si>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</si>
  <si>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</si>
  <si>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</si>
  <si>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</si>
  <si>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</si>
  <si>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</si>
  <si>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</si>
  <si>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</si>
  <si>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</si>
  <si>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</si>
  <si>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</si>
  <si>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</si>
  <si>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</si>
  <si>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</si>
  <si>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</si>
  <si>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</si>
  <si>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</si>
  <si>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</si>
  <si>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</si>
  <si>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</si>
  <si>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</si>
  <si>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</si>
  <si>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</si>
  <si>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</si>
  <si>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</si>
  <si>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</si>
  <si>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</si>
  <si>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</si>
  <si>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</si>
  <si>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</si>
  <si>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</si>
  <si>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</si>
  <si>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</si>
  <si>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</si>
  <si>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</si>
  <si>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</si>
  <si>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</si>
  <si>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</si>
  <si>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</si>
  <si>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</si>
  <si>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</si>
  <si>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</si>
  <si>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</si>
  <si>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</si>
  <si>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</si>
  <si>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</si>
  <si>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</si>
  <si>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</si>
  <si>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</si>
  <si>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</si>
  <si>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</si>
  <si>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</si>
  <si>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</si>
  <si>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</si>
  <si>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</si>
  <si>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</si>
  <si>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</si>
  <si>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</si>
  <si>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</si>
  <si>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</si>
  <si>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</si>
  <si>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</si>
  <si>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</si>
  <si>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</si>
  <si>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</si>
  <si>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</si>
  <si>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</si>
  <si>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</si>
  <si>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</si>
  <si>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</si>
  <si>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</si>
  <si>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</si>
  <si>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</si>
  <si>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</si>
  <si>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</si>
  <si>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</si>
  <si>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</si>
  <si>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</si>
  <si>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</si>
  <si>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</si>
  <si>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</si>
  <si>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</si>
  <si>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</si>
  <si>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</si>
  <si>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</si>
  <si>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</si>
  <si>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</si>
  <si>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</si>
  <si>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</si>
  <si>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</si>
  <si>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</si>
  <si>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</si>
  <si>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</si>
  <si>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</si>
  <si>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</si>
  <si>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</si>
  <si>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</si>
  <si>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</si>
  <si>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</si>
  <si>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</si>
  <si>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</si>
  <si>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</si>
  <si>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</si>
  <si>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</si>
  <si>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</si>
  <si>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</si>
  <si>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</si>
  <si>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</si>
  <si>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</si>
  <si>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</si>
  <si>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</si>
  <si>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</si>
  <si>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</si>
  <si>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</si>
  <si>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</si>
  <si>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</si>
  <si>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</si>
  <si>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</si>
  <si>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</si>
  <si>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</si>
  <si>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</si>
  <si>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</si>
  <si>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</si>
  <si>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</si>
  <si>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</si>
  <si>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</si>
  <si>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</si>
  <si>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</si>
  <si>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</si>
  <si>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</si>
  <si>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</si>
  <si>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</si>
  <si>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</si>
  <si>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</si>
  <si>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</si>
  <si>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</si>
  <si>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</si>
  <si>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</si>
  <si>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</si>
  <si>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</si>
  <si>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</si>
  <si>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</si>
  <si>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</si>
  <si>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</si>
  <si>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</si>
  <si>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</si>
  <si>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</si>
  <si>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</si>
  <si>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</si>
  <si>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</si>
  <si>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</si>
  <si>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</si>
  <si>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</si>
  <si>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</si>
  <si>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</si>
  <si>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</si>
  <si>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</si>
  <si>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</si>
  <si>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</si>
  <si>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</si>
  <si>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</si>
  <si>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</si>
  <si>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</si>
  <si>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</si>
  <si>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</si>
  <si>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</si>
  <si>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</si>
  <si>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</si>
  <si>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</si>
  <si>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</si>
  <si>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</si>
  <si>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</si>
  <si>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</si>
  <si>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</si>
  <si>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</si>
  <si>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</si>
  <si>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</si>
  <si>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</si>
  <si>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</si>
  <si>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</si>
  <si>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</si>
  <si>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</si>
  <si>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</si>
  <si>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</si>
  <si>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</si>
  <si>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</si>
  <si>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</si>
  <si>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</si>
  <si>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</si>
  <si>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</si>
  <si>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</si>
  <si>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</si>
  <si>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</si>
  <si>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</si>
  <si>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</si>
  <si>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</si>
  <si>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</si>
  <si>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</si>
  <si>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</si>
  <si>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</si>
  <si>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</si>
  <si>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</si>
  <si>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</si>
  <si>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</si>
  <si>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</si>
  <si>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</si>
  <si>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</si>
  <si>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</si>
  <si>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</si>
  <si>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</si>
  <si>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</si>
  <si>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</si>
  <si>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</si>
  <si>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</si>
  <si>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</si>
  <si>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</si>
  <si>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</si>
  <si>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</si>
  <si>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</si>
  <si>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</si>
  <si>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</si>
  <si>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</si>
  <si>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</si>
  <si>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</si>
  <si>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</si>
  <si>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</si>
  <si>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</si>
  <si>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</si>
  <si>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</si>
  <si>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</si>
  <si>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</si>
  <si>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</si>
  <si>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</si>
  <si>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</si>
  <si>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</si>
  <si>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</si>
  <si>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</si>
  <si>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</si>
  <si>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</si>
  <si>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</si>
  <si>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</si>
  <si>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</si>
  <si>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</si>
  <si>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</si>
  <si>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</si>
  <si>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</si>
  <si>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</si>
  <si>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</si>
  <si>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</si>
  <si>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</si>
  <si>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</si>
  <si>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</si>
  <si>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</si>
  <si>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</si>
  <si>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</si>
  <si>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</si>
  <si>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</si>
  <si>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</si>
  <si>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</si>
  <si>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</si>
  <si>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</si>
  <si>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</si>
  <si>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</si>
  <si>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</si>
  <si>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</si>
  <si>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</si>
  <si>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</si>
  <si>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</si>
  <si>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</si>
  <si>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</si>
  <si>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</si>
  <si>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</si>
  <si>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</si>
  <si>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</si>
  <si>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</si>
  <si>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</si>
  <si>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</si>
  <si>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</si>
  <si>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</si>
  <si>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</si>
  <si>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</si>
  <si>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</si>
  <si>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</si>
  <si>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</si>
  <si>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</si>
  <si>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</si>
  <si>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</si>
  <si>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</si>
  <si>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</si>
  <si>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</si>
  <si>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</si>
  <si>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</si>
  <si>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</si>
  <si>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</si>
  <si>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</si>
  <si>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</si>
  <si>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</si>
  <si>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</si>
  <si>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</si>
  <si>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</si>
  <si>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</si>
  <si>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</si>
  <si>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</si>
  <si>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</si>
  <si>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</si>
  <si>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</si>
  <si>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</si>
  <si>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</si>
  <si>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</si>
  <si>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</si>
  <si>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</si>
  <si>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</si>
  <si>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</si>
  <si>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</si>
  <si>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</si>
  <si>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</si>
  <si>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</si>
  <si>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</si>
  <si>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</si>
  <si>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</si>
  <si>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</si>
  <si>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</si>
  <si>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</si>
  <si>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</si>
  <si>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</si>
  <si>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</si>
  <si>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</si>
  <si>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</si>
  <si>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</si>
  <si>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</si>
  <si>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</si>
  <si>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</si>
  <si>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</si>
  <si>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</si>
  <si>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</si>
  <si>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</si>
  <si>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</si>
  <si>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</si>
  <si>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</si>
  <si>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</si>
  <si>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</si>
  <si>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</si>
  <si>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</si>
  <si>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</si>
  <si>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</si>
  <si>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</si>
  <si>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</si>
  <si>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</si>
  <si>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</si>
  <si>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</si>
  <si>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</si>
  <si>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</si>
  <si>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</si>
  <si>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</si>
  <si>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</si>
  <si>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</si>
  <si>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</si>
  <si>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</si>
  <si>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</si>
  <si>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</si>
  <si>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</si>
  <si>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</si>
  <si>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</si>
  <si>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</si>
  <si>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</si>
  <si>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</si>
  <si>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</si>
  <si>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</si>
  <si>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</si>
  <si>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</si>
  <si>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</si>
  <si>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</si>
  <si>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</si>
  <si>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</si>
  <si>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</si>
  <si>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</si>
  <si>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</si>
  <si>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</si>
  <si>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</si>
  <si>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</si>
  <si>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</si>
  <si>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</si>
  <si>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</si>
  <si>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</si>
  <si>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</si>
  <si>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</si>
  <si>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</si>
  <si>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</si>
  <si>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</si>
  <si>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</si>
  <si>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</si>
  <si>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</si>
  <si>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</si>
  <si>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</si>
  <si>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</si>
  <si>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</si>
  <si>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</si>
  <si>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</si>
  <si>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</si>
  <si>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</si>
  <si>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</si>
  <si>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</si>
  <si>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</si>
  <si>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</si>
  <si>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</si>
  <si>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</si>
  <si>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</si>
  <si>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</si>
  <si>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</si>
  <si>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</si>
  <si>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</si>
  <si>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</si>
  <si>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</si>
  <si>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</si>
  <si>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</si>
  <si>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</si>
  <si>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</si>
  <si>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</si>
  <si>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</si>
  <si>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</si>
  <si>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</si>
  <si>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</si>
  <si>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</si>
  <si>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</si>
  <si>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</si>
  <si>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</si>
  <si>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</si>
  <si>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</si>
  <si>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</si>
  <si>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</si>
  <si>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</si>
  <si>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</si>
  <si>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</si>
  <si>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</si>
  <si>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</si>
  <si>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</si>
  <si>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</si>
  <si>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</si>
  <si>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</si>
  <si>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</si>
  <si>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</si>
  <si>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</si>
  <si>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</si>
  <si>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</si>
  <si>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</si>
  <si>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</si>
  <si>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</si>
  <si>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</si>
  <si>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</si>
  <si>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</si>
  <si>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</si>
  <si>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</si>
  <si>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</si>
  <si>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</si>
  <si>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</si>
  <si>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</si>
  <si>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</si>
  <si>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</si>
  <si>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</si>
  <si>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</si>
  <si>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</si>
  <si>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</si>
  <si>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</si>
  <si>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</si>
  <si>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</si>
  <si>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</si>
  <si>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</si>
  <si>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</si>
  <si>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</si>
  <si>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</si>
  <si>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</si>
  <si>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</si>
  <si>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</si>
  <si>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</si>
  <si>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</si>
  <si>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</si>
  <si>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</si>
  <si>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</si>
  <si>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</si>
  <si>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</si>
  <si>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</si>
  <si>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</si>
  <si>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</si>
  <si>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</si>
  <si>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</si>
  <si>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</si>
  <si>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</si>
  <si>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</si>
  <si>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</si>
  <si>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</si>
  <si>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</si>
  <si>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</si>
  <si>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</si>
  <si>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</si>
  <si>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</si>
  <si>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</si>
  <si>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</si>
  <si>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</si>
  <si>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</si>
  <si>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</si>
  <si>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</si>
  <si>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</si>
  <si>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</si>
  <si>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</si>
  <si>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</si>
  <si>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</si>
  <si>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</si>
  <si>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</si>
  <si>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</si>
  <si>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</si>
  <si>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</si>
  <si>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</si>
  <si>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</si>
  <si>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</si>
  <si>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</si>
  <si>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</si>
  <si>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</si>
  <si>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</si>
  <si>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</si>
  <si>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</si>
  <si>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</si>
  <si>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</si>
  <si>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</si>
  <si>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</si>
  <si>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</si>
  <si>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</si>
  <si>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</si>
  <si>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</si>
  <si>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</si>
  <si>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</si>
  <si>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</si>
  <si>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</si>
  <si>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</si>
  <si>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</si>
  <si>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</si>
  <si>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</si>
  <si>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</si>
  <si>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</si>
  <si>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</si>
  <si>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</si>
  <si>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</si>
  <si>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</si>
  <si>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</si>
  <si>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</si>
  <si>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</si>
  <si>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</si>
  <si>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</si>
  <si>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</si>
  <si>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</si>
  <si>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</si>
  <si>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</si>
  <si>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</si>
  <si>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</si>
  <si>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</si>
  <si>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</si>
  <si>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</si>
  <si>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</si>
  <si>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</si>
  <si>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</si>
  <si>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</si>
  <si>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</si>
  <si>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</si>
  <si>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</si>
  <si>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</si>
  <si>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</si>
  <si>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</si>
  <si>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</si>
  <si>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</si>
  <si>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</si>
  <si>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</si>
  <si>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</si>
  <si>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</si>
  <si>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</si>
  <si>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</si>
  <si>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</si>
  <si>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</si>
  <si>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</si>
  <si>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</si>
  <si>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</si>
  <si>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</si>
  <si>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</si>
  <si>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</si>
  <si>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</si>
  <si>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</si>
  <si>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</si>
  <si>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</si>
  <si>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</si>
  <si>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</si>
  <si>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</si>
  <si>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</si>
  <si>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</si>
  <si>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</si>
  <si>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</si>
  <si>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</si>
  <si>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</si>
  <si>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</si>
  <si>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</si>
  <si>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</si>
  <si>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</si>
  <si>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</si>
  <si>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</si>
  <si>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</si>
  <si>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</si>
  <si>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</si>
  <si>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</si>
  <si>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</si>
  <si>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</si>
  <si>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</si>
  <si>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</si>
  <si>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</si>
  <si>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</si>
  <si>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</si>
  <si>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</si>
  <si>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</si>
  <si>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</si>
  <si>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</si>
  <si>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</si>
  <si>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</si>
  <si>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</si>
  <si>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</si>
  <si>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</si>
  <si>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</si>
  <si>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</si>
  <si>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</si>
  <si>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</si>
  <si>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</si>
  <si>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</si>
  <si>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</si>
  <si>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</si>
  <si>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</si>
  <si>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</si>
  <si>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</si>
  <si>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</si>
  <si>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</si>
  <si>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</si>
  <si>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</si>
  <si>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</si>
  <si>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</si>
  <si>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</si>
  <si>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</si>
  <si>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</si>
  <si>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</si>
  <si>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</si>
  <si>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</si>
  <si>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</si>
  <si>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</si>
  <si>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</si>
  <si>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</si>
  <si>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</si>
  <si>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</si>
  <si>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</si>
  <si>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</si>
  <si>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</si>
  <si>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</si>
  <si>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</si>
  <si>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</si>
  <si>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</si>
  <si>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</si>
  <si>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</si>
  <si>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</si>
  <si>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</si>
  <si>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</si>
  <si>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</si>
  <si>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</si>
  <si>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</si>
  <si>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</si>
  <si>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</si>
  <si>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</si>
  <si>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</si>
  <si>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</si>
  <si>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</si>
  <si>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</si>
  <si>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</si>
  <si>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</si>
  <si>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</si>
  <si>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</si>
  <si>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</si>
  <si>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</si>
  <si>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</si>
  <si>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</si>
  <si>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</si>
  <si>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</si>
  <si>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</si>
  <si>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</si>
  <si>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</si>
  <si>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</si>
  <si>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</si>
  <si>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</si>
  <si>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</si>
  <si>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</si>
  <si>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</si>
  <si>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</si>
  <si>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</si>
  <si>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</si>
  <si>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</si>
  <si>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</si>
  <si>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</si>
  <si>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</si>
  <si>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</si>
  <si>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</si>
  <si>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</si>
  <si>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</si>
  <si>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</si>
  <si>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</si>
  <si>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</si>
  <si>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</si>
  <si>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</si>
  <si>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</si>
  <si>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</si>
  <si>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</si>
  <si>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</si>
  <si>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</si>
  <si>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</si>
  <si>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</si>
  <si>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</si>
  <si>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</si>
  <si>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</si>
  <si>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</si>
  <si>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</si>
  <si>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</si>
  <si>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</si>
  <si>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</si>
  <si>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</si>
  <si>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</si>
  <si>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</si>
  <si>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</si>
  <si>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</si>
  <si>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</si>
  <si>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</si>
  <si>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</si>
  <si>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</si>
  <si>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</si>
  <si>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</si>
  <si>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</si>
  <si>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</si>
  <si>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</si>
  <si>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</si>
  <si>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</si>
  <si>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</si>
  <si>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</si>
  <si>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</si>
  <si>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</si>
  <si>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</si>
  <si>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</si>
  <si>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</si>
  <si>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</si>
  <si>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</si>
  <si>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</si>
  <si>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</si>
  <si>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</si>
  <si>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</si>
  <si>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</si>
  <si>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</si>
  <si>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</si>
  <si>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</si>
  <si>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</si>
  <si>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</si>
  <si>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</si>
  <si>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</si>
  <si>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</si>
  <si>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</si>
  <si>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</si>
  <si>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</si>
  <si>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</si>
  <si>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</si>
  <si>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</si>
  <si>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</si>
  <si>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</si>
  <si>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</si>
  <si>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</si>
  <si>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</si>
  <si>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</si>
  <si>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</si>
  <si>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</si>
  <si>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</si>
  <si>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</si>
  <si>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</si>
  <si>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</si>
  <si>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</si>
  <si>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</si>
  <si>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</si>
  <si>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</si>
  <si>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</si>
  <si>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</si>
  <si>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</si>
  <si>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</si>
  <si>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</si>
  <si>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</si>
  <si>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</si>
  <si>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</si>
  <si>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</si>
  <si>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</si>
  <si>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</si>
  <si>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</si>
  <si>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</si>
  <si>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</si>
  <si>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</si>
  <si>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</si>
  <si>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</si>
  <si>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</si>
  <si>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</si>
  <si>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</si>
  <si>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</si>
  <si>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</si>
  <si>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</si>
  <si>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</si>
  <si>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</si>
  <si>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</si>
  <si>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</si>
  <si>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</si>
  <si>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</si>
  <si>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</si>
  <si>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</si>
  <si>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</si>
  <si>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</si>
  <si>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</si>
  <si>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</si>
  <si>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</si>
  <si>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</si>
  <si>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</si>
  <si>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</si>
  <si>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</si>
  <si>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</si>
  <si>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</si>
  <si>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</si>
  <si>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</si>
  <si>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</si>
  <si>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</si>
  <si>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</si>
  <si>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</si>
  <si>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</si>
  <si>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</si>
  <si>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</si>
  <si>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</si>
  <si>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</si>
  <si>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</si>
  <si>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</si>
  <si>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</si>
  <si>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</si>
  <si>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</si>
  <si>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</si>
  <si>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</si>
  <si>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</si>
  <si>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</si>
  <si>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</si>
  <si>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</si>
  <si>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</si>
  <si>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</si>
  <si>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</si>
  <si>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</si>
  <si>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</si>
  <si>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</si>
  <si>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</si>
  <si>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</si>
  <si>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</si>
  <si>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</si>
  <si>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</si>
  <si>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</si>
  <si>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</si>
  <si>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</si>
  <si>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</si>
  <si>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</si>
  <si>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</si>
  <si>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</si>
  <si>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</si>
  <si>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</si>
  <si>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</si>
  <si>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</si>
  <si>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</si>
  <si>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</si>
  <si>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</si>
  <si>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</si>
  <si>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</si>
  <si>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</si>
  <si>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</si>
  <si>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</si>
  <si>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</si>
  <si>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</si>
  <si>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</si>
  <si>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</si>
  <si>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</si>
  <si>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</si>
  <si>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</si>
  <si>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</si>
  <si>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</si>
  <si>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</si>
  <si>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</si>
  <si>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</si>
  <si>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</si>
  <si>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</si>
  <si>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</si>
  <si>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</si>
  <si>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</si>
  <si>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</si>
  <si>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</si>
  <si>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</si>
  <si>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</si>
  <si>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</si>
  <si>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</si>
  <si>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</si>
  <si>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</si>
  <si>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</si>
  <si>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</si>
  <si>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</si>
  <si>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</si>
  <si>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</si>
  <si>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</si>
  <si>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</si>
  <si>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</si>
  <si>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</si>
  <si>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</si>
  <si>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</si>
  <si>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</si>
  <si>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</si>
  <si>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</si>
  <si>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</si>
  <si>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</si>
  <si>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</si>
  <si>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</si>
  <si>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</si>
  <si>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</si>
  <si>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</si>
  <si>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</si>
  <si>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</si>
  <si>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</si>
  <si>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</si>
  <si>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</si>
  <si>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</si>
  <si>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</si>
  <si>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</si>
  <si>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</si>
  <si>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</si>
  <si>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</si>
  <si>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</si>
  <si>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</si>
  <si>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</si>
  <si>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</si>
  <si>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</si>
  <si>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</si>
  <si>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</si>
  <si>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</si>
  <si>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</si>
  <si>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</si>
  <si>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</si>
  <si>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</si>
  <si>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</si>
  <si>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</si>
  <si>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</si>
  <si>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</si>
  <si>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</si>
  <si>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</si>
  <si>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</si>
  <si>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</si>
  <si>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</si>
  <si>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</si>
  <si>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</si>
  <si>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</si>
  <si>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</si>
  <si>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</si>
  <si>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</si>
  <si>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</si>
  <si>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</si>
  <si>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</si>
  <si>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</si>
  <si>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</si>
  <si>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</si>
  <si>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</si>
  <si>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</si>
  <si>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</si>
  <si>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</si>
  <si>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</si>
  <si>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</si>
  <si>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</si>
  <si>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</si>
  <si>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</si>
  <si>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</si>
  <si>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</si>
  <si>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</si>
  <si>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</si>
  <si>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</si>
  <si>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</si>
  <si>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</si>
  <si>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</si>
  <si>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</si>
  <si>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</si>
  <si>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</si>
  <si>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</si>
  <si>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</si>
  <si>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</si>
  <si>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</si>
  <si>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</si>
  <si>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</si>
  <si>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</si>
  <si>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</si>
  <si>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</si>
  <si>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</si>
  <si>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</si>
  <si>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</si>
  <si>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</si>
  <si>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</si>
  <si>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</si>
  <si>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</si>
  <si>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</si>
  <si>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</si>
  <si>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</si>
  <si>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</si>
  <si>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</si>
  <si>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</si>
  <si>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</si>
  <si>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</si>
  <si>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</si>
  <si>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</si>
  <si>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</si>
  <si>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</si>
  <si>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</si>
  <si>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</si>
  <si>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</si>
  <si>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</si>
  <si>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</si>
  <si>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</si>
  <si>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</si>
  <si>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</si>
  <si>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</si>
  <si>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</si>
  <si>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</si>
  <si>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</si>
  <si>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</si>
  <si>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</si>
  <si>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</si>
  <si>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</si>
  <si>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</si>
  <si>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</si>
  <si>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</si>
  <si>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</si>
  <si>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</si>
  <si>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</si>
  <si>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</si>
  <si>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</si>
  <si>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</si>
  <si>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</si>
  <si>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</si>
  <si>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</si>
  <si>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</si>
  <si>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</si>
  <si>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</si>
  <si>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</si>
  <si>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</si>
  <si>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</si>
  <si>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</si>
  <si>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</si>
  <si>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</si>
  <si>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</si>
  <si>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</si>
  <si>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</si>
  <si>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ReservaC Norte</t>
  </si>
  <si>
    <t>Gaveta De deposito Llena</t>
  </si>
  <si>
    <t>GAVETA DE DEPOSITO LLENA</t>
  </si>
  <si>
    <t>SIN  EFECTIVO</t>
  </si>
  <si>
    <t>29 Marzo de 2021</t>
  </si>
  <si>
    <t xml:space="preserve">GAVETAS VACIAS + GAVETAS FALLANDO </t>
  </si>
  <si>
    <t>Morales Payano, Wilfredy Leandro</t>
  </si>
  <si>
    <t>S/M Bravo Villa Mella,</t>
  </si>
  <si>
    <t>335836374 </t>
  </si>
  <si>
    <t>335836384 </t>
  </si>
  <si>
    <t>335836396 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</si>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</sst>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71"/>
      <tableStyleElement type="headerRow" dxfId="1370"/>
      <tableStyleElement type="totalRow" dxfId="1369"/>
      <tableStyleElement type="firstColumn" dxfId="1368"/>
      <tableStyleElement type="lastColumn" dxfId="1367"/>
      <tableStyleElement type="firstRowStripe" dxfId="1366"/>
      <tableStyleElement type="firstColumnStripe" dxfId="13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7"/>
  <sheetViews>
    <sheetView tabSelected="1" zoomScale="96" zoomScaleNormal="96" workbookViewId="0">
      <pane ySplit="4" topLeftCell="A5" activePane="bottomLeft" state="frozen"/>
      <selection pane="bottomLeft" activeCell="D10" sqref="D10"/>
    </sheetView>
  </sheetViews>
  <sheetFormatPr baseColWidth="10" defaultColWidth="20.5703125" defaultRowHeight="15" x14ac:dyDescent="0.25"/>
  <cols>
    <col min="1" max="1" width="27.140625" style="94" bestFit="1" customWidth="1"/>
    <col min="2" max="2" width="20.140625" style="88" bestFit="1" customWidth="1"/>
    <col min="3" max="3" width="17" style="47" bestFit="1" customWidth="1"/>
    <col min="4" max="4" width="29.28515625" style="94" bestFit="1" customWidth="1"/>
    <col min="5" max="5" width="12.140625" style="87" bestFit="1" customWidth="1"/>
    <col min="6" max="6" width="12.28515625" style="48" customWidth="1"/>
    <col min="7" max="7" width="55.710937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.7109375" style="110" customWidth="1"/>
    <col min="17" max="17" width="51.85546875" style="80" bestFit="1" customWidth="1"/>
    <col min="18" max="16384" width="20.5703125" style="45"/>
  </cols>
  <sheetData>
    <row r="1" spans="1:18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.75" thickBot="1" x14ac:dyDescent="0.3">
      <c r="A3" s="139" t="s">
        <v>2530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13" t="s">
        <v>2465</v>
      </c>
      <c r="N6" s="113" t="s">
        <v>2472</v>
      </c>
      <c r="O6" s="114" t="s">
        <v>2473</v>
      </c>
      <c r="P6" s="112"/>
      <c r="Q6" s="116" t="s">
        <v>2428</v>
      </c>
    </row>
    <row r="7" spans="1:18" ht="18" x14ac:dyDescent="0.25">
      <c r="A7" s="114" t="str">
        <f>VLOOKUP(E7,'LISTADO ATM'!$A$2:$C$901,3,0)</f>
        <v>DISTRITO NACIONAL</v>
      </c>
      <c r="B7" s="109">
        <v>335835679</v>
      </c>
      <c r="C7" s="121">
        <v>44281.414814814816</v>
      </c>
      <c r="D7" s="114" t="s">
        <v>2189</v>
      </c>
      <c r="E7" s="108">
        <v>517</v>
      </c>
      <c r="F7" s="114" t="str">
        <f>VLOOKUP(E7,VIP!$A$2:$O12224,2,0)</f>
        <v>DRBR517</v>
      </c>
      <c r="G7" s="114" t="str">
        <f>VLOOKUP(E7,'LISTADO ATM'!$A$2:$B$900,2,0)</f>
        <v xml:space="preserve">ATM Autobanco Oficina Sans Soucí </v>
      </c>
      <c r="H7" s="114" t="str">
        <f>VLOOKUP(E7,VIP!$A$2:$O17145,7,FALSE)</f>
        <v>Si</v>
      </c>
      <c r="I7" s="114" t="str">
        <f>VLOOKUP(E7,VIP!$A$2:$O9110,8,FALSE)</f>
        <v>Si</v>
      </c>
      <c r="J7" s="114" t="str">
        <f>VLOOKUP(E7,VIP!$A$2:$O9060,8,FALSE)</f>
        <v>Si</v>
      </c>
      <c r="K7" s="114" t="str">
        <f>VLOOKUP(E7,VIP!$A$2:$O12634,6,0)</f>
        <v>SI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 t="s">
        <v>2519</v>
      </c>
      <c r="C8" s="121">
        <v>44281.687141203707</v>
      </c>
      <c r="D8" s="114" t="s">
        <v>2189</v>
      </c>
      <c r="E8" s="108">
        <v>545</v>
      </c>
      <c r="F8" s="114" t="str">
        <f>VLOOKUP(E8,VIP!$A$2:$O12242,2,0)</f>
        <v>DRBR995</v>
      </c>
      <c r="G8" s="114" t="str">
        <f>VLOOKUP(E8,'LISTADO ATM'!$A$2:$B$900,2,0)</f>
        <v xml:space="preserve">ATM Oficina Isabel La Católica II  </v>
      </c>
      <c r="H8" s="114" t="str">
        <f>VLOOKUP(E8,VIP!$A$2:$O17163,7,FALSE)</f>
        <v>Si</v>
      </c>
      <c r="I8" s="114" t="str">
        <f>VLOOKUP(E8,VIP!$A$2:$O9128,8,FALSE)</f>
        <v>Si</v>
      </c>
      <c r="J8" s="114" t="str">
        <f>VLOOKUP(E8,VIP!$A$2:$O9078,8,FALSE)</f>
        <v>Si</v>
      </c>
      <c r="K8" s="114" t="str">
        <f>VLOOKUP(E8,VIP!$A$2:$O12652,6,0)</f>
        <v>NO</v>
      </c>
      <c r="L8" s="115" t="s">
        <v>2228</v>
      </c>
      <c r="M8" s="113" t="s">
        <v>2465</v>
      </c>
      <c r="N8" s="113" t="s">
        <v>2508</v>
      </c>
      <c r="O8" s="114" t="s">
        <v>2474</v>
      </c>
      <c r="P8" s="112"/>
      <c r="Q8" s="116" t="s">
        <v>2228</v>
      </c>
    </row>
    <row r="9" spans="1:18" ht="18" x14ac:dyDescent="0.25">
      <c r="A9" s="114" t="str">
        <f>VLOOKUP(E9,'LISTADO ATM'!$A$2:$C$901,3,0)</f>
        <v>DISTRITO NACIONAL</v>
      </c>
      <c r="B9" s="109">
        <v>335835699</v>
      </c>
      <c r="C9" s="121">
        <v>44281.705312500002</v>
      </c>
      <c r="D9" s="114" t="s">
        <v>2189</v>
      </c>
      <c r="E9" s="108">
        <v>425</v>
      </c>
      <c r="F9" s="114" t="str">
        <f>VLOOKUP(E9,VIP!$A$2:$O12274,2,0)</f>
        <v>DRBR425</v>
      </c>
      <c r="G9" s="114" t="str">
        <f>VLOOKUP(E9,'LISTADO ATM'!$A$2:$B$900,2,0)</f>
        <v xml:space="preserve">ATM UNP Jumbo Luperón II </v>
      </c>
      <c r="H9" s="114" t="str">
        <f>VLOOKUP(E9,VIP!$A$2:$O17195,7,FALSE)</f>
        <v>Si</v>
      </c>
      <c r="I9" s="114" t="str">
        <f>VLOOKUP(E9,VIP!$A$2:$O9160,8,FALSE)</f>
        <v>Si</v>
      </c>
      <c r="J9" s="114" t="str">
        <f>VLOOKUP(E9,VIP!$A$2:$O9110,8,FALSE)</f>
        <v>Si</v>
      </c>
      <c r="K9" s="114" t="str">
        <f>VLOOKUP(E9,VIP!$A$2:$O12684,6,0)</f>
        <v>NO</v>
      </c>
      <c r="L9" s="115" t="s">
        <v>2228</v>
      </c>
      <c r="M9" s="113" t="s">
        <v>2465</v>
      </c>
      <c r="N9" s="113" t="s">
        <v>2493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335835760</v>
      </c>
      <c r="C10" s="121">
        <v>44281.725162037037</v>
      </c>
      <c r="D10" s="114" t="s">
        <v>2189</v>
      </c>
      <c r="E10" s="108">
        <v>239</v>
      </c>
      <c r="F10" s="114" t="str">
        <f>VLOOKUP(E10,VIP!$A$2:$O12259,2,0)</f>
        <v>DRBR239</v>
      </c>
      <c r="G10" s="114" t="str">
        <f>VLOOKUP(E10,'LISTADO ATM'!$A$2:$B$900,2,0)</f>
        <v xml:space="preserve">ATM Autobanco Charles de Gaulle </v>
      </c>
      <c r="H10" s="114" t="str">
        <f>VLOOKUP(E10,VIP!$A$2:$O17180,7,FALSE)</f>
        <v>Si</v>
      </c>
      <c r="I10" s="114" t="str">
        <f>VLOOKUP(E10,VIP!$A$2:$O9145,8,FALSE)</f>
        <v>Si</v>
      </c>
      <c r="J10" s="114" t="str">
        <f>VLOOKUP(E10,VIP!$A$2:$O9095,8,FALSE)</f>
        <v>Si</v>
      </c>
      <c r="K10" s="114" t="str">
        <f>VLOOKUP(E10,VIP!$A$2:$O12669,6,0)</f>
        <v>SI</v>
      </c>
      <c r="L10" s="115" t="s">
        <v>2228</v>
      </c>
      <c r="M10" s="113" t="s">
        <v>2465</v>
      </c>
      <c r="N10" s="113" t="s">
        <v>2493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ESTE</v>
      </c>
      <c r="B11" s="109">
        <v>335835812</v>
      </c>
      <c r="C11" s="121">
        <v>44281.804942129631</v>
      </c>
      <c r="D11" s="114" t="s">
        <v>2189</v>
      </c>
      <c r="E11" s="108">
        <v>513</v>
      </c>
      <c r="F11" s="114" t="str">
        <f>VLOOKUP(E11,VIP!$A$2:$O12272,2,0)</f>
        <v>DRBR513</v>
      </c>
      <c r="G11" s="114" t="str">
        <f>VLOOKUP(E11,'LISTADO ATM'!$A$2:$B$900,2,0)</f>
        <v xml:space="preserve">ATM UNP Lagunas de Nisibón </v>
      </c>
      <c r="H11" s="114" t="str">
        <f>VLOOKUP(E11,VIP!$A$2:$O17193,7,FALSE)</f>
        <v>Si</v>
      </c>
      <c r="I11" s="114" t="str">
        <f>VLOOKUP(E11,VIP!$A$2:$O9158,8,FALSE)</f>
        <v>Si</v>
      </c>
      <c r="J11" s="114" t="str">
        <f>VLOOKUP(E11,VIP!$A$2:$O9108,8,FALSE)</f>
        <v>Si</v>
      </c>
      <c r="K11" s="114" t="str">
        <f>VLOOKUP(E11,VIP!$A$2:$O12682,6,0)</f>
        <v>NO</v>
      </c>
      <c r="L11" s="115" t="s">
        <v>2228</v>
      </c>
      <c r="M11" s="113" t="s">
        <v>2465</v>
      </c>
      <c r="N11" s="113" t="s">
        <v>2472</v>
      </c>
      <c r="O11" s="114" t="s">
        <v>2474</v>
      </c>
      <c r="P11" s="112"/>
      <c r="Q11" s="116" t="s">
        <v>2228</v>
      </c>
    </row>
    <row r="12" spans="1:18" ht="18" x14ac:dyDescent="0.25">
      <c r="A12" s="114" t="str">
        <f>VLOOKUP(E12,'LISTADO ATM'!$A$2:$C$901,3,0)</f>
        <v>DISTRITO NACIONAL</v>
      </c>
      <c r="B12" s="109">
        <v>335835813</v>
      </c>
      <c r="C12" s="121">
        <v>44281.817314814813</v>
      </c>
      <c r="D12" s="114" t="s">
        <v>2494</v>
      </c>
      <c r="E12" s="108">
        <v>410</v>
      </c>
      <c r="F12" s="114" t="str">
        <f>VLOOKUP(E12,VIP!$A$2:$O12271,2,0)</f>
        <v>DRBR410</v>
      </c>
      <c r="G12" s="114" t="str">
        <f>VLOOKUP(E12,'LISTADO ATM'!$A$2:$B$900,2,0)</f>
        <v xml:space="preserve">ATM Oficina Las Palmas de Herrera II </v>
      </c>
      <c r="H12" s="114" t="str">
        <f>VLOOKUP(E12,VIP!$A$2:$O17192,7,FALSE)</f>
        <v>Si</v>
      </c>
      <c r="I12" s="114" t="str">
        <f>VLOOKUP(E12,VIP!$A$2:$O9157,8,FALSE)</f>
        <v>Si</v>
      </c>
      <c r="J12" s="114" t="str">
        <f>VLOOKUP(E12,VIP!$A$2:$O9107,8,FALSE)</f>
        <v>Si</v>
      </c>
      <c r="K12" s="114" t="str">
        <f>VLOOKUP(E12,VIP!$A$2:$O12681,6,0)</f>
        <v>NO</v>
      </c>
      <c r="L12" s="115" t="s">
        <v>2498</v>
      </c>
      <c r="M12" s="113" t="s">
        <v>2465</v>
      </c>
      <c r="N12" s="113" t="s">
        <v>2472</v>
      </c>
      <c r="O12" s="114" t="s">
        <v>2495</v>
      </c>
      <c r="P12" s="112"/>
      <c r="Q12" s="116" t="s">
        <v>2498</v>
      </c>
    </row>
    <row r="13" spans="1:18" ht="18" x14ac:dyDescent="0.25">
      <c r="A13" s="114" t="str">
        <f>VLOOKUP(E13,'LISTADO ATM'!$A$2:$C$901,3,0)</f>
        <v>DISTRITO NACIONAL</v>
      </c>
      <c r="B13" s="109">
        <v>335835839</v>
      </c>
      <c r="C13" s="121">
        <v>44281.932685185187</v>
      </c>
      <c r="D13" s="114" t="s">
        <v>2468</v>
      </c>
      <c r="E13" s="108">
        <v>493</v>
      </c>
      <c r="F13" s="114" t="str">
        <f>VLOOKUP(E13,VIP!$A$2:$O12257,2,0)</f>
        <v>DRBR493</v>
      </c>
      <c r="G13" s="114" t="str">
        <f>VLOOKUP(E13,'LISTADO ATM'!$A$2:$B$900,2,0)</f>
        <v xml:space="preserve">ATM Oficina Haina Occidental II </v>
      </c>
      <c r="H13" s="114" t="str">
        <f>VLOOKUP(E13,VIP!$A$2:$O17178,7,FALSE)</f>
        <v>Si</v>
      </c>
      <c r="I13" s="114" t="str">
        <f>VLOOKUP(E13,VIP!$A$2:$O9143,8,FALSE)</f>
        <v>Si</v>
      </c>
      <c r="J13" s="114" t="str">
        <f>VLOOKUP(E13,VIP!$A$2:$O9093,8,FALSE)</f>
        <v>Si</v>
      </c>
      <c r="K13" s="114" t="str">
        <f>VLOOKUP(E13,VIP!$A$2:$O12667,6,0)</f>
        <v>NO</v>
      </c>
      <c r="L13" s="115" t="s">
        <v>2498</v>
      </c>
      <c r="M13" s="113" t="s">
        <v>2465</v>
      </c>
      <c r="N13" s="113" t="s">
        <v>2472</v>
      </c>
      <c r="O13" s="114" t="s">
        <v>2473</v>
      </c>
      <c r="P13" s="112"/>
      <c r="Q13" s="116" t="s">
        <v>2498</v>
      </c>
    </row>
    <row r="14" spans="1:18" ht="18" x14ac:dyDescent="0.25">
      <c r="A14" s="114" t="str">
        <f>VLOOKUP(E14,'LISTADO ATM'!$A$2:$C$901,3,0)</f>
        <v>ESTE</v>
      </c>
      <c r="B14" s="109">
        <v>335835854</v>
      </c>
      <c r="C14" s="121">
        <v>44282.306666666664</v>
      </c>
      <c r="D14" s="114" t="s">
        <v>2189</v>
      </c>
      <c r="E14" s="108">
        <v>963</v>
      </c>
      <c r="F14" s="114" t="str">
        <f>VLOOKUP(E14,VIP!$A$2:$O12254,2,0)</f>
        <v>DRBR963</v>
      </c>
      <c r="G14" s="114" t="str">
        <f>VLOOKUP(E14,'LISTADO ATM'!$A$2:$B$900,2,0)</f>
        <v xml:space="preserve">ATM Multiplaza La Romana </v>
      </c>
      <c r="H14" s="114" t="str">
        <f>VLOOKUP(E14,VIP!$A$2:$O17175,7,FALSE)</f>
        <v>Si</v>
      </c>
      <c r="I14" s="114" t="str">
        <f>VLOOKUP(E14,VIP!$A$2:$O9140,8,FALSE)</f>
        <v>Si</v>
      </c>
      <c r="J14" s="114" t="str">
        <f>VLOOKUP(E14,VIP!$A$2:$O9090,8,FALSE)</f>
        <v>Si</v>
      </c>
      <c r="K14" s="114" t="str">
        <f>VLOOKUP(E14,VIP!$A$2:$O12664,6,0)</f>
        <v>NO</v>
      </c>
      <c r="L14" s="115" t="s">
        <v>2228</v>
      </c>
      <c r="M14" s="113" t="s">
        <v>2465</v>
      </c>
      <c r="N14" s="113" t="s">
        <v>2472</v>
      </c>
      <c r="O14" s="114" t="s">
        <v>2474</v>
      </c>
      <c r="P14" s="112"/>
      <c r="Q14" s="116" t="s">
        <v>2228</v>
      </c>
    </row>
    <row r="15" spans="1:18" ht="18" x14ac:dyDescent="0.25">
      <c r="A15" s="114" t="str">
        <f>VLOOKUP(E15,'LISTADO ATM'!$A$2:$C$901,3,0)</f>
        <v>ESTE</v>
      </c>
      <c r="B15" s="109">
        <v>335835897</v>
      </c>
      <c r="C15" s="121">
        <v>44282.391840277778</v>
      </c>
      <c r="D15" s="114" t="s">
        <v>2494</v>
      </c>
      <c r="E15" s="108">
        <v>1</v>
      </c>
      <c r="F15" s="114" t="str">
        <f>VLOOKUP(E15,VIP!$A$2:$O12259,2,0)</f>
        <v>DRBR001</v>
      </c>
      <c r="G15" s="114" t="str">
        <f>VLOOKUP(E15,'LISTADO ATM'!$A$2:$B$900,2,0)</f>
        <v>ATM S/M San Rafael del Yuma</v>
      </c>
      <c r="H15" s="114" t="str">
        <f>VLOOKUP(E15,VIP!$A$2:$O17180,7,FALSE)</f>
        <v>Si</v>
      </c>
      <c r="I15" s="114" t="str">
        <f>VLOOKUP(E15,VIP!$A$2:$O9145,8,FALSE)</f>
        <v>Si</v>
      </c>
      <c r="J15" s="114" t="str">
        <f>VLOOKUP(E15,VIP!$A$2:$O9095,8,FALSE)</f>
        <v>Si</v>
      </c>
      <c r="K15" s="114" t="str">
        <f>VLOOKUP(E15,VIP!$A$2:$O12669,6,0)</f>
        <v>NO</v>
      </c>
      <c r="L15" s="115" t="s">
        <v>2428</v>
      </c>
      <c r="M15" s="113" t="s">
        <v>2465</v>
      </c>
      <c r="N15" s="113" t="s">
        <v>2472</v>
      </c>
      <c r="O15" s="114" t="s">
        <v>2495</v>
      </c>
      <c r="P15" s="112"/>
      <c r="Q15" s="116" t="s">
        <v>2428</v>
      </c>
    </row>
    <row r="16" spans="1:18" ht="18" x14ac:dyDescent="0.25">
      <c r="A16" s="114" t="str">
        <f>VLOOKUP(E16,'LISTADO ATM'!$A$2:$C$901,3,0)</f>
        <v>SUR</v>
      </c>
      <c r="B16" s="109">
        <v>335836002</v>
      </c>
      <c r="C16" s="121">
        <v>44282.45449074074</v>
      </c>
      <c r="D16" s="114" t="s">
        <v>2494</v>
      </c>
      <c r="E16" s="108">
        <v>252</v>
      </c>
      <c r="F16" s="114" t="str">
        <f>VLOOKUP(E16,VIP!$A$2:$O12293,2,0)</f>
        <v>DRBR252</v>
      </c>
      <c r="G16" s="114" t="str">
        <f>VLOOKUP(E16,'LISTADO ATM'!$A$2:$B$900,2,0)</f>
        <v xml:space="preserve">ATM Banco Agrícola (Barahona) </v>
      </c>
      <c r="H16" s="114" t="str">
        <f>VLOOKUP(E16,VIP!$A$2:$O17214,7,FALSE)</f>
        <v>Si</v>
      </c>
      <c r="I16" s="114" t="str">
        <f>VLOOKUP(E16,VIP!$A$2:$O9179,8,FALSE)</f>
        <v>Si</v>
      </c>
      <c r="J16" s="114" t="str">
        <f>VLOOKUP(E16,VIP!$A$2:$O9129,8,FALSE)</f>
        <v>Si</v>
      </c>
      <c r="K16" s="114" t="str">
        <f>VLOOKUP(E16,VIP!$A$2:$O12703,6,0)</f>
        <v>NO</v>
      </c>
      <c r="L16" s="115" t="s">
        <v>2428</v>
      </c>
      <c r="M16" s="113" t="s">
        <v>2465</v>
      </c>
      <c r="N16" s="113" t="s">
        <v>2472</v>
      </c>
      <c r="O16" s="114" t="s">
        <v>2495</v>
      </c>
      <c r="P16" s="112"/>
      <c r="Q16" s="116" t="s">
        <v>2428</v>
      </c>
    </row>
    <row r="17" spans="1:17" ht="18" x14ac:dyDescent="0.25">
      <c r="A17" s="114" t="str">
        <f>VLOOKUP(E17,'LISTADO ATM'!$A$2:$C$901,3,0)</f>
        <v>DISTRITO NACIONAL</v>
      </c>
      <c r="B17" s="109">
        <v>335836025</v>
      </c>
      <c r="C17" s="121">
        <v>44282.470127314817</v>
      </c>
      <c r="D17" s="114" t="s">
        <v>2189</v>
      </c>
      <c r="E17" s="108">
        <v>152</v>
      </c>
      <c r="F17" s="114" t="str">
        <f>VLOOKUP(E17,VIP!$A$2:$O12286,2,0)</f>
        <v>DRBR152</v>
      </c>
      <c r="G17" s="114" t="str">
        <f>VLOOKUP(E17,'LISTADO ATM'!$A$2:$B$900,2,0)</f>
        <v xml:space="preserve">ATM Kiosco Megacentro II </v>
      </c>
      <c r="H17" s="114" t="str">
        <f>VLOOKUP(E17,VIP!$A$2:$O17207,7,FALSE)</f>
        <v>Si</v>
      </c>
      <c r="I17" s="114" t="str">
        <f>VLOOKUP(E17,VIP!$A$2:$O9172,8,FALSE)</f>
        <v>Si</v>
      </c>
      <c r="J17" s="114" t="str">
        <f>VLOOKUP(E17,VIP!$A$2:$O9122,8,FALSE)</f>
        <v>Si</v>
      </c>
      <c r="K17" s="114" t="str">
        <f>VLOOKUP(E17,VIP!$A$2:$O12696,6,0)</f>
        <v>NO</v>
      </c>
      <c r="L17" s="115" t="s">
        <v>2488</v>
      </c>
      <c r="M17" s="113" t="s">
        <v>2465</v>
      </c>
      <c r="N17" s="113" t="s">
        <v>2472</v>
      </c>
      <c r="O17" s="114" t="s">
        <v>2474</v>
      </c>
      <c r="P17" s="112"/>
      <c r="Q17" s="116" t="s">
        <v>2488</v>
      </c>
    </row>
    <row r="18" spans="1:17" ht="18" x14ac:dyDescent="0.25">
      <c r="A18" s="114" t="str">
        <f>VLOOKUP(E18,'LISTADO ATM'!$A$2:$C$901,3,0)</f>
        <v>DISTRITO NACIONAL</v>
      </c>
      <c r="B18" s="109">
        <v>335836037</v>
      </c>
      <c r="C18" s="121">
        <v>44282.471736111111</v>
      </c>
      <c r="D18" s="114" t="s">
        <v>2468</v>
      </c>
      <c r="E18" s="108">
        <v>153</v>
      </c>
      <c r="F18" s="114" t="str">
        <f>VLOOKUP(E18,VIP!$A$2:$O12285,2,0)</f>
        <v>DRBR153</v>
      </c>
      <c r="G18" s="114" t="str">
        <f>VLOOKUP(E18,'LISTADO ATM'!$A$2:$B$900,2,0)</f>
        <v xml:space="preserve">ATM Rehabilitación </v>
      </c>
      <c r="H18" s="114" t="str">
        <f>VLOOKUP(E18,VIP!$A$2:$O17206,7,FALSE)</f>
        <v>No</v>
      </c>
      <c r="I18" s="114" t="str">
        <f>VLOOKUP(E18,VIP!$A$2:$O9171,8,FALSE)</f>
        <v>No</v>
      </c>
      <c r="J18" s="114" t="str">
        <f>VLOOKUP(E18,VIP!$A$2:$O9121,8,FALSE)</f>
        <v>No</v>
      </c>
      <c r="K18" s="114" t="str">
        <f>VLOOKUP(E18,VIP!$A$2:$O12695,6,0)</f>
        <v>NO</v>
      </c>
      <c r="L18" s="115" t="s">
        <v>2428</v>
      </c>
      <c r="M18" s="113" t="s">
        <v>2465</v>
      </c>
      <c r="N18" s="113" t="s">
        <v>2472</v>
      </c>
      <c r="O18" s="114" t="s">
        <v>2473</v>
      </c>
      <c r="P18" s="112"/>
      <c r="Q18" s="116" t="s">
        <v>2428</v>
      </c>
    </row>
    <row r="19" spans="1:17" ht="18" x14ac:dyDescent="0.25">
      <c r="A19" s="114" t="str">
        <f>VLOOKUP(E19,'LISTADO ATM'!$A$2:$C$901,3,0)</f>
        <v>DISTRITO NACIONAL</v>
      </c>
      <c r="B19" s="109">
        <v>335836042</v>
      </c>
      <c r="C19" s="121">
        <v>44282.477233796293</v>
      </c>
      <c r="D19" s="114" t="s">
        <v>2189</v>
      </c>
      <c r="E19" s="108">
        <v>199</v>
      </c>
      <c r="F19" s="114" t="str">
        <f>VLOOKUP(E19,VIP!$A$2:$O12282,2,0)</f>
        <v>DRBR199</v>
      </c>
      <c r="G19" s="114" t="str">
        <f>VLOOKUP(E19,'LISTADO ATM'!$A$2:$B$900,2,0)</f>
        <v xml:space="preserve">ATM S/M Amigo </v>
      </c>
      <c r="H19" s="114" t="str">
        <f>VLOOKUP(E19,VIP!$A$2:$O17203,7,FALSE)</f>
        <v>Si</v>
      </c>
      <c r="I19" s="114" t="str">
        <f>VLOOKUP(E19,VIP!$A$2:$O9168,8,FALSE)</f>
        <v>Si</v>
      </c>
      <c r="J19" s="114" t="str">
        <f>VLOOKUP(E19,VIP!$A$2:$O9118,8,FALSE)</f>
        <v>Si</v>
      </c>
      <c r="K19" s="114" t="str">
        <f>VLOOKUP(E19,VIP!$A$2:$O12692,6,0)</f>
        <v>NO</v>
      </c>
      <c r="L19" s="115" t="s">
        <v>2254</v>
      </c>
      <c r="M19" s="113" t="s">
        <v>2465</v>
      </c>
      <c r="N19" s="113" t="s">
        <v>2472</v>
      </c>
      <c r="O19" s="114" t="s">
        <v>2474</v>
      </c>
      <c r="P19" s="112"/>
      <c r="Q19" s="116" t="s">
        <v>2254</v>
      </c>
    </row>
    <row r="20" spans="1:17" ht="18" x14ac:dyDescent="0.25">
      <c r="A20" s="114" t="str">
        <f>VLOOKUP(E20,'LISTADO ATM'!$A$2:$C$901,3,0)</f>
        <v>SUR</v>
      </c>
      <c r="B20" s="109">
        <v>335836061</v>
      </c>
      <c r="C20" s="121">
        <v>44282.488564814812</v>
      </c>
      <c r="D20" s="114" t="s">
        <v>2494</v>
      </c>
      <c r="E20" s="108">
        <v>249</v>
      </c>
      <c r="F20" s="114" t="str">
        <f>VLOOKUP(E20,VIP!$A$2:$O12279,2,0)</f>
        <v>DRBR249</v>
      </c>
      <c r="G20" s="114" t="str">
        <f>VLOOKUP(E20,'LISTADO ATM'!$A$2:$B$900,2,0)</f>
        <v xml:space="preserve">ATM Banco Agrícola Neiba </v>
      </c>
      <c r="H20" s="114" t="str">
        <f>VLOOKUP(E20,VIP!$A$2:$O17200,7,FALSE)</f>
        <v>Si</v>
      </c>
      <c r="I20" s="114" t="str">
        <f>VLOOKUP(E20,VIP!$A$2:$O9165,8,FALSE)</f>
        <v>Si</v>
      </c>
      <c r="J20" s="114" t="str">
        <f>VLOOKUP(E20,VIP!$A$2:$O9115,8,FALSE)</f>
        <v>Si</v>
      </c>
      <c r="K20" s="114" t="str">
        <f>VLOOKUP(E20,VIP!$A$2:$O12689,6,0)</f>
        <v>NO</v>
      </c>
      <c r="L20" s="115" t="s">
        <v>2428</v>
      </c>
      <c r="M20" s="113" t="s">
        <v>2465</v>
      </c>
      <c r="N20" s="113" t="s">
        <v>2472</v>
      </c>
      <c r="O20" s="114" t="s">
        <v>2495</v>
      </c>
      <c r="P20" s="112"/>
      <c r="Q20" s="116" t="s">
        <v>2428</v>
      </c>
    </row>
    <row r="21" spans="1:17" ht="18" x14ac:dyDescent="0.25">
      <c r="A21" s="114" t="str">
        <f>VLOOKUP(E21,'LISTADO ATM'!$A$2:$C$901,3,0)</f>
        <v>ESTE</v>
      </c>
      <c r="B21" s="109">
        <v>335836066</v>
      </c>
      <c r="C21" s="121">
        <v>44282.490671296298</v>
      </c>
      <c r="D21" s="114" t="s">
        <v>2494</v>
      </c>
      <c r="E21" s="108">
        <v>631</v>
      </c>
      <c r="F21" s="114" t="str">
        <f>VLOOKUP(E21,VIP!$A$2:$O12278,2,0)</f>
        <v>DRBR417</v>
      </c>
      <c r="G21" s="114" t="str">
        <f>VLOOKUP(E21,'LISTADO ATM'!$A$2:$B$900,2,0)</f>
        <v xml:space="preserve">ATM ASOCODEQUI (San Pedro) </v>
      </c>
      <c r="H21" s="114" t="str">
        <f>VLOOKUP(E21,VIP!$A$2:$O17199,7,FALSE)</f>
        <v>Si</v>
      </c>
      <c r="I21" s="114" t="str">
        <f>VLOOKUP(E21,VIP!$A$2:$O9164,8,FALSE)</f>
        <v>Si</v>
      </c>
      <c r="J21" s="114" t="str">
        <f>VLOOKUP(E21,VIP!$A$2:$O9114,8,FALSE)</f>
        <v>Si</v>
      </c>
      <c r="K21" s="114" t="str">
        <f>VLOOKUP(E21,VIP!$A$2:$O12688,6,0)</f>
        <v>NO</v>
      </c>
      <c r="L21" s="115" t="s">
        <v>2428</v>
      </c>
      <c r="M21" s="113" t="s">
        <v>2465</v>
      </c>
      <c r="N21" s="113" t="s">
        <v>2472</v>
      </c>
      <c r="O21" s="114" t="s">
        <v>2495</v>
      </c>
      <c r="P21" s="112"/>
      <c r="Q21" s="116" t="s">
        <v>2428</v>
      </c>
    </row>
    <row r="22" spans="1:17" ht="18" x14ac:dyDescent="0.25">
      <c r="A22" s="114" t="str">
        <f>VLOOKUP(E22,'LISTADO ATM'!$A$2:$C$901,3,0)</f>
        <v>NORTE</v>
      </c>
      <c r="B22" s="109">
        <v>335836072</v>
      </c>
      <c r="C22" s="121">
        <v>44282.496481481481</v>
      </c>
      <c r="D22" s="114" t="s">
        <v>2494</v>
      </c>
      <c r="E22" s="108">
        <v>266</v>
      </c>
      <c r="F22" s="114" t="str">
        <f>VLOOKUP(E22,VIP!$A$2:$O12277,2,0)</f>
        <v>DRBR266</v>
      </c>
      <c r="G22" s="114" t="str">
        <f>VLOOKUP(E22,'LISTADO ATM'!$A$2:$B$900,2,0)</f>
        <v xml:space="preserve">ATM Oficina Villa Francisca </v>
      </c>
      <c r="H22" s="114" t="str">
        <f>VLOOKUP(E22,VIP!$A$2:$O17198,7,FALSE)</f>
        <v>Si</v>
      </c>
      <c r="I22" s="114" t="str">
        <f>VLOOKUP(E22,VIP!$A$2:$O9163,8,FALSE)</f>
        <v>Si</v>
      </c>
      <c r="J22" s="114" t="str">
        <f>VLOOKUP(E22,VIP!$A$2:$O9113,8,FALSE)</f>
        <v>Si</v>
      </c>
      <c r="K22" s="114" t="str">
        <f>VLOOKUP(E22,VIP!$A$2:$O12687,6,0)</f>
        <v>NO</v>
      </c>
      <c r="L22" s="115" t="s">
        <v>2428</v>
      </c>
      <c r="M22" s="113" t="s">
        <v>2465</v>
      </c>
      <c r="N22" s="113" t="s">
        <v>2472</v>
      </c>
      <c r="O22" s="114" t="s">
        <v>2495</v>
      </c>
      <c r="P22" s="112"/>
      <c r="Q22" s="116" t="s">
        <v>2428</v>
      </c>
    </row>
    <row r="23" spans="1:17" ht="18" x14ac:dyDescent="0.25">
      <c r="A23" s="114" t="str">
        <f>VLOOKUP(E23,'LISTADO ATM'!$A$2:$C$901,3,0)</f>
        <v>DISTRITO NACIONAL</v>
      </c>
      <c r="B23" s="109">
        <v>335836102</v>
      </c>
      <c r="C23" s="121">
        <v>44282.51934027778</v>
      </c>
      <c r="D23" s="114" t="s">
        <v>2189</v>
      </c>
      <c r="E23" s="108">
        <v>722</v>
      </c>
      <c r="F23" s="114" t="str">
        <f>VLOOKUP(E23,VIP!$A$2:$O12271,2,0)</f>
        <v>DRBR393</v>
      </c>
      <c r="G23" s="114" t="str">
        <f>VLOOKUP(E23,'LISTADO ATM'!$A$2:$B$900,2,0)</f>
        <v xml:space="preserve">ATM Oficina Charles de Gaulle III </v>
      </c>
      <c r="H23" s="114" t="str">
        <f>VLOOKUP(E23,VIP!$A$2:$O17192,7,FALSE)</f>
        <v>Si</v>
      </c>
      <c r="I23" s="114" t="str">
        <f>VLOOKUP(E23,VIP!$A$2:$O9157,8,FALSE)</f>
        <v>Si</v>
      </c>
      <c r="J23" s="114" t="str">
        <f>VLOOKUP(E23,VIP!$A$2:$O9107,8,FALSE)</f>
        <v>Si</v>
      </c>
      <c r="K23" s="114" t="str">
        <f>VLOOKUP(E23,VIP!$A$2:$O12681,6,0)</f>
        <v>SI</v>
      </c>
      <c r="L23" s="115" t="s">
        <v>2228</v>
      </c>
      <c r="M23" s="113" t="s">
        <v>2465</v>
      </c>
      <c r="N23" s="113" t="s">
        <v>2472</v>
      </c>
      <c r="O23" s="114" t="s">
        <v>2474</v>
      </c>
      <c r="P23" s="112"/>
      <c r="Q23" s="116" t="s">
        <v>2228</v>
      </c>
    </row>
    <row r="24" spans="1:17" ht="18" x14ac:dyDescent="0.25">
      <c r="A24" s="114" t="str">
        <f>VLOOKUP(E24,'LISTADO ATM'!$A$2:$C$901,3,0)</f>
        <v>DISTRITO NACIONAL</v>
      </c>
      <c r="B24" s="109">
        <v>335836111</v>
      </c>
      <c r="C24" s="121">
        <v>44282.531909722224</v>
      </c>
      <c r="D24" s="114" t="s">
        <v>2189</v>
      </c>
      <c r="E24" s="108">
        <v>493</v>
      </c>
      <c r="F24" s="114" t="str">
        <f>VLOOKUP(E24,VIP!$A$2:$O12266,2,0)</f>
        <v>DRBR493</v>
      </c>
      <c r="G24" s="114" t="str">
        <f>VLOOKUP(E24,'LISTADO ATM'!$A$2:$B$900,2,0)</f>
        <v xml:space="preserve">ATM Oficina Haina Occidental II </v>
      </c>
      <c r="H24" s="114" t="str">
        <f>VLOOKUP(E24,VIP!$A$2:$O17187,7,FALSE)</f>
        <v>Si</v>
      </c>
      <c r="I24" s="114" t="str">
        <f>VLOOKUP(E24,VIP!$A$2:$O9152,8,FALSE)</f>
        <v>Si</v>
      </c>
      <c r="J24" s="114" t="str">
        <f>VLOOKUP(E24,VIP!$A$2:$O9102,8,FALSE)</f>
        <v>Si</v>
      </c>
      <c r="K24" s="114" t="str">
        <f>VLOOKUP(E24,VIP!$A$2:$O12676,6,0)</f>
        <v>NO</v>
      </c>
      <c r="L24" s="115" t="s">
        <v>2228</v>
      </c>
      <c r="M24" s="113" t="s">
        <v>2465</v>
      </c>
      <c r="N24" s="113" t="s">
        <v>2472</v>
      </c>
      <c r="O24" s="114" t="s">
        <v>2474</v>
      </c>
      <c r="P24" s="112"/>
      <c r="Q24" s="116" t="s">
        <v>2228</v>
      </c>
    </row>
    <row r="25" spans="1:17" ht="18" x14ac:dyDescent="0.25">
      <c r="A25" s="114" t="str">
        <f>VLOOKUP(E25,'LISTADO ATM'!$A$2:$C$901,3,0)</f>
        <v>DISTRITO NACIONAL</v>
      </c>
      <c r="B25" s="109">
        <v>335836202</v>
      </c>
      <c r="C25" s="121">
        <v>44282.636157407411</v>
      </c>
      <c r="D25" s="114" t="s">
        <v>2189</v>
      </c>
      <c r="E25" s="108">
        <v>917</v>
      </c>
      <c r="F25" s="114" t="str">
        <f>VLOOKUP(E25,VIP!$A$2:$O12268,2,0)</f>
        <v>DRBR01B</v>
      </c>
      <c r="G25" s="114" t="str">
        <f>VLOOKUP(E25,'LISTADO ATM'!$A$2:$B$900,2,0)</f>
        <v xml:space="preserve">ATM Oficina Los Mina </v>
      </c>
      <c r="H25" s="114" t="str">
        <f>VLOOKUP(E25,VIP!$A$2:$O17189,7,FALSE)</f>
        <v>Si</v>
      </c>
      <c r="I25" s="114" t="str">
        <f>VLOOKUP(E25,VIP!$A$2:$O9154,8,FALSE)</f>
        <v>Si</v>
      </c>
      <c r="J25" s="114" t="str">
        <f>VLOOKUP(E25,VIP!$A$2:$O9104,8,FALSE)</f>
        <v>Si</v>
      </c>
      <c r="K25" s="114" t="str">
        <f>VLOOKUP(E25,VIP!$A$2:$O12678,6,0)</f>
        <v>NO</v>
      </c>
      <c r="L25" s="115" t="s">
        <v>2228</v>
      </c>
      <c r="M25" s="113" t="s">
        <v>2465</v>
      </c>
      <c r="N25" s="113" t="s">
        <v>2472</v>
      </c>
      <c r="O25" s="114" t="s">
        <v>2474</v>
      </c>
      <c r="P25" s="112"/>
      <c r="Q25" s="116" t="s">
        <v>2228</v>
      </c>
    </row>
    <row r="26" spans="1:17" ht="18" x14ac:dyDescent="0.25">
      <c r="A26" s="114" t="str">
        <f>VLOOKUP(E26,'LISTADO ATM'!$A$2:$C$901,3,0)</f>
        <v>DISTRITO NACIONAL</v>
      </c>
      <c r="B26" s="109">
        <v>335836203</v>
      </c>
      <c r="C26" s="121">
        <v>44282.636435185188</v>
      </c>
      <c r="D26" s="114" t="s">
        <v>2189</v>
      </c>
      <c r="E26" s="108">
        <v>39</v>
      </c>
      <c r="F26" s="114" t="str">
        <f>VLOOKUP(E26,VIP!$A$2:$O12267,2,0)</f>
        <v>DRBR039</v>
      </c>
      <c r="G26" s="114" t="str">
        <f>VLOOKUP(E26,'LISTADO ATM'!$A$2:$B$900,2,0)</f>
        <v xml:space="preserve">ATM Oficina Ovando </v>
      </c>
      <c r="H26" s="114" t="str">
        <f>VLOOKUP(E26,VIP!$A$2:$O17188,7,FALSE)</f>
        <v>Si</v>
      </c>
      <c r="I26" s="114" t="str">
        <f>VLOOKUP(E26,VIP!$A$2:$O9153,8,FALSE)</f>
        <v>No</v>
      </c>
      <c r="J26" s="114" t="str">
        <f>VLOOKUP(E26,VIP!$A$2:$O9103,8,FALSE)</f>
        <v>No</v>
      </c>
      <c r="K26" s="114" t="str">
        <f>VLOOKUP(E26,VIP!$A$2:$O12677,6,0)</f>
        <v>NO</v>
      </c>
      <c r="L26" s="115" t="s">
        <v>2254</v>
      </c>
      <c r="M26" s="113" t="s">
        <v>2465</v>
      </c>
      <c r="N26" s="113" t="s">
        <v>2472</v>
      </c>
      <c r="O26" s="114" t="s">
        <v>2474</v>
      </c>
      <c r="P26" s="112"/>
      <c r="Q26" s="116" t="s">
        <v>2254</v>
      </c>
    </row>
    <row r="27" spans="1:17" ht="18" x14ac:dyDescent="0.25">
      <c r="A27" s="114" t="str">
        <f>VLOOKUP(E27,'LISTADO ATM'!$A$2:$C$901,3,0)</f>
        <v>SUR</v>
      </c>
      <c r="B27" s="109">
        <v>335836206</v>
      </c>
      <c r="C27" s="121">
        <v>44282.639398148145</v>
      </c>
      <c r="D27" s="114" t="s">
        <v>2494</v>
      </c>
      <c r="E27" s="108">
        <v>5</v>
      </c>
      <c r="F27" s="114" t="str">
        <f>VLOOKUP(E27,VIP!$A$2:$O12264,2,0)</f>
        <v>DRBR005</v>
      </c>
      <c r="G27" s="114" t="str">
        <f>VLOOKUP(E27,'LISTADO ATM'!$A$2:$B$900,2,0)</f>
        <v>ATM Oficina Autoservicio Villa Ofelia (San Juan)</v>
      </c>
      <c r="H27" s="114" t="str">
        <f>VLOOKUP(E27,VIP!$A$2:$O17185,7,FALSE)</f>
        <v>Si</v>
      </c>
      <c r="I27" s="114" t="str">
        <f>VLOOKUP(E27,VIP!$A$2:$O9150,8,FALSE)</f>
        <v>Si</v>
      </c>
      <c r="J27" s="114" t="str">
        <f>VLOOKUP(E27,VIP!$A$2:$O9100,8,FALSE)</f>
        <v>Si</v>
      </c>
      <c r="K27" s="114" t="str">
        <f>VLOOKUP(E27,VIP!$A$2:$O12674,6,0)</f>
        <v>NO</v>
      </c>
      <c r="L27" s="115" t="s">
        <v>2528</v>
      </c>
      <c r="M27" s="113" t="s">
        <v>2465</v>
      </c>
      <c r="N27" s="113" t="s">
        <v>2472</v>
      </c>
      <c r="O27" s="114" t="s">
        <v>2495</v>
      </c>
      <c r="P27" s="112"/>
      <c r="Q27" s="116" t="s">
        <v>2525</v>
      </c>
    </row>
    <row r="28" spans="1:17" ht="18" x14ac:dyDescent="0.25">
      <c r="A28" s="114" t="str">
        <f>VLOOKUP(E28,'LISTADO ATM'!$A$2:$C$901,3,0)</f>
        <v>DISTRITO NACIONAL</v>
      </c>
      <c r="B28" s="109">
        <v>335836211</v>
      </c>
      <c r="C28" s="121">
        <v>44282.660844907405</v>
      </c>
      <c r="D28" s="114" t="s">
        <v>2468</v>
      </c>
      <c r="E28" s="108">
        <v>784</v>
      </c>
      <c r="F28" s="114" t="str">
        <f>VLOOKUP(E28,VIP!$A$2:$O12275,2,0)</f>
        <v>DRBR762</v>
      </c>
      <c r="G28" s="114" t="str">
        <f>VLOOKUP(E28,'LISTADO ATM'!$A$2:$B$900,2,0)</f>
        <v xml:space="preserve">ATM Tribunal Superior Electoral </v>
      </c>
      <c r="H28" s="114" t="str">
        <f>VLOOKUP(E28,VIP!$A$2:$O17196,7,FALSE)</f>
        <v>Si</v>
      </c>
      <c r="I28" s="114" t="str">
        <f>VLOOKUP(E28,VIP!$A$2:$O9161,8,FALSE)</f>
        <v>Si</v>
      </c>
      <c r="J28" s="114" t="str">
        <f>VLOOKUP(E28,VIP!$A$2:$O9111,8,FALSE)</f>
        <v>Si</v>
      </c>
      <c r="K28" s="114" t="str">
        <f>VLOOKUP(E28,VIP!$A$2:$O12685,6,0)</f>
        <v>NO</v>
      </c>
      <c r="L28" s="115" t="s">
        <v>2428</v>
      </c>
      <c r="M28" s="113" t="s">
        <v>2465</v>
      </c>
      <c r="N28" s="113" t="s">
        <v>2472</v>
      </c>
      <c r="O28" s="114" t="s">
        <v>2473</v>
      </c>
      <c r="P28" s="114"/>
      <c r="Q28" s="116" t="s">
        <v>2428</v>
      </c>
    </row>
    <row r="29" spans="1:17" ht="18" x14ac:dyDescent="0.25">
      <c r="A29" s="114" t="str">
        <f>VLOOKUP(E29,'LISTADO ATM'!$A$2:$C$901,3,0)</f>
        <v>NORTE</v>
      </c>
      <c r="B29" s="109">
        <v>335836214</v>
      </c>
      <c r="C29" s="121">
        <v>44282.666550925926</v>
      </c>
      <c r="D29" s="114" t="s">
        <v>2494</v>
      </c>
      <c r="E29" s="108">
        <v>752</v>
      </c>
      <c r="F29" s="114" t="str">
        <f>VLOOKUP(E29,VIP!$A$2:$O12272,2,0)</f>
        <v>DRBR280</v>
      </c>
      <c r="G29" s="114" t="str">
        <f>VLOOKUP(E29,'LISTADO ATM'!$A$2:$B$900,2,0)</f>
        <v xml:space="preserve">ATM UNP Las Carolinas (La Vega) </v>
      </c>
      <c r="H29" s="114" t="str">
        <f>VLOOKUP(E29,VIP!$A$2:$O17193,7,FALSE)</f>
        <v>Si</v>
      </c>
      <c r="I29" s="114" t="str">
        <f>VLOOKUP(E29,VIP!$A$2:$O9158,8,FALSE)</f>
        <v>Si</v>
      </c>
      <c r="J29" s="114" t="str">
        <f>VLOOKUP(E29,VIP!$A$2:$O9108,8,FALSE)</f>
        <v>Si</v>
      </c>
      <c r="K29" s="114" t="str">
        <f>VLOOKUP(E29,VIP!$A$2:$O12682,6,0)</f>
        <v>SI</v>
      </c>
      <c r="L29" s="115" t="s">
        <v>2459</v>
      </c>
      <c r="M29" s="113" t="s">
        <v>2465</v>
      </c>
      <c r="N29" s="113" t="s">
        <v>2472</v>
      </c>
      <c r="O29" s="114" t="s">
        <v>2495</v>
      </c>
      <c r="P29" s="114"/>
      <c r="Q29" s="116" t="s">
        <v>2459</v>
      </c>
    </row>
    <row r="30" spans="1:17" ht="18" x14ac:dyDescent="0.25">
      <c r="A30" s="114" t="str">
        <f>VLOOKUP(E30,'LISTADO ATM'!$A$2:$C$901,3,0)</f>
        <v>DISTRITO NACIONAL</v>
      </c>
      <c r="B30" s="109">
        <v>335836220</v>
      </c>
      <c r="C30" s="121">
        <v>44282.745393518519</v>
      </c>
      <c r="D30" s="114" t="s">
        <v>2189</v>
      </c>
      <c r="E30" s="108">
        <v>565</v>
      </c>
      <c r="F30" s="114" t="str">
        <f>VLOOKUP(E30,VIP!$A$2:$O12268,2,0)</f>
        <v>DRBR24H</v>
      </c>
      <c r="G30" s="114" t="str">
        <f>VLOOKUP(E30,'LISTADO ATM'!$A$2:$B$900,2,0)</f>
        <v xml:space="preserve">ATM S/M La Cadena Núñez de Cáceres </v>
      </c>
      <c r="H30" s="114" t="str">
        <f>VLOOKUP(E30,VIP!$A$2:$O17189,7,FALSE)</f>
        <v>Si</v>
      </c>
      <c r="I30" s="114" t="str">
        <f>VLOOKUP(E30,VIP!$A$2:$O9154,8,FALSE)</f>
        <v>Si</v>
      </c>
      <c r="J30" s="114" t="str">
        <f>VLOOKUP(E30,VIP!$A$2:$O9104,8,FALSE)</f>
        <v>Si</v>
      </c>
      <c r="K30" s="114" t="str">
        <f>VLOOKUP(E30,VIP!$A$2:$O12678,6,0)</f>
        <v>NO</v>
      </c>
      <c r="L30" s="115" t="s">
        <v>2228</v>
      </c>
      <c r="M30" s="113" t="s">
        <v>2465</v>
      </c>
      <c r="N30" s="113" t="s">
        <v>2472</v>
      </c>
      <c r="O30" s="114" t="s">
        <v>2474</v>
      </c>
      <c r="P30" s="114"/>
      <c r="Q30" s="116" t="s">
        <v>2228</v>
      </c>
    </row>
    <row r="31" spans="1:17" ht="18" x14ac:dyDescent="0.25">
      <c r="A31" s="114" t="str">
        <f>VLOOKUP(E31,'LISTADO ATM'!$A$2:$C$901,3,0)</f>
        <v>DISTRITO NACIONAL</v>
      </c>
      <c r="B31" s="109">
        <v>335836223</v>
      </c>
      <c r="C31" s="121">
        <v>44282.75335648148</v>
      </c>
      <c r="D31" s="114" t="s">
        <v>2189</v>
      </c>
      <c r="E31" s="108">
        <v>85</v>
      </c>
      <c r="F31" s="114" t="str">
        <f>VLOOKUP(E31,VIP!$A$2:$O12265,2,0)</f>
        <v>DRBR085</v>
      </c>
      <c r="G31" s="114" t="str">
        <f>VLOOKUP(E31,'LISTADO ATM'!$A$2:$B$900,2,0)</f>
        <v xml:space="preserve">ATM Oficina San Isidro (Fuerza Aérea) </v>
      </c>
      <c r="H31" s="114" t="str">
        <f>VLOOKUP(E31,VIP!$A$2:$O17186,7,FALSE)</f>
        <v>Si</v>
      </c>
      <c r="I31" s="114" t="str">
        <f>VLOOKUP(E31,VIP!$A$2:$O9151,8,FALSE)</f>
        <v>Si</v>
      </c>
      <c r="J31" s="114" t="str">
        <f>VLOOKUP(E31,VIP!$A$2:$O9101,8,FALSE)</f>
        <v>Si</v>
      </c>
      <c r="K31" s="114" t="str">
        <f>VLOOKUP(E31,VIP!$A$2:$O12675,6,0)</f>
        <v>NO</v>
      </c>
      <c r="L31" s="115" t="s">
        <v>2488</v>
      </c>
      <c r="M31" s="113" t="s">
        <v>2465</v>
      </c>
      <c r="N31" s="113" t="s">
        <v>2472</v>
      </c>
      <c r="O31" s="114" t="s">
        <v>2474</v>
      </c>
      <c r="P31" s="114"/>
      <c r="Q31" s="116" t="s">
        <v>2488</v>
      </c>
    </row>
    <row r="32" spans="1:17" ht="18" x14ac:dyDescent="0.25">
      <c r="A32" s="114" t="str">
        <f>VLOOKUP(E32,'LISTADO ATM'!$A$2:$C$901,3,0)</f>
        <v>NORTE</v>
      </c>
      <c r="B32" s="109">
        <v>335836229</v>
      </c>
      <c r="C32" s="121">
        <v>44282.858414351853</v>
      </c>
      <c r="D32" s="114" t="s">
        <v>2494</v>
      </c>
      <c r="E32" s="108">
        <v>144</v>
      </c>
      <c r="F32" s="114" t="str">
        <f>VLOOKUP(E32,VIP!$A$2:$O12282,2,0)</f>
        <v>DRBR144</v>
      </c>
      <c r="G32" s="114" t="str">
        <f>VLOOKUP(E32,'LISTADO ATM'!$A$2:$B$900,2,0)</f>
        <v xml:space="preserve">ATM Oficina Villa Altagracia </v>
      </c>
      <c r="H32" s="114" t="str">
        <f>VLOOKUP(E32,VIP!$A$2:$O17203,7,FALSE)</f>
        <v>Si</v>
      </c>
      <c r="I32" s="114" t="str">
        <f>VLOOKUP(E32,VIP!$A$2:$O9168,8,FALSE)</f>
        <v>Si</v>
      </c>
      <c r="J32" s="114" t="str">
        <f>VLOOKUP(E32,VIP!$A$2:$O9118,8,FALSE)</f>
        <v>Si</v>
      </c>
      <c r="K32" s="114" t="str">
        <f>VLOOKUP(E32,VIP!$A$2:$O12692,6,0)</f>
        <v>SI</v>
      </c>
      <c r="L32" s="115" t="s">
        <v>2428</v>
      </c>
      <c r="M32" s="113" t="s">
        <v>2465</v>
      </c>
      <c r="N32" s="113" t="s">
        <v>2472</v>
      </c>
      <c r="O32" s="114" t="s">
        <v>2495</v>
      </c>
      <c r="P32" s="114"/>
      <c r="Q32" s="116" t="s">
        <v>2428</v>
      </c>
    </row>
    <row r="33" spans="1:17" ht="18" x14ac:dyDescent="0.25">
      <c r="A33" s="114" t="str">
        <f>VLOOKUP(E33,'LISTADO ATM'!$A$2:$C$901,3,0)</f>
        <v>ESTE</v>
      </c>
      <c r="B33" s="109">
        <v>335836230</v>
      </c>
      <c r="C33" s="121">
        <v>44282.860023148147</v>
      </c>
      <c r="D33" s="114" t="s">
        <v>2468</v>
      </c>
      <c r="E33" s="108">
        <v>211</v>
      </c>
      <c r="F33" s="114" t="str">
        <f>VLOOKUP(E33,VIP!$A$2:$O12281,2,0)</f>
        <v>DRBR211</v>
      </c>
      <c r="G33" s="114" t="str">
        <f>VLOOKUP(E33,'LISTADO ATM'!$A$2:$B$900,2,0)</f>
        <v xml:space="preserve">ATM Oficina La Romana I </v>
      </c>
      <c r="H33" s="114" t="str">
        <f>VLOOKUP(E33,VIP!$A$2:$O17202,7,FALSE)</f>
        <v>Si</v>
      </c>
      <c r="I33" s="114" t="str">
        <f>VLOOKUP(E33,VIP!$A$2:$O9167,8,FALSE)</f>
        <v>Si</v>
      </c>
      <c r="J33" s="114" t="str">
        <f>VLOOKUP(E33,VIP!$A$2:$O9117,8,FALSE)</f>
        <v>Si</v>
      </c>
      <c r="K33" s="114" t="str">
        <f>VLOOKUP(E33,VIP!$A$2:$O12691,6,0)</f>
        <v>NO</v>
      </c>
      <c r="L33" s="115" t="s">
        <v>2428</v>
      </c>
      <c r="M33" s="113" t="s">
        <v>2465</v>
      </c>
      <c r="N33" s="113" t="s">
        <v>2472</v>
      </c>
      <c r="O33" s="114" t="s">
        <v>2473</v>
      </c>
      <c r="P33" s="114"/>
      <c r="Q33" s="116" t="s">
        <v>2428</v>
      </c>
    </row>
    <row r="34" spans="1:17" ht="18" x14ac:dyDescent="0.25">
      <c r="A34" s="114" t="str">
        <f>VLOOKUP(E34,'LISTADO ATM'!$A$2:$C$901,3,0)</f>
        <v>DISTRITO NACIONAL</v>
      </c>
      <c r="B34" s="109">
        <v>335836232</v>
      </c>
      <c r="C34" s="121">
        <v>44282.863761574074</v>
      </c>
      <c r="D34" s="114" t="s">
        <v>2468</v>
      </c>
      <c r="E34" s="108">
        <v>363</v>
      </c>
      <c r="F34" s="114" t="e">
        <f>VLOOKUP(E34,VIP!$A$2:$O12279,2,0)</f>
        <v>#N/A</v>
      </c>
      <c r="G34" s="114" t="str">
        <f>VLOOKUP(E34,'LISTADO ATM'!$A$2:$B$900,2,0)</f>
        <v>ATM Sirena Villa Mella</v>
      </c>
      <c r="H34" s="114" t="e">
        <f>VLOOKUP(E34,VIP!$A$2:$O17200,7,FALSE)</f>
        <v>#N/A</v>
      </c>
      <c r="I34" s="114" t="e">
        <f>VLOOKUP(E34,VIP!$A$2:$O9165,8,FALSE)</f>
        <v>#N/A</v>
      </c>
      <c r="J34" s="114" t="e">
        <f>VLOOKUP(E34,VIP!$A$2:$O9115,8,FALSE)</f>
        <v>#N/A</v>
      </c>
      <c r="K34" s="114" t="e">
        <f>VLOOKUP(E34,VIP!$A$2:$O12689,6,0)</f>
        <v>#N/A</v>
      </c>
      <c r="L34" s="115" t="s">
        <v>2428</v>
      </c>
      <c r="M34" s="113" t="s">
        <v>2465</v>
      </c>
      <c r="N34" s="113" t="s">
        <v>2472</v>
      </c>
      <c r="O34" s="114" t="s">
        <v>2473</v>
      </c>
      <c r="P34" s="114"/>
      <c r="Q34" s="116" t="s">
        <v>2428</v>
      </c>
    </row>
    <row r="35" spans="1:17" ht="18" x14ac:dyDescent="0.25">
      <c r="A35" s="114" t="str">
        <f>VLOOKUP(E35,'LISTADO ATM'!$A$2:$C$901,3,0)</f>
        <v>ESTE</v>
      </c>
      <c r="B35" s="109">
        <v>335836236</v>
      </c>
      <c r="C35" s="121">
        <v>44282.872777777775</v>
      </c>
      <c r="D35" s="114" t="s">
        <v>2468</v>
      </c>
      <c r="E35" s="108">
        <v>609</v>
      </c>
      <c r="F35" s="114" t="str">
        <f>VLOOKUP(E35,VIP!$A$2:$O12275,2,0)</f>
        <v>DRBR120</v>
      </c>
      <c r="G35" s="114" t="str">
        <f>VLOOKUP(E35,'LISTADO ATM'!$A$2:$B$900,2,0)</f>
        <v xml:space="preserve">ATM S/M Jumbo (San Pedro) </v>
      </c>
      <c r="H35" s="114" t="str">
        <f>VLOOKUP(E35,VIP!$A$2:$O17196,7,FALSE)</f>
        <v>Si</v>
      </c>
      <c r="I35" s="114" t="str">
        <f>VLOOKUP(E35,VIP!$A$2:$O9161,8,FALSE)</f>
        <v>Si</v>
      </c>
      <c r="J35" s="114" t="str">
        <f>VLOOKUP(E35,VIP!$A$2:$O9111,8,FALSE)</f>
        <v>Si</v>
      </c>
      <c r="K35" s="114" t="str">
        <f>VLOOKUP(E35,VIP!$A$2:$O12685,6,0)</f>
        <v>NO</v>
      </c>
      <c r="L35" s="115" t="s">
        <v>2428</v>
      </c>
      <c r="M35" s="113" t="s">
        <v>2465</v>
      </c>
      <c r="N35" s="113" t="s">
        <v>2472</v>
      </c>
      <c r="O35" s="114" t="s">
        <v>2473</v>
      </c>
      <c r="P35" s="114"/>
      <c r="Q35" s="116" t="s">
        <v>2428</v>
      </c>
    </row>
    <row r="36" spans="1:17" ht="18" x14ac:dyDescent="0.25">
      <c r="A36" s="114" t="str">
        <f>VLOOKUP(E36,'LISTADO ATM'!$A$2:$C$901,3,0)</f>
        <v>SUR</v>
      </c>
      <c r="B36" s="109">
        <v>335836237</v>
      </c>
      <c r="C36" s="121">
        <v>44282.875509259262</v>
      </c>
      <c r="D36" s="114" t="s">
        <v>2468</v>
      </c>
      <c r="E36" s="122">
        <v>733</v>
      </c>
      <c r="F36" s="114" t="str">
        <f>VLOOKUP(E36,VIP!$A$2:$O12274,2,0)</f>
        <v>DRBR484</v>
      </c>
      <c r="G36" s="114" t="str">
        <f>VLOOKUP(E36,'LISTADO ATM'!$A$2:$B$900,2,0)</f>
        <v xml:space="preserve">ATM Zona Franca Perdenales </v>
      </c>
      <c r="H36" s="114" t="str">
        <f>VLOOKUP(E36,VIP!$A$2:$O17195,7,FALSE)</f>
        <v>Si</v>
      </c>
      <c r="I36" s="114" t="str">
        <f>VLOOKUP(E36,VIP!$A$2:$O9160,8,FALSE)</f>
        <v>Si</v>
      </c>
      <c r="J36" s="114" t="str">
        <f>VLOOKUP(E36,VIP!$A$2:$O9110,8,FALSE)</f>
        <v>Si</v>
      </c>
      <c r="K36" s="114" t="str">
        <f>VLOOKUP(E36,VIP!$A$2:$O12684,6,0)</f>
        <v>NO</v>
      </c>
      <c r="L36" s="115" t="s">
        <v>2428</v>
      </c>
      <c r="M36" s="113" t="s">
        <v>2465</v>
      </c>
      <c r="N36" s="113" t="s">
        <v>2472</v>
      </c>
      <c r="O36" s="114" t="s">
        <v>2473</v>
      </c>
      <c r="P36" s="114"/>
      <c r="Q36" s="116" t="s">
        <v>2428</v>
      </c>
    </row>
    <row r="37" spans="1:17" ht="18" x14ac:dyDescent="0.25">
      <c r="A37" s="114" t="str">
        <f>VLOOKUP(E37,'LISTADO ATM'!$A$2:$C$901,3,0)</f>
        <v>DISTRITO NACIONAL</v>
      </c>
      <c r="B37" s="109">
        <v>335836239</v>
      </c>
      <c r="C37" s="121">
        <v>44282.90252314815</v>
      </c>
      <c r="D37" s="114" t="s">
        <v>2189</v>
      </c>
      <c r="E37" s="122">
        <v>717</v>
      </c>
      <c r="F37" s="114" t="str">
        <f>VLOOKUP(E37,VIP!$A$2:$O12272,2,0)</f>
        <v>DRBR24K</v>
      </c>
      <c r="G37" s="114" t="str">
        <f>VLOOKUP(E37,'LISTADO ATM'!$A$2:$B$900,2,0)</f>
        <v xml:space="preserve">ATM Oficina Los Alcarrizos </v>
      </c>
      <c r="H37" s="114" t="str">
        <f>VLOOKUP(E37,VIP!$A$2:$O17193,7,FALSE)</f>
        <v>Si</v>
      </c>
      <c r="I37" s="114" t="str">
        <f>VLOOKUP(E37,VIP!$A$2:$O9158,8,FALSE)</f>
        <v>Si</v>
      </c>
      <c r="J37" s="114" t="str">
        <f>VLOOKUP(E37,VIP!$A$2:$O9108,8,FALSE)</f>
        <v>Si</v>
      </c>
      <c r="K37" s="114" t="str">
        <f>VLOOKUP(E37,VIP!$A$2:$O12682,6,0)</f>
        <v>SI</v>
      </c>
      <c r="L37" s="115" t="s">
        <v>2228</v>
      </c>
      <c r="M37" s="113" t="s">
        <v>2465</v>
      </c>
      <c r="N37" s="113" t="s">
        <v>2472</v>
      </c>
      <c r="O37" s="114" t="s">
        <v>2474</v>
      </c>
      <c r="P37" s="112"/>
      <c r="Q37" s="116" t="s">
        <v>2228</v>
      </c>
    </row>
    <row r="38" spans="1:17" ht="18" x14ac:dyDescent="0.25">
      <c r="A38" s="114" t="str">
        <f>VLOOKUP(E38,'LISTADO ATM'!$A$2:$C$901,3,0)</f>
        <v>NORTE</v>
      </c>
      <c r="B38" s="109">
        <v>335836240</v>
      </c>
      <c r="C38" s="121">
        <v>44282.903703703705</v>
      </c>
      <c r="D38" s="114" t="s">
        <v>2190</v>
      </c>
      <c r="E38" s="122">
        <v>807</v>
      </c>
      <c r="F38" s="114" t="str">
        <f>VLOOKUP(E38,VIP!$A$2:$O12271,2,0)</f>
        <v>DRBR207</v>
      </c>
      <c r="G38" s="114" t="str">
        <f>VLOOKUP(E38,'LISTADO ATM'!$A$2:$B$900,2,0)</f>
        <v xml:space="preserve">ATM S/M Morel (Mao) </v>
      </c>
      <c r="H38" s="114" t="str">
        <f>VLOOKUP(E38,VIP!$A$2:$O17192,7,FALSE)</f>
        <v>Si</v>
      </c>
      <c r="I38" s="114" t="str">
        <f>VLOOKUP(E38,VIP!$A$2:$O9157,8,FALSE)</f>
        <v>Si</v>
      </c>
      <c r="J38" s="114" t="str">
        <f>VLOOKUP(E38,VIP!$A$2:$O9107,8,FALSE)</f>
        <v>Si</v>
      </c>
      <c r="K38" s="114" t="str">
        <f>VLOOKUP(E38,VIP!$A$2:$O12681,6,0)</f>
        <v>SI</v>
      </c>
      <c r="L38" s="115" t="s">
        <v>2228</v>
      </c>
      <c r="M38" s="113" t="s">
        <v>2465</v>
      </c>
      <c r="N38" s="113" t="s">
        <v>2472</v>
      </c>
      <c r="O38" s="114" t="s">
        <v>2497</v>
      </c>
      <c r="P38" s="114"/>
      <c r="Q38" s="116" t="s">
        <v>2228</v>
      </c>
    </row>
    <row r="39" spans="1:17" ht="18" x14ac:dyDescent="0.25">
      <c r="A39" s="114" t="str">
        <f>VLOOKUP(E39,'LISTADO ATM'!$A$2:$C$901,3,0)</f>
        <v>ESTE</v>
      </c>
      <c r="B39" s="109">
        <v>335836241</v>
      </c>
      <c r="C39" s="121">
        <v>44282.904826388891</v>
      </c>
      <c r="D39" s="114" t="s">
        <v>2189</v>
      </c>
      <c r="E39" s="122">
        <v>399</v>
      </c>
      <c r="F39" s="114" t="str">
        <f>VLOOKUP(E39,VIP!$A$2:$O12270,2,0)</f>
        <v>DRBR399</v>
      </c>
      <c r="G39" s="114" t="str">
        <f>VLOOKUP(E39,'LISTADO ATM'!$A$2:$B$900,2,0)</f>
        <v xml:space="preserve">ATM Oficina La Romana II </v>
      </c>
      <c r="H39" s="114" t="str">
        <f>VLOOKUP(E39,VIP!$A$2:$O17191,7,FALSE)</f>
        <v>Si</v>
      </c>
      <c r="I39" s="114" t="str">
        <f>VLOOKUP(E39,VIP!$A$2:$O9156,8,FALSE)</f>
        <v>Si</v>
      </c>
      <c r="J39" s="114" t="str">
        <f>VLOOKUP(E39,VIP!$A$2:$O9106,8,FALSE)</f>
        <v>Si</v>
      </c>
      <c r="K39" s="114" t="str">
        <f>VLOOKUP(E39,VIP!$A$2:$O12680,6,0)</f>
        <v>NO</v>
      </c>
      <c r="L39" s="115" t="s">
        <v>2228</v>
      </c>
      <c r="M39" s="113" t="s">
        <v>2465</v>
      </c>
      <c r="N39" s="113" t="s">
        <v>2472</v>
      </c>
      <c r="O39" s="114" t="s">
        <v>2474</v>
      </c>
      <c r="P39" s="112"/>
      <c r="Q39" s="116" t="s">
        <v>2228</v>
      </c>
    </row>
    <row r="40" spans="1:17" ht="18" x14ac:dyDescent="0.25">
      <c r="A40" s="114" t="str">
        <f>VLOOKUP(E40,'LISTADO ATM'!$A$2:$C$901,3,0)</f>
        <v>DISTRITO NACIONAL</v>
      </c>
      <c r="B40" s="109">
        <v>335836247</v>
      </c>
      <c r="C40" s="121">
        <v>44282.953472222223</v>
      </c>
      <c r="D40" s="114" t="s">
        <v>2468</v>
      </c>
      <c r="E40" s="122">
        <v>522</v>
      </c>
      <c r="F40" s="114" t="str">
        <f>VLOOKUP(E40,VIP!$A$2:$O12266,2,0)</f>
        <v>DRBR522</v>
      </c>
      <c r="G40" s="114" t="str">
        <f>VLOOKUP(E40,'LISTADO ATM'!$A$2:$B$900,2,0)</f>
        <v xml:space="preserve">ATM Oficina Galería 360 </v>
      </c>
      <c r="H40" s="114" t="str">
        <f>VLOOKUP(E40,VIP!$A$2:$O17187,7,FALSE)</f>
        <v>Si</v>
      </c>
      <c r="I40" s="114" t="str">
        <f>VLOOKUP(E40,VIP!$A$2:$O9152,8,FALSE)</f>
        <v>Si</v>
      </c>
      <c r="J40" s="114" t="str">
        <f>VLOOKUP(E40,VIP!$A$2:$O9102,8,FALSE)</f>
        <v>Si</v>
      </c>
      <c r="K40" s="114" t="str">
        <f>VLOOKUP(E40,VIP!$A$2:$O12676,6,0)</f>
        <v>SI</v>
      </c>
      <c r="L40" s="115" t="s">
        <v>2459</v>
      </c>
      <c r="M40" s="113" t="s">
        <v>2465</v>
      </c>
      <c r="N40" s="113" t="s">
        <v>2472</v>
      </c>
      <c r="O40" s="114" t="s">
        <v>2473</v>
      </c>
      <c r="P40" s="114"/>
      <c r="Q40" s="116" t="s">
        <v>2459</v>
      </c>
    </row>
    <row r="41" spans="1:17" ht="18" x14ac:dyDescent="0.25">
      <c r="A41" s="114" t="str">
        <f>VLOOKUP(E41,'LISTADO ATM'!$A$2:$C$901,3,0)</f>
        <v>DISTRITO NACIONAL</v>
      </c>
      <c r="B41" s="109">
        <v>335836252</v>
      </c>
      <c r="C41" s="121">
        <v>44283.029293981483</v>
      </c>
      <c r="D41" s="114" t="s">
        <v>2468</v>
      </c>
      <c r="E41" s="122">
        <v>113</v>
      </c>
      <c r="F41" s="114" t="str">
        <f>VLOOKUP(E41,VIP!$A$2:$O12286,2,0)</f>
        <v>DRBR113</v>
      </c>
      <c r="G41" s="114" t="str">
        <f>VLOOKUP(E41,'LISTADO ATM'!$A$2:$B$900,2,0)</f>
        <v xml:space="preserve">ATM Autoservicio Atalaya del Mar </v>
      </c>
      <c r="H41" s="114" t="str">
        <f>VLOOKUP(E41,VIP!$A$2:$O17207,7,FALSE)</f>
        <v>Si</v>
      </c>
      <c r="I41" s="114" t="str">
        <f>VLOOKUP(E41,VIP!$A$2:$O9172,8,FALSE)</f>
        <v>No</v>
      </c>
      <c r="J41" s="114" t="str">
        <f>VLOOKUP(E41,VIP!$A$2:$O9122,8,FALSE)</f>
        <v>No</v>
      </c>
      <c r="K41" s="114" t="str">
        <f>VLOOKUP(E41,VIP!$A$2:$O12696,6,0)</f>
        <v>NO</v>
      </c>
      <c r="L41" s="115" t="s">
        <v>2528</v>
      </c>
      <c r="M41" s="113" t="s">
        <v>2465</v>
      </c>
      <c r="N41" s="113" t="s">
        <v>2472</v>
      </c>
      <c r="O41" s="114" t="s">
        <v>2473</v>
      </c>
      <c r="P41" s="114"/>
      <c r="Q41" s="116" t="s">
        <v>2528</v>
      </c>
    </row>
    <row r="42" spans="1:17" ht="18" x14ac:dyDescent="0.25">
      <c r="A42" s="114" t="str">
        <f>VLOOKUP(E42,'LISTADO ATM'!$A$2:$C$901,3,0)</f>
        <v>DISTRITO NACIONAL</v>
      </c>
      <c r="B42" s="109">
        <v>335836253</v>
      </c>
      <c r="C42" s="121">
        <v>44283.032013888886</v>
      </c>
      <c r="D42" s="114" t="s">
        <v>2189</v>
      </c>
      <c r="E42" s="122">
        <v>672</v>
      </c>
      <c r="F42" s="114" t="str">
        <f>VLOOKUP(E42,VIP!$A$2:$O12285,2,0)</f>
        <v>DRBR672</v>
      </c>
      <c r="G42" s="114" t="str">
        <f>VLOOKUP(E42,'LISTADO ATM'!$A$2:$B$900,2,0)</f>
        <v>ATM Destacamento Policía Nacional La Victoria</v>
      </c>
      <c r="H42" s="114" t="str">
        <f>VLOOKUP(E42,VIP!$A$2:$O17206,7,FALSE)</f>
        <v>Si</v>
      </c>
      <c r="I42" s="114" t="str">
        <f>VLOOKUP(E42,VIP!$A$2:$O9171,8,FALSE)</f>
        <v>Si</v>
      </c>
      <c r="J42" s="114" t="str">
        <f>VLOOKUP(E42,VIP!$A$2:$O9121,8,FALSE)</f>
        <v>Si</v>
      </c>
      <c r="K42" s="114" t="str">
        <f>VLOOKUP(E42,VIP!$A$2:$O12695,6,0)</f>
        <v>SI</v>
      </c>
      <c r="L42" s="115" t="s">
        <v>2254</v>
      </c>
      <c r="M42" s="113" t="s">
        <v>2465</v>
      </c>
      <c r="N42" s="113" t="s">
        <v>2472</v>
      </c>
      <c r="O42" s="114" t="s">
        <v>2474</v>
      </c>
      <c r="P42" s="114"/>
      <c r="Q42" s="116" t="s">
        <v>2254</v>
      </c>
    </row>
    <row r="43" spans="1:17" ht="18" x14ac:dyDescent="0.25">
      <c r="A43" s="114" t="str">
        <f>VLOOKUP(E43,'LISTADO ATM'!$A$2:$C$901,3,0)</f>
        <v>DISTRITO NACIONAL</v>
      </c>
      <c r="B43" s="109">
        <v>335836255</v>
      </c>
      <c r="C43" s="121">
        <v>44283.035300925927</v>
      </c>
      <c r="D43" s="114" t="s">
        <v>2189</v>
      </c>
      <c r="E43" s="122">
        <v>743</v>
      </c>
      <c r="F43" s="114" t="str">
        <f>VLOOKUP(E43,VIP!$A$2:$O12283,2,0)</f>
        <v>DRBR287</v>
      </c>
      <c r="G43" s="114" t="str">
        <f>VLOOKUP(E43,'LISTADO ATM'!$A$2:$B$900,2,0)</f>
        <v xml:space="preserve">ATM Oficina Los Frailes </v>
      </c>
      <c r="H43" s="114" t="str">
        <f>VLOOKUP(E43,VIP!$A$2:$O17204,7,FALSE)</f>
        <v>Si</v>
      </c>
      <c r="I43" s="114" t="str">
        <f>VLOOKUP(E43,VIP!$A$2:$O9169,8,FALSE)</f>
        <v>Si</v>
      </c>
      <c r="J43" s="114" t="str">
        <f>VLOOKUP(E43,VIP!$A$2:$O9119,8,FALSE)</f>
        <v>Si</v>
      </c>
      <c r="K43" s="114" t="str">
        <f>VLOOKUP(E43,VIP!$A$2:$O12693,6,0)</f>
        <v>SI</v>
      </c>
      <c r="L43" s="115" t="s">
        <v>2488</v>
      </c>
      <c r="M43" s="113" t="s">
        <v>2465</v>
      </c>
      <c r="N43" s="113" t="s">
        <v>2472</v>
      </c>
      <c r="O43" s="114" t="s">
        <v>2474</v>
      </c>
      <c r="P43" s="114"/>
      <c r="Q43" s="116" t="s">
        <v>2488</v>
      </c>
    </row>
    <row r="44" spans="1:17" ht="18" x14ac:dyDescent="0.25">
      <c r="A44" s="114" t="str">
        <f>VLOOKUP(E44,'LISTADO ATM'!$A$2:$C$901,3,0)</f>
        <v>SUR</v>
      </c>
      <c r="B44" s="109">
        <v>335836258</v>
      </c>
      <c r="C44" s="121">
        <v>44283.054849537039</v>
      </c>
      <c r="D44" s="114" t="s">
        <v>2189</v>
      </c>
      <c r="E44" s="122">
        <v>751</v>
      </c>
      <c r="F44" s="114" t="str">
        <f>VLOOKUP(E44,VIP!$A$2:$O12281,2,0)</f>
        <v>DRBR751</v>
      </c>
      <c r="G44" s="114" t="str">
        <f>VLOOKUP(E44,'LISTADO ATM'!$A$2:$B$900,2,0)</f>
        <v>ATM Eco Petroleo Camilo</v>
      </c>
      <c r="H44" s="114" t="str">
        <f>VLOOKUP(E44,VIP!$A$2:$O17202,7,FALSE)</f>
        <v>N/A</v>
      </c>
      <c r="I44" s="114" t="str">
        <f>VLOOKUP(E44,VIP!$A$2:$O9167,8,FALSE)</f>
        <v>N/A</v>
      </c>
      <c r="J44" s="114" t="str">
        <f>VLOOKUP(E44,VIP!$A$2:$O9117,8,FALSE)</f>
        <v>N/A</v>
      </c>
      <c r="K44" s="114" t="str">
        <f>VLOOKUP(E44,VIP!$A$2:$O12691,6,0)</f>
        <v>N/A</v>
      </c>
      <c r="L44" s="115" t="s">
        <v>2254</v>
      </c>
      <c r="M44" s="113" t="s">
        <v>2465</v>
      </c>
      <c r="N44" s="113" t="s">
        <v>2472</v>
      </c>
      <c r="O44" s="114" t="s">
        <v>2474</v>
      </c>
      <c r="P44" s="114"/>
      <c r="Q44" s="116" t="s">
        <v>2254</v>
      </c>
    </row>
    <row r="45" spans="1:17" ht="18" x14ac:dyDescent="0.25">
      <c r="A45" s="114" t="str">
        <f>VLOOKUP(E45,'LISTADO ATM'!$A$2:$C$901,3,0)</f>
        <v>DISTRITO NACIONAL</v>
      </c>
      <c r="B45" s="109">
        <v>335836259</v>
      </c>
      <c r="C45" s="121">
        <v>44283.059953703705</v>
      </c>
      <c r="D45" s="114" t="s">
        <v>2494</v>
      </c>
      <c r="E45" s="122">
        <v>409</v>
      </c>
      <c r="F45" s="114" t="str">
        <f>VLOOKUP(E45,VIP!$A$2:$O12280,2,0)</f>
        <v>DRBR409</v>
      </c>
      <c r="G45" s="114" t="str">
        <f>VLOOKUP(E45,'LISTADO ATM'!$A$2:$B$900,2,0)</f>
        <v xml:space="preserve">ATM Oficina Las Palmas de Herrera I </v>
      </c>
      <c r="H45" s="114" t="str">
        <f>VLOOKUP(E45,VIP!$A$2:$O17201,7,FALSE)</f>
        <v>Si</v>
      </c>
      <c r="I45" s="114" t="str">
        <f>VLOOKUP(E45,VIP!$A$2:$O9166,8,FALSE)</f>
        <v>Si</v>
      </c>
      <c r="J45" s="114" t="str">
        <f>VLOOKUP(E45,VIP!$A$2:$O9116,8,FALSE)</f>
        <v>Si</v>
      </c>
      <c r="K45" s="114" t="str">
        <f>VLOOKUP(E45,VIP!$A$2:$O12690,6,0)</f>
        <v>NO</v>
      </c>
      <c r="L45" s="115" t="s">
        <v>2459</v>
      </c>
      <c r="M45" s="113" t="s">
        <v>2465</v>
      </c>
      <c r="N45" s="113" t="s">
        <v>2472</v>
      </c>
      <c r="O45" s="114" t="s">
        <v>2495</v>
      </c>
      <c r="P45" s="114"/>
      <c r="Q45" s="116" t="s">
        <v>2459</v>
      </c>
    </row>
    <row r="46" spans="1:17" ht="18" x14ac:dyDescent="0.25">
      <c r="A46" s="114" t="str">
        <f>VLOOKUP(E46,'LISTADO ATM'!$A$2:$C$901,3,0)</f>
        <v>SUR</v>
      </c>
      <c r="B46" s="109">
        <v>335836262</v>
      </c>
      <c r="C46" s="121">
        <v>44283.069988425923</v>
      </c>
      <c r="D46" s="114" t="s">
        <v>2468</v>
      </c>
      <c r="E46" s="122">
        <v>311</v>
      </c>
      <c r="F46" s="114" t="str">
        <f>VLOOKUP(E46,VIP!$A$2:$O12277,2,0)</f>
        <v>DRBR311</v>
      </c>
      <c r="G46" s="114" t="str">
        <f>VLOOKUP(E46,'LISTADO ATM'!$A$2:$B$900,2,0)</f>
        <v>ATM Plaza Eroski</v>
      </c>
      <c r="H46" s="114" t="str">
        <f>VLOOKUP(E46,VIP!$A$2:$O17198,7,FALSE)</f>
        <v>Si</v>
      </c>
      <c r="I46" s="114" t="str">
        <f>VLOOKUP(E46,VIP!$A$2:$O9163,8,FALSE)</f>
        <v>Si</v>
      </c>
      <c r="J46" s="114" t="str">
        <f>VLOOKUP(E46,VIP!$A$2:$O9113,8,FALSE)</f>
        <v>Si</v>
      </c>
      <c r="K46" s="114" t="str">
        <f>VLOOKUP(E46,VIP!$A$2:$O12687,6,0)</f>
        <v>NO</v>
      </c>
      <c r="L46" s="115" t="s">
        <v>2428</v>
      </c>
      <c r="M46" s="113" t="s">
        <v>2465</v>
      </c>
      <c r="N46" s="113" t="s">
        <v>2472</v>
      </c>
      <c r="O46" s="114" t="s">
        <v>2473</v>
      </c>
      <c r="P46" s="114"/>
      <c r="Q46" s="116" t="s">
        <v>2428</v>
      </c>
    </row>
    <row r="47" spans="1:17" ht="18" x14ac:dyDescent="0.25">
      <c r="A47" s="114" t="str">
        <f>VLOOKUP(E47,'LISTADO ATM'!$A$2:$C$901,3,0)</f>
        <v>ESTE</v>
      </c>
      <c r="B47" s="109">
        <v>335836263</v>
      </c>
      <c r="C47" s="121">
        <v>44283.074131944442</v>
      </c>
      <c r="D47" s="114" t="s">
        <v>2468</v>
      </c>
      <c r="E47" s="122">
        <v>114</v>
      </c>
      <c r="F47" s="114" t="str">
        <f>VLOOKUP(E47,VIP!$A$2:$O12276,2,0)</f>
        <v>DRBR114</v>
      </c>
      <c r="G47" s="114" t="str">
        <f>VLOOKUP(E47,'LISTADO ATM'!$A$2:$B$900,2,0)</f>
        <v xml:space="preserve">ATM Oficina Hato Mayor </v>
      </c>
      <c r="H47" s="114" t="str">
        <f>VLOOKUP(E47,VIP!$A$2:$O17197,7,FALSE)</f>
        <v>Si</v>
      </c>
      <c r="I47" s="114" t="str">
        <f>VLOOKUP(E47,VIP!$A$2:$O9162,8,FALSE)</f>
        <v>Si</v>
      </c>
      <c r="J47" s="114" t="str">
        <f>VLOOKUP(E47,VIP!$A$2:$O9112,8,FALSE)</f>
        <v>Si</v>
      </c>
      <c r="K47" s="114" t="str">
        <f>VLOOKUP(E47,VIP!$A$2:$O12686,6,0)</f>
        <v>NO</v>
      </c>
      <c r="L47" s="115" t="s">
        <v>2428</v>
      </c>
      <c r="M47" s="113" t="s">
        <v>2465</v>
      </c>
      <c r="N47" s="113" t="s">
        <v>2472</v>
      </c>
      <c r="O47" s="114" t="s">
        <v>2473</v>
      </c>
      <c r="P47" s="114"/>
      <c r="Q47" s="116" t="s">
        <v>2428</v>
      </c>
    </row>
    <row r="48" spans="1:17" ht="18" x14ac:dyDescent="0.25">
      <c r="A48" s="114" t="str">
        <f>VLOOKUP(E48,'LISTADO ATM'!$A$2:$C$901,3,0)</f>
        <v>DISTRITO NACIONAL</v>
      </c>
      <c r="B48" s="109">
        <v>335836264</v>
      </c>
      <c r="C48" s="121">
        <v>44283.076701388891</v>
      </c>
      <c r="D48" s="114" t="s">
        <v>2468</v>
      </c>
      <c r="E48" s="122">
        <v>976</v>
      </c>
      <c r="F48" s="114" t="str">
        <f>VLOOKUP(E48,VIP!$A$2:$O12275,2,0)</f>
        <v>DRBR24W</v>
      </c>
      <c r="G48" s="114" t="str">
        <f>VLOOKUP(E48,'LISTADO ATM'!$A$2:$B$900,2,0)</f>
        <v xml:space="preserve">ATM Oficina Diamond Plaza I </v>
      </c>
      <c r="H48" s="114" t="str">
        <f>VLOOKUP(E48,VIP!$A$2:$O17196,7,FALSE)</f>
        <v>Si</v>
      </c>
      <c r="I48" s="114" t="str">
        <f>VLOOKUP(E48,VIP!$A$2:$O9161,8,FALSE)</f>
        <v>Si</v>
      </c>
      <c r="J48" s="114" t="str">
        <f>VLOOKUP(E48,VIP!$A$2:$O9111,8,FALSE)</f>
        <v>Si</v>
      </c>
      <c r="K48" s="114" t="str">
        <f>VLOOKUP(E48,VIP!$A$2:$O12685,6,0)</f>
        <v>NO</v>
      </c>
      <c r="L48" s="115" t="s">
        <v>2459</v>
      </c>
      <c r="M48" s="113" t="s">
        <v>2465</v>
      </c>
      <c r="N48" s="113" t="s">
        <v>2472</v>
      </c>
      <c r="O48" s="114" t="s">
        <v>2473</v>
      </c>
      <c r="P48" s="114"/>
      <c r="Q48" s="116" t="s">
        <v>2459</v>
      </c>
    </row>
    <row r="49" spans="1:17" ht="18" x14ac:dyDescent="0.25">
      <c r="A49" s="114" t="str">
        <f>VLOOKUP(E49,'LISTADO ATM'!$A$2:$C$901,3,0)</f>
        <v>DISTRITO NACIONAL</v>
      </c>
      <c r="B49" s="109">
        <v>335836270</v>
      </c>
      <c r="C49" s="121">
        <v>44283.14135416667</v>
      </c>
      <c r="D49" s="114" t="s">
        <v>2494</v>
      </c>
      <c r="E49" s="122">
        <v>957</v>
      </c>
      <c r="F49" s="114" t="str">
        <f>VLOOKUP(E49,VIP!$A$2:$O12269,2,0)</f>
        <v>DRBR23F</v>
      </c>
      <c r="G49" s="114" t="str">
        <f>VLOOKUP(E49,'LISTADO ATM'!$A$2:$B$900,2,0)</f>
        <v xml:space="preserve">ATM Oficina Venezuela </v>
      </c>
      <c r="H49" s="114" t="str">
        <f>VLOOKUP(E49,VIP!$A$2:$O17190,7,FALSE)</f>
        <v>Si</v>
      </c>
      <c r="I49" s="114" t="str">
        <f>VLOOKUP(E49,VIP!$A$2:$O9155,8,FALSE)</f>
        <v>Si</v>
      </c>
      <c r="J49" s="114" t="str">
        <f>VLOOKUP(E49,VIP!$A$2:$O9105,8,FALSE)</f>
        <v>Si</v>
      </c>
      <c r="K49" s="114" t="str">
        <f>VLOOKUP(E49,VIP!$A$2:$O12679,6,0)</f>
        <v>SI</v>
      </c>
      <c r="L49" s="115" t="s">
        <v>2459</v>
      </c>
      <c r="M49" s="113" t="s">
        <v>2465</v>
      </c>
      <c r="N49" s="113" t="s">
        <v>2472</v>
      </c>
      <c r="O49" s="114" t="s">
        <v>2495</v>
      </c>
      <c r="P49" s="114"/>
      <c r="Q49" s="116" t="s">
        <v>2459</v>
      </c>
    </row>
    <row r="50" spans="1:17" ht="18" x14ac:dyDescent="0.25">
      <c r="A50" s="114" t="str">
        <f>VLOOKUP(E50,'LISTADO ATM'!$A$2:$C$901,3,0)</f>
        <v>DISTRITO NACIONAL</v>
      </c>
      <c r="B50" s="109">
        <v>335836277</v>
      </c>
      <c r="C50" s="121">
        <v>44283.369212962964</v>
      </c>
      <c r="D50" s="114" t="s">
        <v>2468</v>
      </c>
      <c r="E50" s="122">
        <v>979</v>
      </c>
      <c r="F50" s="114" t="str">
        <f>VLOOKUP(E50,VIP!$A$2:$O12272,2,0)</f>
        <v>DRBR979</v>
      </c>
      <c r="G50" s="114" t="str">
        <f>VLOOKUP(E50,'LISTADO ATM'!$A$2:$B$900,2,0)</f>
        <v xml:space="preserve">ATM Oficina Luperón I </v>
      </c>
      <c r="H50" s="114" t="str">
        <f>VLOOKUP(E50,VIP!$A$2:$O17193,7,FALSE)</f>
        <v>Si</v>
      </c>
      <c r="I50" s="114" t="str">
        <f>VLOOKUP(E50,VIP!$A$2:$O9158,8,FALSE)</f>
        <v>Si</v>
      </c>
      <c r="J50" s="114" t="str">
        <f>VLOOKUP(E50,VIP!$A$2:$O9108,8,FALSE)</f>
        <v>Si</v>
      </c>
      <c r="K50" s="114" t="str">
        <f>VLOOKUP(E50,VIP!$A$2:$O12682,6,0)</f>
        <v>NO</v>
      </c>
      <c r="L50" s="115" t="s">
        <v>2428</v>
      </c>
      <c r="M50" s="113" t="s">
        <v>2465</v>
      </c>
      <c r="N50" s="113" t="s">
        <v>2472</v>
      </c>
      <c r="O50" s="114" t="s">
        <v>2473</v>
      </c>
      <c r="P50" s="112"/>
      <c r="Q50" s="116" t="s">
        <v>2428</v>
      </c>
    </row>
    <row r="51" spans="1:17" ht="18" x14ac:dyDescent="0.25">
      <c r="A51" s="114" t="str">
        <f>VLOOKUP(E51,'LISTADO ATM'!$A$2:$C$901,3,0)</f>
        <v>DISTRITO NACIONAL</v>
      </c>
      <c r="B51" s="109">
        <v>335836278</v>
      </c>
      <c r="C51" s="121">
        <v>44283.389699074076</v>
      </c>
      <c r="D51" s="114" t="s">
        <v>2189</v>
      </c>
      <c r="E51" s="122">
        <v>993</v>
      </c>
      <c r="F51" s="114" t="str">
        <f>VLOOKUP(E51,VIP!$A$2:$O12273,2,0)</f>
        <v>DRBR993</v>
      </c>
      <c r="G51" s="114" t="str">
        <f>VLOOKUP(E51,'LISTADO ATM'!$A$2:$B$900,2,0)</f>
        <v xml:space="preserve">ATM Centro Medico Integral II </v>
      </c>
      <c r="H51" s="114" t="str">
        <f>VLOOKUP(E51,VIP!$A$2:$O17194,7,FALSE)</f>
        <v>Si</v>
      </c>
      <c r="I51" s="114" t="str">
        <f>VLOOKUP(E51,VIP!$A$2:$O9159,8,FALSE)</f>
        <v>Si</v>
      </c>
      <c r="J51" s="114" t="str">
        <f>VLOOKUP(E51,VIP!$A$2:$O9109,8,FALSE)</f>
        <v>Si</v>
      </c>
      <c r="K51" s="114" t="str">
        <f>VLOOKUP(E51,VIP!$A$2:$O12683,6,0)</f>
        <v>NO</v>
      </c>
      <c r="L51" s="115" t="s">
        <v>2488</v>
      </c>
      <c r="M51" s="113" t="s">
        <v>2465</v>
      </c>
      <c r="N51" s="113" t="s">
        <v>2472</v>
      </c>
      <c r="O51" s="114" t="s">
        <v>2474</v>
      </c>
      <c r="P51" s="112"/>
      <c r="Q51" s="116" t="s">
        <v>2488</v>
      </c>
    </row>
    <row r="52" spans="1:17" ht="18" x14ac:dyDescent="0.25">
      <c r="A52" s="114" t="str">
        <f>VLOOKUP(E52,'LISTADO ATM'!$A$2:$C$901,3,0)</f>
        <v>DISTRITO NACIONAL</v>
      </c>
      <c r="B52" s="109">
        <v>335836280</v>
      </c>
      <c r="C52" s="121">
        <v>44283.391041666669</v>
      </c>
      <c r="D52" s="114" t="s">
        <v>2189</v>
      </c>
      <c r="E52" s="122">
        <v>434</v>
      </c>
      <c r="F52" s="114" t="str">
        <f>VLOOKUP(E52,VIP!$A$2:$O12275,2,0)</f>
        <v>DRBR434</v>
      </c>
      <c r="G52" s="114" t="str">
        <f>VLOOKUP(E52,'LISTADO ATM'!$A$2:$B$900,2,0)</f>
        <v xml:space="preserve">ATM Generadora Hidroeléctrica Dom. (EGEHID) </v>
      </c>
      <c r="H52" s="114" t="str">
        <f>VLOOKUP(E52,VIP!$A$2:$O17196,7,FALSE)</f>
        <v>Si</v>
      </c>
      <c r="I52" s="114" t="str">
        <f>VLOOKUP(E52,VIP!$A$2:$O9161,8,FALSE)</f>
        <v>Si</v>
      </c>
      <c r="J52" s="114" t="str">
        <f>VLOOKUP(E52,VIP!$A$2:$O9111,8,FALSE)</f>
        <v>Si</v>
      </c>
      <c r="K52" s="114" t="str">
        <f>VLOOKUP(E52,VIP!$A$2:$O12685,6,0)</f>
        <v>NO</v>
      </c>
      <c r="L52" s="115" t="s">
        <v>2488</v>
      </c>
      <c r="M52" s="113" t="s">
        <v>2465</v>
      </c>
      <c r="N52" s="113" t="s">
        <v>2472</v>
      </c>
      <c r="O52" s="114" t="s">
        <v>2474</v>
      </c>
      <c r="P52" s="112"/>
      <c r="Q52" s="116" t="s">
        <v>2488</v>
      </c>
    </row>
    <row r="53" spans="1:17" ht="18" x14ac:dyDescent="0.25">
      <c r="A53" s="114" t="str">
        <f>VLOOKUP(E53,'LISTADO ATM'!$A$2:$C$901,3,0)</f>
        <v>DISTRITO NACIONAL</v>
      </c>
      <c r="B53" s="109">
        <v>335836281</v>
      </c>
      <c r="C53" s="121">
        <v>44283.392199074071</v>
      </c>
      <c r="D53" s="114" t="s">
        <v>2189</v>
      </c>
      <c r="E53" s="122">
        <v>816</v>
      </c>
      <c r="F53" s="114" t="str">
        <f>VLOOKUP(E53,VIP!$A$2:$O12276,2,0)</f>
        <v>DRBR816</v>
      </c>
      <c r="G53" s="114" t="str">
        <f>VLOOKUP(E53,'LISTADO ATM'!$A$2:$B$900,2,0)</f>
        <v xml:space="preserve">ATM Oficina Pedro Brand </v>
      </c>
      <c r="H53" s="114" t="str">
        <f>VLOOKUP(E53,VIP!$A$2:$O17197,7,FALSE)</f>
        <v>Si</v>
      </c>
      <c r="I53" s="114" t="str">
        <f>VLOOKUP(E53,VIP!$A$2:$O9162,8,FALSE)</f>
        <v>Si</v>
      </c>
      <c r="J53" s="114" t="str">
        <f>VLOOKUP(E53,VIP!$A$2:$O9112,8,FALSE)</f>
        <v>Si</v>
      </c>
      <c r="K53" s="114" t="str">
        <f>VLOOKUP(E53,VIP!$A$2:$O12686,6,0)</f>
        <v>NO</v>
      </c>
      <c r="L53" s="115" t="s">
        <v>2254</v>
      </c>
      <c r="M53" s="113" t="s">
        <v>2465</v>
      </c>
      <c r="N53" s="113" t="s">
        <v>2472</v>
      </c>
      <c r="O53" s="114" t="s">
        <v>2474</v>
      </c>
      <c r="P53" s="112"/>
      <c r="Q53" s="116" t="s">
        <v>2254</v>
      </c>
    </row>
    <row r="54" spans="1:17" ht="18" x14ac:dyDescent="0.25">
      <c r="A54" s="114" t="str">
        <f>VLOOKUP(E54,'LISTADO ATM'!$A$2:$C$901,3,0)</f>
        <v>SUR</v>
      </c>
      <c r="B54" s="109">
        <v>335836286</v>
      </c>
      <c r="C54" s="121">
        <v>44283.420243055552</v>
      </c>
      <c r="D54" s="114" t="s">
        <v>2494</v>
      </c>
      <c r="E54" s="122">
        <v>962</v>
      </c>
      <c r="F54" s="114" t="str">
        <f>VLOOKUP(E54,VIP!$A$2:$O12277,2,0)</f>
        <v>DRBR962</v>
      </c>
      <c r="G54" s="114" t="str">
        <f>VLOOKUP(E54,'LISTADO ATM'!$A$2:$B$900,2,0)</f>
        <v xml:space="preserve">ATM Oficina Villa Ofelia II (San Juan) </v>
      </c>
      <c r="H54" s="114" t="str">
        <f>VLOOKUP(E54,VIP!$A$2:$O17198,7,FALSE)</f>
        <v>Si</v>
      </c>
      <c r="I54" s="114" t="str">
        <f>VLOOKUP(E54,VIP!$A$2:$O9163,8,FALSE)</f>
        <v>Si</v>
      </c>
      <c r="J54" s="114" t="str">
        <f>VLOOKUP(E54,VIP!$A$2:$O9113,8,FALSE)</f>
        <v>Si</v>
      </c>
      <c r="K54" s="114" t="str">
        <f>VLOOKUP(E54,VIP!$A$2:$O12687,6,0)</f>
        <v>NO</v>
      </c>
      <c r="L54" s="115" t="s">
        <v>2459</v>
      </c>
      <c r="M54" s="113" t="s">
        <v>2465</v>
      </c>
      <c r="N54" s="113" t="s">
        <v>2472</v>
      </c>
      <c r="O54" s="114" t="s">
        <v>2495</v>
      </c>
      <c r="P54" s="112"/>
      <c r="Q54" s="116" t="s">
        <v>2459</v>
      </c>
    </row>
    <row r="55" spans="1:17" ht="18" x14ac:dyDescent="0.25">
      <c r="A55" s="114" t="str">
        <f>VLOOKUP(E55,'LISTADO ATM'!$A$2:$C$901,3,0)</f>
        <v>DISTRITO NACIONAL</v>
      </c>
      <c r="B55" s="109">
        <v>335836287</v>
      </c>
      <c r="C55" s="121">
        <v>44283.422199074077</v>
      </c>
      <c r="D55" s="114" t="s">
        <v>2468</v>
      </c>
      <c r="E55" s="122">
        <v>183</v>
      </c>
      <c r="F55" s="114" t="str">
        <f>VLOOKUP(E55,VIP!$A$2:$O12278,2,0)</f>
        <v>DRBR183</v>
      </c>
      <c r="G55" s="114" t="str">
        <f>VLOOKUP(E55,'LISTADO ATM'!$A$2:$B$900,2,0)</f>
        <v>ATM Estación Nativa Km. 22 Aut. Duarte.</v>
      </c>
      <c r="H55" s="114" t="str">
        <f>VLOOKUP(E55,VIP!$A$2:$O17199,7,FALSE)</f>
        <v>N/A</v>
      </c>
      <c r="I55" s="114" t="str">
        <f>VLOOKUP(E55,VIP!$A$2:$O9164,8,FALSE)</f>
        <v>N/A</v>
      </c>
      <c r="J55" s="114" t="str">
        <f>VLOOKUP(E55,VIP!$A$2:$O9114,8,FALSE)</f>
        <v>N/A</v>
      </c>
      <c r="K55" s="114" t="str">
        <f>VLOOKUP(E55,VIP!$A$2:$O12688,6,0)</f>
        <v>N/A</v>
      </c>
      <c r="L55" s="115" t="s">
        <v>2428</v>
      </c>
      <c r="M55" s="113" t="s">
        <v>2465</v>
      </c>
      <c r="N55" s="113" t="s">
        <v>2472</v>
      </c>
      <c r="O55" s="114" t="s">
        <v>2473</v>
      </c>
      <c r="P55" s="112"/>
      <c r="Q55" s="116" t="s">
        <v>2428</v>
      </c>
    </row>
    <row r="56" spans="1:17" ht="18" x14ac:dyDescent="0.25">
      <c r="A56" s="114" t="str">
        <f>VLOOKUP(E56,'LISTADO ATM'!$A$2:$C$901,3,0)</f>
        <v>ESTE</v>
      </c>
      <c r="B56" s="109">
        <v>335836288</v>
      </c>
      <c r="C56" s="121">
        <v>44283.424178240741</v>
      </c>
      <c r="D56" s="114" t="s">
        <v>2468</v>
      </c>
      <c r="E56" s="122">
        <v>673</v>
      </c>
      <c r="F56" s="114" t="str">
        <f>VLOOKUP(E56,VIP!$A$2:$O12279,2,0)</f>
        <v>DRBR673</v>
      </c>
      <c r="G56" s="114" t="str">
        <f>VLOOKUP(E56,'LISTADO ATM'!$A$2:$B$900,2,0)</f>
        <v>ATM Clínica Dr. Cruz Jiminián</v>
      </c>
      <c r="H56" s="114" t="str">
        <f>VLOOKUP(E56,VIP!$A$2:$O17200,7,FALSE)</f>
        <v>Si</v>
      </c>
      <c r="I56" s="114" t="str">
        <f>VLOOKUP(E56,VIP!$A$2:$O9165,8,FALSE)</f>
        <v>Si</v>
      </c>
      <c r="J56" s="114" t="str">
        <f>VLOOKUP(E56,VIP!$A$2:$O9115,8,FALSE)</f>
        <v>Si</v>
      </c>
      <c r="K56" s="114" t="str">
        <f>VLOOKUP(E56,VIP!$A$2:$O12689,6,0)</f>
        <v>NO</v>
      </c>
      <c r="L56" s="115" t="s">
        <v>2459</v>
      </c>
      <c r="M56" s="113" t="s">
        <v>2465</v>
      </c>
      <c r="N56" s="113" t="s">
        <v>2472</v>
      </c>
      <c r="O56" s="114" t="s">
        <v>2473</v>
      </c>
      <c r="P56" s="112"/>
      <c r="Q56" s="116" t="s">
        <v>2459</v>
      </c>
    </row>
    <row r="57" spans="1:17" ht="18" x14ac:dyDescent="0.25">
      <c r="A57" s="114" t="str">
        <f>VLOOKUP(E57,'LISTADO ATM'!$A$2:$C$901,3,0)</f>
        <v>ESTE</v>
      </c>
      <c r="B57" s="109">
        <v>335836289</v>
      </c>
      <c r="C57" s="121">
        <v>44283.425775462965</v>
      </c>
      <c r="D57" s="114" t="s">
        <v>2494</v>
      </c>
      <c r="E57" s="122">
        <v>345</v>
      </c>
      <c r="F57" s="114" t="e">
        <f>VLOOKUP(E57,VIP!$A$2:$O12280,2,0)</f>
        <v>#N/A</v>
      </c>
      <c r="G57" s="114" t="str">
        <f>VLOOKUP(E57,'LISTADO ATM'!$A$2:$B$900,2,0)</f>
        <v>ATM Oficina Yamasá  II</v>
      </c>
      <c r="H57" s="114" t="e">
        <f>VLOOKUP(E57,VIP!$A$2:$O17201,7,FALSE)</f>
        <v>#N/A</v>
      </c>
      <c r="I57" s="114" t="e">
        <f>VLOOKUP(E57,VIP!$A$2:$O9166,8,FALSE)</f>
        <v>#N/A</v>
      </c>
      <c r="J57" s="114" t="e">
        <f>VLOOKUP(E57,VIP!$A$2:$O9116,8,FALSE)</f>
        <v>#N/A</v>
      </c>
      <c r="K57" s="114" t="e">
        <f>VLOOKUP(E57,VIP!$A$2:$O12690,6,0)</f>
        <v>#N/A</v>
      </c>
      <c r="L57" s="115" t="s">
        <v>2459</v>
      </c>
      <c r="M57" s="113" t="s">
        <v>2465</v>
      </c>
      <c r="N57" s="113" t="s">
        <v>2472</v>
      </c>
      <c r="O57" s="114" t="s">
        <v>2495</v>
      </c>
      <c r="P57" s="112"/>
      <c r="Q57" s="116" t="s">
        <v>2459</v>
      </c>
    </row>
    <row r="58" spans="1:17" ht="18" x14ac:dyDescent="0.25">
      <c r="A58" s="114" t="str">
        <f>VLOOKUP(E58,'LISTADO ATM'!$A$2:$C$901,3,0)</f>
        <v>DISTRITO NACIONAL</v>
      </c>
      <c r="B58" s="109">
        <v>335836291</v>
      </c>
      <c r="C58" s="121">
        <v>44283.443009259259</v>
      </c>
      <c r="D58" s="114" t="s">
        <v>2189</v>
      </c>
      <c r="E58" s="122">
        <v>160</v>
      </c>
      <c r="F58" s="114" t="str">
        <f>VLOOKUP(E58,VIP!$A$2:$O12282,2,0)</f>
        <v>DRBR160</v>
      </c>
      <c r="G58" s="114" t="str">
        <f>VLOOKUP(E58,'LISTADO ATM'!$A$2:$B$900,2,0)</f>
        <v xml:space="preserve">ATM Oficina Herrera </v>
      </c>
      <c r="H58" s="114" t="str">
        <f>VLOOKUP(E58,VIP!$A$2:$O17203,7,FALSE)</f>
        <v>Si</v>
      </c>
      <c r="I58" s="114" t="str">
        <f>VLOOKUP(E58,VIP!$A$2:$O9168,8,FALSE)</f>
        <v>Si</v>
      </c>
      <c r="J58" s="114" t="str">
        <f>VLOOKUP(E58,VIP!$A$2:$O9118,8,FALSE)</f>
        <v>Si</v>
      </c>
      <c r="K58" s="114" t="str">
        <f>VLOOKUP(E58,VIP!$A$2:$O12692,6,0)</f>
        <v>NO</v>
      </c>
      <c r="L58" s="115" t="s">
        <v>2228</v>
      </c>
      <c r="M58" s="113" t="s">
        <v>2465</v>
      </c>
      <c r="N58" s="113" t="s">
        <v>2472</v>
      </c>
      <c r="O58" s="114" t="s">
        <v>2474</v>
      </c>
      <c r="P58" s="112"/>
      <c r="Q58" s="116" t="s">
        <v>2228</v>
      </c>
    </row>
    <row r="59" spans="1:17" ht="18" x14ac:dyDescent="0.25">
      <c r="A59" s="114" t="str">
        <f>VLOOKUP(E59,'LISTADO ATM'!$A$2:$C$901,3,0)</f>
        <v>SUR</v>
      </c>
      <c r="B59" s="109">
        <v>335836295</v>
      </c>
      <c r="C59" s="121">
        <v>44283.449942129628</v>
      </c>
      <c r="D59" s="114" t="s">
        <v>2189</v>
      </c>
      <c r="E59" s="122">
        <v>5</v>
      </c>
      <c r="F59" s="114" t="str">
        <f>VLOOKUP(E59,VIP!$A$2:$O12286,2,0)</f>
        <v>DRBR005</v>
      </c>
      <c r="G59" s="114" t="str">
        <f>VLOOKUP(E59,'LISTADO ATM'!$A$2:$B$900,2,0)</f>
        <v>ATM Oficina Autoservicio Villa Ofelia (San Juan)</v>
      </c>
      <c r="H59" s="114" t="str">
        <f>VLOOKUP(E59,VIP!$A$2:$O17207,7,FALSE)</f>
        <v>Si</v>
      </c>
      <c r="I59" s="114" t="str">
        <f>VLOOKUP(E59,VIP!$A$2:$O9172,8,FALSE)</f>
        <v>Si</v>
      </c>
      <c r="J59" s="114" t="str">
        <f>VLOOKUP(E59,VIP!$A$2:$O9122,8,FALSE)</f>
        <v>Si</v>
      </c>
      <c r="K59" s="114" t="str">
        <f>VLOOKUP(E59,VIP!$A$2:$O12696,6,0)</f>
        <v>NO</v>
      </c>
      <c r="L59" s="115" t="s">
        <v>2228</v>
      </c>
      <c r="M59" s="113" t="s">
        <v>2465</v>
      </c>
      <c r="N59" s="113" t="s">
        <v>2472</v>
      </c>
      <c r="O59" s="114" t="s">
        <v>2474</v>
      </c>
      <c r="P59" s="112"/>
      <c r="Q59" s="116" t="s">
        <v>2228</v>
      </c>
    </row>
    <row r="60" spans="1:17" ht="18" x14ac:dyDescent="0.25">
      <c r="A60" s="114" t="str">
        <f>VLOOKUP(E60,'LISTADO ATM'!$A$2:$C$901,3,0)</f>
        <v>NORTE</v>
      </c>
      <c r="B60" s="109">
        <v>335836300</v>
      </c>
      <c r="C60" s="121">
        <v>44283.476759259262</v>
      </c>
      <c r="D60" s="114" t="s">
        <v>2190</v>
      </c>
      <c r="E60" s="122">
        <v>138</v>
      </c>
      <c r="F60" s="114" t="str">
        <f>VLOOKUP(E60,VIP!$A$2:$O12287,2,0)</f>
        <v>DRBR138</v>
      </c>
      <c r="G60" s="114" t="str">
        <f>VLOOKUP(E60,'LISTADO ATM'!$A$2:$B$900,2,0)</f>
        <v xml:space="preserve">ATM UNP Fantino </v>
      </c>
      <c r="H60" s="114" t="str">
        <f>VLOOKUP(E60,VIP!$A$2:$O17208,7,FALSE)</f>
        <v>Si</v>
      </c>
      <c r="I60" s="114" t="str">
        <f>VLOOKUP(E60,VIP!$A$2:$O9173,8,FALSE)</f>
        <v>Si</v>
      </c>
      <c r="J60" s="114" t="str">
        <f>VLOOKUP(E60,VIP!$A$2:$O9123,8,FALSE)</f>
        <v>Si</v>
      </c>
      <c r="K60" s="114" t="str">
        <f>VLOOKUP(E60,VIP!$A$2:$O12697,6,0)</f>
        <v>NO</v>
      </c>
      <c r="L60" s="115" t="s">
        <v>2428</v>
      </c>
      <c r="M60" s="113" t="s">
        <v>2465</v>
      </c>
      <c r="N60" s="113" t="s">
        <v>2472</v>
      </c>
      <c r="O60" s="114" t="s">
        <v>2506</v>
      </c>
      <c r="P60" s="112"/>
      <c r="Q60" s="116" t="s">
        <v>2428</v>
      </c>
    </row>
    <row r="61" spans="1:17" ht="18" x14ac:dyDescent="0.25">
      <c r="A61" s="114" t="str">
        <f>VLOOKUP(E61,'LISTADO ATM'!$A$2:$C$901,3,0)</f>
        <v>NORTE</v>
      </c>
      <c r="B61" s="109">
        <v>335836301</v>
      </c>
      <c r="C61" s="121">
        <v>44283.483437499999</v>
      </c>
      <c r="D61" s="114" t="s">
        <v>2190</v>
      </c>
      <c r="E61" s="122">
        <v>489</v>
      </c>
      <c r="F61" s="114" t="str">
        <f>VLOOKUP(E61,VIP!$A$2:$O12288,2,0)</f>
        <v>DRBR489</v>
      </c>
      <c r="G61" s="114" t="str">
        <f>VLOOKUP(E61,'LISTADO ATM'!$A$2:$B$900,2,0)</f>
        <v xml:space="preserve">ATM Aeropuerto El Catey (Samaná) </v>
      </c>
      <c r="H61" s="114" t="str">
        <f>VLOOKUP(E61,VIP!$A$2:$O17209,7,FALSE)</f>
        <v>Si</v>
      </c>
      <c r="I61" s="114" t="str">
        <f>VLOOKUP(E61,VIP!$A$2:$O9174,8,FALSE)</f>
        <v>Si</v>
      </c>
      <c r="J61" s="114" t="str">
        <f>VLOOKUP(E61,VIP!$A$2:$O9124,8,FALSE)</f>
        <v>Si</v>
      </c>
      <c r="K61" s="114" t="str">
        <f>VLOOKUP(E61,VIP!$A$2:$O12698,6,0)</f>
        <v>NO</v>
      </c>
      <c r="L61" s="115" t="s">
        <v>2488</v>
      </c>
      <c r="M61" s="113" t="s">
        <v>2465</v>
      </c>
      <c r="N61" s="113" t="s">
        <v>2472</v>
      </c>
      <c r="O61" s="114" t="s">
        <v>2506</v>
      </c>
      <c r="P61" s="112"/>
      <c r="Q61" s="116" t="s">
        <v>2488</v>
      </c>
    </row>
    <row r="62" spans="1:17" ht="18" x14ac:dyDescent="0.25">
      <c r="A62" s="114" t="str">
        <f>VLOOKUP(E62,'LISTADO ATM'!$A$2:$C$901,3,0)</f>
        <v>DISTRITO NACIONAL</v>
      </c>
      <c r="B62" s="109">
        <v>335836302</v>
      </c>
      <c r="C62" s="121">
        <v>44283.488599537035</v>
      </c>
      <c r="D62" s="114" t="s">
        <v>2494</v>
      </c>
      <c r="E62" s="122">
        <v>883</v>
      </c>
      <c r="F62" s="114" t="str">
        <f>VLOOKUP(E62,VIP!$A$2:$O12329,2,0)</f>
        <v>DRBR883</v>
      </c>
      <c r="G62" s="114" t="str">
        <f>VLOOKUP(E62,'LISTADO ATM'!$A$2:$B$900,2,0)</f>
        <v xml:space="preserve">ATM Oficina Filadelfia Plaza </v>
      </c>
      <c r="H62" s="114" t="str">
        <f>VLOOKUP(E62,VIP!$A$2:$O17250,7,FALSE)</f>
        <v>Si</v>
      </c>
      <c r="I62" s="114" t="str">
        <f>VLOOKUP(E62,VIP!$A$2:$O9215,8,FALSE)</f>
        <v>Si</v>
      </c>
      <c r="J62" s="114" t="str">
        <f>VLOOKUP(E62,VIP!$A$2:$O9165,8,FALSE)</f>
        <v>Si</v>
      </c>
      <c r="K62" s="114" t="str">
        <f>VLOOKUP(E62,VIP!$A$2:$O12739,6,0)</f>
        <v>NO</v>
      </c>
      <c r="L62" s="115" t="s">
        <v>2428</v>
      </c>
      <c r="M62" s="113" t="s">
        <v>2465</v>
      </c>
      <c r="N62" s="113" t="s">
        <v>2472</v>
      </c>
      <c r="O62" s="114" t="s">
        <v>2495</v>
      </c>
      <c r="P62" s="112"/>
      <c r="Q62" s="116" t="s">
        <v>2428</v>
      </c>
    </row>
    <row r="63" spans="1:17" ht="18" x14ac:dyDescent="0.25">
      <c r="A63" s="114" t="str">
        <f>VLOOKUP(E63,'LISTADO ATM'!$A$2:$C$901,3,0)</f>
        <v>ESTE</v>
      </c>
      <c r="B63" s="109">
        <v>335836303</v>
      </c>
      <c r="C63" s="121">
        <v>44283.490370370368</v>
      </c>
      <c r="D63" s="114" t="s">
        <v>2494</v>
      </c>
      <c r="E63" s="122">
        <v>121</v>
      </c>
      <c r="F63" s="114" t="str">
        <f>VLOOKUP(E63,VIP!$A$2:$O12328,2,0)</f>
        <v>DRBR121</v>
      </c>
      <c r="G63" s="114" t="str">
        <f>VLOOKUP(E63,'LISTADO ATM'!$A$2:$B$900,2,0)</f>
        <v xml:space="preserve">ATM Oficina Bayaguana </v>
      </c>
      <c r="H63" s="114" t="str">
        <f>VLOOKUP(E63,VIP!$A$2:$O17249,7,FALSE)</f>
        <v>Si</v>
      </c>
      <c r="I63" s="114" t="str">
        <f>VLOOKUP(E63,VIP!$A$2:$O9214,8,FALSE)</f>
        <v>Si</v>
      </c>
      <c r="J63" s="114" t="str">
        <f>VLOOKUP(E63,VIP!$A$2:$O9164,8,FALSE)</f>
        <v>Si</v>
      </c>
      <c r="K63" s="114" t="str">
        <f>VLOOKUP(E63,VIP!$A$2:$O12738,6,0)</f>
        <v>SI</v>
      </c>
      <c r="L63" s="115" t="s">
        <v>2428</v>
      </c>
      <c r="M63" s="113" t="s">
        <v>2465</v>
      </c>
      <c r="N63" s="113" t="s">
        <v>2472</v>
      </c>
      <c r="O63" s="114" t="s">
        <v>2495</v>
      </c>
      <c r="P63" s="112"/>
      <c r="Q63" s="116" t="s">
        <v>2428</v>
      </c>
    </row>
    <row r="64" spans="1:17" ht="18" x14ac:dyDescent="0.25">
      <c r="A64" s="114" t="str">
        <f>VLOOKUP(E64,'LISTADO ATM'!$A$2:$C$901,3,0)</f>
        <v>DISTRITO NACIONAL</v>
      </c>
      <c r="B64" s="109">
        <v>335836304</v>
      </c>
      <c r="C64" s="121">
        <v>44283.491770833331</v>
      </c>
      <c r="D64" s="114" t="s">
        <v>2494</v>
      </c>
      <c r="E64" s="122">
        <v>314</v>
      </c>
      <c r="F64" s="114" t="str">
        <f>VLOOKUP(E64,VIP!$A$2:$O12327,2,0)</f>
        <v>DRBR314</v>
      </c>
      <c r="G64" s="114" t="str">
        <f>VLOOKUP(E64,'LISTADO ATM'!$A$2:$B$900,2,0)</f>
        <v xml:space="preserve">ATM UNP Cambita Garabito (San Cristóbal) </v>
      </c>
      <c r="H64" s="114" t="str">
        <f>VLOOKUP(E64,VIP!$A$2:$O17248,7,FALSE)</f>
        <v>Si</v>
      </c>
      <c r="I64" s="114" t="str">
        <f>VLOOKUP(E64,VIP!$A$2:$O9213,8,FALSE)</f>
        <v>Si</v>
      </c>
      <c r="J64" s="114" t="str">
        <f>VLOOKUP(E64,VIP!$A$2:$O9163,8,FALSE)</f>
        <v>Si</v>
      </c>
      <c r="K64" s="114" t="str">
        <f>VLOOKUP(E64,VIP!$A$2:$O12737,6,0)</f>
        <v>NO</v>
      </c>
      <c r="L64" s="115" t="s">
        <v>2428</v>
      </c>
      <c r="M64" s="113" t="s">
        <v>2465</v>
      </c>
      <c r="N64" s="113" t="s">
        <v>2472</v>
      </c>
      <c r="O64" s="114" t="s">
        <v>2495</v>
      </c>
      <c r="P64" s="112"/>
      <c r="Q64" s="116" t="s">
        <v>2428</v>
      </c>
    </row>
    <row r="65" spans="1:17" ht="18" x14ac:dyDescent="0.25">
      <c r="A65" s="114" t="str">
        <f>VLOOKUP(E65,'LISTADO ATM'!$A$2:$C$901,3,0)</f>
        <v>NORTE</v>
      </c>
      <c r="B65" s="109">
        <v>335836307</v>
      </c>
      <c r="C65" s="121">
        <v>44283.493692129632</v>
      </c>
      <c r="D65" s="114" t="s">
        <v>2526</v>
      </c>
      <c r="E65" s="122">
        <v>315</v>
      </c>
      <c r="F65" s="114" t="str">
        <f>VLOOKUP(E65,VIP!$A$2:$O12326,2,0)</f>
        <v>DRBR315</v>
      </c>
      <c r="G65" s="114" t="str">
        <f>VLOOKUP(E65,'LISTADO ATM'!$A$2:$B$900,2,0)</f>
        <v xml:space="preserve">ATM Oficina Estrella Sadalá </v>
      </c>
      <c r="H65" s="114" t="str">
        <f>VLOOKUP(E65,VIP!$A$2:$O17247,7,FALSE)</f>
        <v>Si</v>
      </c>
      <c r="I65" s="114" t="str">
        <f>VLOOKUP(E65,VIP!$A$2:$O9212,8,FALSE)</f>
        <v>Si</v>
      </c>
      <c r="J65" s="114" t="str">
        <f>VLOOKUP(E65,VIP!$A$2:$O9162,8,FALSE)</f>
        <v>Si</v>
      </c>
      <c r="K65" s="114" t="str">
        <f>VLOOKUP(E65,VIP!$A$2:$O12736,6,0)</f>
        <v>NO</v>
      </c>
      <c r="L65" s="115" t="s">
        <v>2459</v>
      </c>
      <c r="M65" s="113" t="s">
        <v>2465</v>
      </c>
      <c r="N65" s="113" t="s">
        <v>2472</v>
      </c>
      <c r="O65" s="114" t="s">
        <v>2524</v>
      </c>
      <c r="P65" s="112"/>
      <c r="Q65" s="116" t="s">
        <v>2459</v>
      </c>
    </row>
    <row r="66" spans="1:17" ht="18" x14ac:dyDescent="0.25">
      <c r="A66" s="114" t="str">
        <f>VLOOKUP(E66,'LISTADO ATM'!$A$2:$C$901,3,0)</f>
        <v>NORTE</v>
      </c>
      <c r="B66" s="109">
        <v>335836308</v>
      </c>
      <c r="C66" s="121">
        <v>44283.495925925927</v>
      </c>
      <c r="D66" s="114" t="s">
        <v>2494</v>
      </c>
      <c r="E66" s="122">
        <v>633</v>
      </c>
      <c r="F66" s="114" t="str">
        <f>VLOOKUP(E66,VIP!$A$2:$O12325,2,0)</f>
        <v>DRBR260</v>
      </c>
      <c r="G66" s="114" t="str">
        <f>VLOOKUP(E66,'LISTADO ATM'!$A$2:$B$900,2,0)</f>
        <v xml:space="preserve">ATM Autobanco Las Colinas </v>
      </c>
      <c r="H66" s="114" t="str">
        <f>VLOOKUP(E66,VIP!$A$2:$O17246,7,FALSE)</f>
        <v>Si</v>
      </c>
      <c r="I66" s="114" t="str">
        <f>VLOOKUP(E66,VIP!$A$2:$O9211,8,FALSE)</f>
        <v>Si</v>
      </c>
      <c r="J66" s="114" t="str">
        <f>VLOOKUP(E66,VIP!$A$2:$O9161,8,FALSE)</f>
        <v>Si</v>
      </c>
      <c r="K66" s="114" t="str">
        <f>VLOOKUP(E66,VIP!$A$2:$O12735,6,0)</f>
        <v>SI</v>
      </c>
      <c r="L66" s="115" t="s">
        <v>2428</v>
      </c>
      <c r="M66" s="113" t="s">
        <v>2465</v>
      </c>
      <c r="N66" s="113" t="s">
        <v>2472</v>
      </c>
      <c r="O66" s="114" t="s">
        <v>2524</v>
      </c>
      <c r="P66" s="112"/>
      <c r="Q66" s="116" t="s">
        <v>2428</v>
      </c>
    </row>
    <row r="67" spans="1:17" ht="18" x14ac:dyDescent="0.25">
      <c r="A67" s="114" t="str">
        <f>VLOOKUP(E67,'LISTADO ATM'!$A$2:$C$901,3,0)</f>
        <v>NORTE</v>
      </c>
      <c r="B67" s="109">
        <v>335836310</v>
      </c>
      <c r="C67" s="121">
        <v>44283.498298611114</v>
      </c>
      <c r="D67" s="114" t="s">
        <v>2526</v>
      </c>
      <c r="E67" s="122">
        <v>877</v>
      </c>
      <c r="F67" s="114" t="str">
        <f>VLOOKUP(E67,VIP!$A$2:$O12324,2,0)</f>
        <v>DRBR877</v>
      </c>
      <c r="G67" s="114" t="str">
        <f>VLOOKUP(E67,'LISTADO ATM'!$A$2:$B$900,2,0)</f>
        <v xml:space="preserve">ATM Estación Los Samanes (Ranchito, La Vega) </v>
      </c>
      <c r="H67" s="114" t="str">
        <f>VLOOKUP(E67,VIP!$A$2:$O17245,7,FALSE)</f>
        <v>Si</v>
      </c>
      <c r="I67" s="114" t="str">
        <f>VLOOKUP(E67,VIP!$A$2:$O9210,8,FALSE)</f>
        <v>Si</v>
      </c>
      <c r="J67" s="114" t="str">
        <f>VLOOKUP(E67,VIP!$A$2:$O9160,8,FALSE)</f>
        <v>Si</v>
      </c>
      <c r="K67" s="114" t="str">
        <f>VLOOKUP(E67,VIP!$A$2:$O12734,6,0)</f>
        <v>NO</v>
      </c>
      <c r="L67" s="115" t="s">
        <v>2459</v>
      </c>
      <c r="M67" s="113" t="s">
        <v>2465</v>
      </c>
      <c r="N67" s="113" t="s">
        <v>2472</v>
      </c>
      <c r="O67" s="114" t="s">
        <v>2524</v>
      </c>
      <c r="P67" s="112"/>
      <c r="Q67" s="116" t="s">
        <v>2459</v>
      </c>
    </row>
    <row r="68" spans="1:17" ht="18" x14ac:dyDescent="0.25">
      <c r="A68" s="114" t="str">
        <f>VLOOKUP(E68,'LISTADO ATM'!$A$2:$C$901,3,0)</f>
        <v>SUR</v>
      </c>
      <c r="B68" s="109">
        <v>335836313</v>
      </c>
      <c r="C68" s="121">
        <v>44283.546412037038</v>
      </c>
      <c r="D68" s="114" t="s">
        <v>2468</v>
      </c>
      <c r="E68" s="122">
        <v>537</v>
      </c>
      <c r="F68" s="114" t="str">
        <f>VLOOKUP(E68,VIP!$A$2:$O12323,2,0)</f>
        <v>DRBR537</v>
      </c>
      <c r="G68" s="114" t="str">
        <f>VLOOKUP(E68,'LISTADO ATM'!$A$2:$B$900,2,0)</f>
        <v xml:space="preserve">ATM Estación Texaco Enriquillo (Barahona) </v>
      </c>
      <c r="H68" s="114" t="str">
        <f>VLOOKUP(E68,VIP!$A$2:$O17244,7,FALSE)</f>
        <v>Si</v>
      </c>
      <c r="I68" s="114" t="str">
        <f>VLOOKUP(E68,VIP!$A$2:$O9209,8,FALSE)</f>
        <v>Si</v>
      </c>
      <c r="J68" s="114" t="str">
        <f>VLOOKUP(E68,VIP!$A$2:$O9159,8,FALSE)</f>
        <v>Si</v>
      </c>
      <c r="K68" s="114" t="str">
        <f>VLOOKUP(E68,VIP!$A$2:$O12733,6,0)</f>
        <v>NO</v>
      </c>
      <c r="L68" s="115" t="s">
        <v>2459</v>
      </c>
      <c r="M68" s="113" t="s">
        <v>2465</v>
      </c>
      <c r="N68" s="113" t="s">
        <v>2472</v>
      </c>
      <c r="O68" s="114" t="s">
        <v>2473</v>
      </c>
      <c r="P68" s="112"/>
      <c r="Q68" s="116" t="s">
        <v>2459</v>
      </c>
    </row>
    <row r="69" spans="1:17" ht="18" x14ac:dyDescent="0.25">
      <c r="A69" s="114" t="str">
        <f>VLOOKUP(E69,'LISTADO ATM'!$A$2:$C$901,3,0)</f>
        <v>NORTE</v>
      </c>
      <c r="B69" s="109">
        <v>335836315</v>
      </c>
      <c r="C69" s="121">
        <v>44283.54886574074</v>
      </c>
      <c r="D69" s="114" t="s">
        <v>2494</v>
      </c>
      <c r="E69" s="122">
        <v>256</v>
      </c>
      <c r="F69" s="114" t="str">
        <f>VLOOKUP(E69,VIP!$A$2:$O12322,2,0)</f>
        <v>DRBR256</v>
      </c>
      <c r="G69" s="114" t="str">
        <f>VLOOKUP(E69,'LISTADO ATM'!$A$2:$B$900,2,0)</f>
        <v xml:space="preserve">ATM Oficina Licey Al Medio </v>
      </c>
      <c r="H69" s="114" t="str">
        <f>VLOOKUP(E69,VIP!$A$2:$O17243,7,FALSE)</f>
        <v>Si</v>
      </c>
      <c r="I69" s="114" t="str">
        <f>VLOOKUP(E69,VIP!$A$2:$O9208,8,FALSE)</f>
        <v>Si</v>
      </c>
      <c r="J69" s="114" t="str">
        <f>VLOOKUP(E69,VIP!$A$2:$O9158,8,FALSE)</f>
        <v>Si</v>
      </c>
      <c r="K69" s="114" t="str">
        <f>VLOOKUP(E69,VIP!$A$2:$O12732,6,0)</f>
        <v>NO</v>
      </c>
      <c r="L69" s="115" t="s">
        <v>2428</v>
      </c>
      <c r="M69" s="113" t="s">
        <v>2465</v>
      </c>
      <c r="N69" s="113" t="s">
        <v>2472</v>
      </c>
      <c r="O69" s="114" t="s">
        <v>2495</v>
      </c>
      <c r="P69" s="112"/>
      <c r="Q69" s="116" t="s">
        <v>2428</v>
      </c>
    </row>
    <row r="70" spans="1:17" ht="18" x14ac:dyDescent="0.25">
      <c r="A70" s="114" t="str">
        <f>VLOOKUP(E70,'LISTADO ATM'!$A$2:$C$901,3,0)</f>
        <v>ESTE</v>
      </c>
      <c r="B70" s="109">
        <v>335836316</v>
      </c>
      <c r="C70" s="121">
        <v>44283.551782407405</v>
      </c>
      <c r="D70" s="114" t="s">
        <v>2468</v>
      </c>
      <c r="E70" s="122">
        <v>608</v>
      </c>
      <c r="F70" s="114" t="str">
        <f>VLOOKUP(E70,VIP!$A$2:$O12321,2,0)</f>
        <v>DRBR305</v>
      </c>
      <c r="G70" s="114" t="str">
        <f>VLOOKUP(E70,'LISTADO ATM'!$A$2:$B$900,2,0)</f>
        <v xml:space="preserve">ATM Oficina Jumbo (San Pedro) </v>
      </c>
      <c r="H70" s="114" t="str">
        <f>VLOOKUP(E70,VIP!$A$2:$O17242,7,FALSE)</f>
        <v>Si</v>
      </c>
      <c r="I70" s="114" t="str">
        <f>VLOOKUP(E70,VIP!$A$2:$O9207,8,FALSE)</f>
        <v>Si</v>
      </c>
      <c r="J70" s="114" t="str">
        <f>VLOOKUP(E70,VIP!$A$2:$O9157,8,FALSE)</f>
        <v>Si</v>
      </c>
      <c r="K70" s="114" t="str">
        <f>VLOOKUP(E70,VIP!$A$2:$O12731,6,0)</f>
        <v>SI</v>
      </c>
      <c r="L70" s="115" t="s">
        <v>2428</v>
      </c>
      <c r="M70" s="113" t="s">
        <v>2465</v>
      </c>
      <c r="N70" s="113" t="s">
        <v>2472</v>
      </c>
      <c r="O70" s="114" t="s">
        <v>2473</v>
      </c>
      <c r="P70" s="112"/>
      <c r="Q70" s="116" t="s">
        <v>2428</v>
      </c>
    </row>
    <row r="71" spans="1:17" ht="18" x14ac:dyDescent="0.25">
      <c r="A71" s="114" t="str">
        <f>VLOOKUP(E71,'LISTADO ATM'!$A$2:$C$901,3,0)</f>
        <v>NORTE</v>
      </c>
      <c r="B71" s="109">
        <v>335836317</v>
      </c>
      <c r="C71" s="121">
        <v>44283.556759259256</v>
      </c>
      <c r="D71" s="114" t="s">
        <v>2494</v>
      </c>
      <c r="E71" s="122">
        <v>91</v>
      </c>
      <c r="F71" s="114" t="str">
        <f>VLOOKUP(E71,VIP!$A$2:$O12320,2,0)</f>
        <v>DRBR091</v>
      </c>
      <c r="G71" s="114" t="str">
        <f>VLOOKUP(E71,'LISTADO ATM'!$A$2:$B$900,2,0)</f>
        <v xml:space="preserve">ATM UNP Villa Isabela </v>
      </c>
      <c r="H71" s="114" t="str">
        <f>VLOOKUP(E71,VIP!$A$2:$O17241,7,FALSE)</f>
        <v>Si</v>
      </c>
      <c r="I71" s="114" t="str">
        <f>VLOOKUP(E71,VIP!$A$2:$O9206,8,FALSE)</f>
        <v>Si</v>
      </c>
      <c r="J71" s="114" t="str">
        <f>VLOOKUP(E71,VIP!$A$2:$O9156,8,FALSE)</f>
        <v>Si</v>
      </c>
      <c r="K71" s="114" t="str">
        <f>VLOOKUP(E71,VIP!$A$2:$O12730,6,0)</f>
        <v>NO</v>
      </c>
      <c r="L71" s="115" t="s">
        <v>2459</v>
      </c>
      <c r="M71" s="113" t="s">
        <v>2465</v>
      </c>
      <c r="N71" s="113" t="s">
        <v>2472</v>
      </c>
      <c r="O71" s="114" t="s">
        <v>2495</v>
      </c>
      <c r="P71" s="112"/>
      <c r="Q71" s="116" t="s">
        <v>2459</v>
      </c>
    </row>
    <row r="72" spans="1:17" ht="18" x14ac:dyDescent="0.25">
      <c r="A72" s="114" t="str">
        <f>VLOOKUP(E72,'LISTADO ATM'!$A$2:$C$901,3,0)</f>
        <v>NORTE</v>
      </c>
      <c r="B72" s="109">
        <v>335836318</v>
      </c>
      <c r="C72" s="121">
        <v>44283.559074074074</v>
      </c>
      <c r="D72" s="114" t="s">
        <v>2494</v>
      </c>
      <c r="E72" s="122">
        <v>93</v>
      </c>
      <c r="F72" s="114" t="str">
        <f>VLOOKUP(E72,VIP!$A$2:$O12319,2,0)</f>
        <v>DRBR093</v>
      </c>
      <c r="G72" s="114" t="str">
        <f>VLOOKUP(E72,'LISTADO ATM'!$A$2:$B$900,2,0)</f>
        <v xml:space="preserve">ATM Oficina Cotuí </v>
      </c>
      <c r="H72" s="114" t="str">
        <f>VLOOKUP(E72,VIP!$A$2:$O17240,7,FALSE)</f>
        <v>Si</v>
      </c>
      <c r="I72" s="114" t="str">
        <f>VLOOKUP(E72,VIP!$A$2:$O9205,8,FALSE)</f>
        <v>Si</v>
      </c>
      <c r="J72" s="114" t="str">
        <f>VLOOKUP(E72,VIP!$A$2:$O9155,8,FALSE)</f>
        <v>Si</v>
      </c>
      <c r="K72" s="114" t="str">
        <f>VLOOKUP(E72,VIP!$A$2:$O12729,6,0)</f>
        <v>SI</v>
      </c>
      <c r="L72" s="115" t="s">
        <v>2459</v>
      </c>
      <c r="M72" s="113" t="s">
        <v>2465</v>
      </c>
      <c r="N72" s="113" t="s">
        <v>2472</v>
      </c>
      <c r="O72" s="114" t="s">
        <v>2495</v>
      </c>
      <c r="P72" s="112"/>
      <c r="Q72" s="116" t="s">
        <v>2459</v>
      </c>
    </row>
    <row r="73" spans="1:17" ht="18" x14ac:dyDescent="0.25">
      <c r="A73" s="114" t="str">
        <f>VLOOKUP(E73,'LISTADO ATM'!$A$2:$C$901,3,0)</f>
        <v>NORTE</v>
      </c>
      <c r="B73" s="109">
        <v>335836327</v>
      </c>
      <c r="C73" s="121">
        <v>44283.606793981482</v>
      </c>
      <c r="D73" s="114" t="s">
        <v>2526</v>
      </c>
      <c r="E73" s="122">
        <v>853</v>
      </c>
      <c r="F73" s="114" t="str">
        <f>VLOOKUP(E73,VIP!$A$2:$O12318,2,0)</f>
        <v>DRBR853</v>
      </c>
      <c r="G73" s="114" t="str">
        <f>VLOOKUP(E73,'LISTADO ATM'!$A$2:$B$900,2,0)</f>
        <v xml:space="preserve">ATM Inversiones JF Group (Shell Canabacoa) </v>
      </c>
      <c r="H73" s="114" t="str">
        <f>VLOOKUP(E73,VIP!$A$2:$O17239,7,FALSE)</f>
        <v>Si</v>
      </c>
      <c r="I73" s="114" t="str">
        <f>VLOOKUP(E73,VIP!$A$2:$O9204,8,FALSE)</f>
        <v>Si</v>
      </c>
      <c r="J73" s="114" t="str">
        <f>VLOOKUP(E73,VIP!$A$2:$O9154,8,FALSE)</f>
        <v>Si</v>
      </c>
      <c r="K73" s="114" t="str">
        <f>VLOOKUP(E73,VIP!$A$2:$O12728,6,0)</f>
        <v>NO</v>
      </c>
      <c r="L73" s="115" t="s">
        <v>2459</v>
      </c>
      <c r="M73" s="113" t="s">
        <v>2465</v>
      </c>
      <c r="N73" s="113" t="s">
        <v>2472</v>
      </c>
      <c r="O73" s="114" t="s">
        <v>2524</v>
      </c>
      <c r="P73" s="112"/>
      <c r="Q73" s="116" t="s">
        <v>2459</v>
      </c>
    </row>
    <row r="74" spans="1:17" ht="18" x14ac:dyDescent="0.25">
      <c r="A74" s="114" t="str">
        <f>VLOOKUP(E74,'LISTADO ATM'!$A$2:$C$901,3,0)</f>
        <v>DISTRITO NACIONAL</v>
      </c>
      <c r="B74" s="109">
        <v>335836328</v>
      </c>
      <c r="C74" s="121">
        <v>44283.608124999999</v>
      </c>
      <c r="D74" s="114" t="s">
        <v>2468</v>
      </c>
      <c r="E74" s="122">
        <v>406</v>
      </c>
      <c r="F74" s="114" t="str">
        <f>VLOOKUP(E74,VIP!$A$2:$O12317,2,0)</f>
        <v>DRBR406</v>
      </c>
      <c r="G74" s="114" t="str">
        <f>VLOOKUP(E74,'LISTADO ATM'!$A$2:$B$900,2,0)</f>
        <v xml:space="preserve">ATM UNP Plaza Lama Máximo Gómez </v>
      </c>
      <c r="H74" s="114" t="str">
        <f>VLOOKUP(E74,VIP!$A$2:$O17238,7,FALSE)</f>
        <v>Si</v>
      </c>
      <c r="I74" s="114" t="str">
        <f>VLOOKUP(E74,VIP!$A$2:$O9203,8,FALSE)</f>
        <v>Si</v>
      </c>
      <c r="J74" s="114" t="str">
        <f>VLOOKUP(E74,VIP!$A$2:$O9153,8,FALSE)</f>
        <v>Si</v>
      </c>
      <c r="K74" s="114" t="str">
        <f>VLOOKUP(E74,VIP!$A$2:$O12727,6,0)</f>
        <v>SI</v>
      </c>
      <c r="L74" s="115" t="s">
        <v>2459</v>
      </c>
      <c r="M74" s="113" t="s">
        <v>2465</v>
      </c>
      <c r="N74" s="113" t="s">
        <v>2472</v>
      </c>
      <c r="O74" s="114" t="s">
        <v>2473</v>
      </c>
      <c r="P74" s="112"/>
      <c r="Q74" s="116" t="s">
        <v>2459</v>
      </c>
    </row>
    <row r="75" spans="1:17" ht="18" x14ac:dyDescent="0.25">
      <c r="A75" s="114" t="str">
        <f>VLOOKUP(E75,'LISTADO ATM'!$A$2:$C$901,3,0)</f>
        <v>NORTE</v>
      </c>
      <c r="B75" s="109">
        <v>335836329</v>
      </c>
      <c r="C75" s="121">
        <v>44283.609826388885</v>
      </c>
      <c r="D75" s="114" t="s">
        <v>2494</v>
      </c>
      <c r="E75" s="122">
        <v>119</v>
      </c>
      <c r="F75" s="114" t="str">
        <f>VLOOKUP(E75,VIP!$A$2:$O12316,2,0)</f>
        <v>DRBR119</v>
      </c>
      <c r="G75" s="114" t="str">
        <f>VLOOKUP(E75,'LISTADO ATM'!$A$2:$B$900,2,0)</f>
        <v>ATM Oficina La Barranquita</v>
      </c>
      <c r="H75" s="114" t="str">
        <f>VLOOKUP(E75,VIP!$A$2:$O17237,7,FALSE)</f>
        <v>N/A</v>
      </c>
      <c r="I75" s="114" t="str">
        <f>VLOOKUP(E75,VIP!$A$2:$O9202,8,FALSE)</f>
        <v>N/A</v>
      </c>
      <c r="J75" s="114" t="str">
        <f>VLOOKUP(E75,VIP!$A$2:$O9152,8,FALSE)</f>
        <v>N/A</v>
      </c>
      <c r="K75" s="114" t="str">
        <f>VLOOKUP(E75,VIP!$A$2:$O12726,6,0)</f>
        <v>N/A</v>
      </c>
      <c r="L75" s="115" t="s">
        <v>2428</v>
      </c>
      <c r="M75" s="113" t="s">
        <v>2465</v>
      </c>
      <c r="N75" s="113" t="s">
        <v>2472</v>
      </c>
      <c r="O75" s="114" t="s">
        <v>2495</v>
      </c>
      <c r="P75" s="112"/>
      <c r="Q75" s="116" t="s">
        <v>2428</v>
      </c>
    </row>
    <row r="76" spans="1:17" ht="18" x14ac:dyDescent="0.25">
      <c r="A76" s="114" t="str">
        <f>VLOOKUP(E76,'LISTADO ATM'!$A$2:$C$901,3,0)</f>
        <v>NORTE</v>
      </c>
      <c r="B76" s="109">
        <v>335836330</v>
      </c>
      <c r="C76" s="121">
        <v>44283.611064814817</v>
      </c>
      <c r="D76" s="114" t="s">
        <v>2494</v>
      </c>
      <c r="E76" s="122">
        <v>760</v>
      </c>
      <c r="F76" s="114" t="str">
        <f>VLOOKUP(E76,VIP!$A$2:$O12315,2,0)</f>
        <v>DRBR760</v>
      </c>
      <c r="G76" s="114" t="str">
        <f>VLOOKUP(E76,'LISTADO ATM'!$A$2:$B$900,2,0)</f>
        <v xml:space="preserve">ATM UNP Cruce Guayacanes (Mao) </v>
      </c>
      <c r="H76" s="114" t="str">
        <f>VLOOKUP(E76,VIP!$A$2:$O17236,7,FALSE)</f>
        <v>Si</v>
      </c>
      <c r="I76" s="114" t="str">
        <f>VLOOKUP(E76,VIP!$A$2:$O9201,8,FALSE)</f>
        <v>Si</v>
      </c>
      <c r="J76" s="114" t="str">
        <f>VLOOKUP(E76,VIP!$A$2:$O9151,8,FALSE)</f>
        <v>Si</v>
      </c>
      <c r="K76" s="114" t="str">
        <f>VLOOKUP(E76,VIP!$A$2:$O12725,6,0)</f>
        <v>NO</v>
      </c>
      <c r="L76" s="115" t="s">
        <v>2428</v>
      </c>
      <c r="M76" s="113" t="s">
        <v>2465</v>
      </c>
      <c r="N76" s="113" t="s">
        <v>2472</v>
      </c>
      <c r="O76" s="114" t="s">
        <v>2495</v>
      </c>
      <c r="P76" s="112"/>
      <c r="Q76" s="116" t="s">
        <v>2428</v>
      </c>
    </row>
    <row r="77" spans="1:17" ht="18" x14ac:dyDescent="0.25">
      <c r="A77" s="114" t="str">
        <f>VLOOKUP(E77,'LISTADO ATM'!$A$2:$C$901,3,0)</f>
        <v>NORTE</v>
      </c>
      <c r="B77" s="109">
        <v>335836331</v>
      </c>
      <c r="C77" s="121">
        <v>44283.612233796295</v>
      </c>
      <c r="D77" s="114" t="s">
        <v>2494</v>
      </c>
      <c r="E77" s="122">
        <v>903</v>
      </c>
      <c r="F77" s="114" t="str">
        <f>VLOOKUP(E77,VIP!$A$2:$O12314,2,0)</f>
        <v>DRBR903</v>
      </c>
      <c r="G77" s="114" t="str">
        <f>VLOOKUP(E77,'LISTADO ATM'!$A$2:$B$900,2,0)</f>
        <v xml:space="preserve">ATM Oficina La Vega Real I </v>
      </c>
      <c r="H77" s="114" t="str">
        <f>VLOOKUP(E77,VIP!$A$2:$O17235,7,FALSE)</f>
        <v>Si</v>
      </c>
      <c r="I77" s="114" t="str">
        <f>VLOOKUP(E77,VIP!$A$2:$O9200,8,FALSE)</f>
        <v>Si</v>
      </c>
      <c r="J77" s="114" t="str">
        <f>VLOOKUP(E77,VIP!$A$2:$O9150,8,FALSE)</f>
        <v>Si</v>
      </c>
      <c r="K77" s="114" t="str">
        <f>VLOOKUP(E77,VIP!$A$2:$O12724,6,0)</f>
        <v>NO</v>
      </c>
      <c r="L77" s="115" t="s">
        <v>2459</v>
      </c>
      <c r="M77" s="113" t="s">
        <v>2465</v>
      </c>
      <c r="N77" s="113" t="s">
        <v>2472</v>
      </c>
      <c r="O77" s="114" t="s">
        <v>2495</v>
      </c>
      <c r="P77" s="112"/>
      <c r="Q77" s="116" t="s">
        <v>2459</v>
      </c>
    </row>
    <row r="78" spans="1:17" ht="18" x14ac:dyDescent="0.25">
      <c r="A78" s="114" t="str">
        <f>VLOOKUP(E78,'LISTADO ATM'!$A$2:$C$901,3,0)</f>
        <v>SUR</v>
      </c>
      <c r="B78" s="109">
        <v>335836332</v>
      </c>
      <c r="C78" s="121">
        <v>44283.61378472222</v>
      </c>
      <c r="D78" s="114" t="s">
        <v>2468</v>
      </c>
      <c r="E78" s="122">
        <v>616</v>
      </c>
      <c r="F78" s="114" t="str">
        <f>VLOOKUP(E78,VIP!$A$2:$O12313,2,0)</f>
        <v>DRBR187</v>
      </c>
      <c r="G78" s="114" t="str">
        <f>VLOOKUP(E78,'LISTADO ATM'!$A$2:$B$900,2,0)</f>
        <v xml:space="preserve">ATM 5ta. Brigada Barahona </v>
      </c>
      <c r="H78" s="114" t="str">
        <f>VLOOKUP(E78,VIP!$A$2:$O17234,7,FALSE)</f>
        <v>Si</v>
      </c>
      <c r="I78" s="114" t="str">
        <f>VLOOKUP(E78,VIP!$A$2:$O9199,8,FALSE)</f>
        <v>Si</v>
      </c>
      <c r="J78" s="114" t="str">
        <f>VLOOKUP(E78,VIP!$A$2:$O9149,8,FALSE)</f>
        <v>Si</v>
      </c>
      <c r="K78" s="114" t="str">
        <f>VLOOKUP(E78,VIP!$A$2:$O12723,6,0)</f>
        <v>NO</v>
      </c>
      <c r="L78" s="115" t="s">
        <v>2459</v>
      </c>
      <c r="M78" s="113" t="s">
        <v>2465</v>
      </c>
      <c r="N78" s="113" t="s">
        <v>2472</v>
      </c>
      <c r="O78" s="114" t="s">
        <v>2473</v>
      </c>
      <c r="P78" s="112"/>
      <c r="Q78" s="116" t="s">
        <v>2459</v>
      </c>
    </row>
    <row r="79" spans="1:17" ht="18" x14ac:dyDescent="0.25">
      <c r="A79" s="114" t="str">
        <f>VLOOKUP(E79,'LISTADO ATM'!$A$2:$C$901,3,0)</f>
        <v>ESTE</v>
      </c>
      <c r="B79" s="109">
        <v>335836333</v>
      </c>
      <c r="C79" s="121">
        <v>44283.615173611113</v>
      </c>
      <c r="D79" s="114" t="s">
        <v>2494</v>
      </c>
      <c r="E79" s="122">
        <v>772</v>
      </c>
      <c r="F79" s="114" t="str">
        <f>VLOOKUP(E79,VIP!$A$2:$O12312,2,0)</f>
        <v>DRBR215</v>
      </c>
      <c r="G79" s="114" t="str">
        <f>VLOOKUP(E79,'LISTADO ATM'!$A$2:$B$900,2,0)</f>
        <v xml:space="preserve">ATM UNP Yamasá </v>
      </c>
      <c r="H79" s="114" t="str">
        <f>VLOOKUP(E79,VIP!$A$2:$O17233,7,FALSE)</f>
        <v>Si</v>
      </c>
      <c r="I79" s="114" t="str">
        <f>VLOOKUP(E79,VIP!$A$2:$O9198,8,FALSE)</f>
        <v>Si</v>
      </c>
      <c r="J79" s="114" t="str">
        <f>VLOOKUP(E79,VIP!$A$2:$O9148,8,FALSE)</f>
        <v>Si</v>
      </c>
      <c r="K79" s="114" t="str">
        <f>VLOOKUP(E79,VIP!$A$2:$O12722,6,0)</f>
        <v>NO</v>
      </c>
      <c r="L79" s="115" t="s">
        <v>2428</v>
      </c>
      <c r="M79" s="113" t="s">
        <v>2465</v>
      </c>
      <c r="N79" s="113" t="s">
        <v>2472</v>
      </c>
      <c r="O79" s="114" t="s">
        <v>2495</v>
      </c>
      <c r="P79" s="112"/>
      <c r="Q79" s="116" t="s">
        <v>2428</v>
      </c>
    </row>
    <row r="80" spans="1:17" ht="18" x14ac:dyDescent="0.25">
      <c r="A80" s="114" t="str">
        <f>VLOOKUP(E80,'LISTADO ATM'!$A$2:$C$901,3,0)</f>
        <v>ESTE</v>
      </c>
      <c r="B80" s="109">
        <v>335836335</v>
      </c>
      <c r="C80" s="121">
        <v>44283.647534722222</v>
      </c>
      <c r="D80" s="114" t="s">
        <v>2189</v>
      </c>
      <c r="E80" s="122">
        <v>830</v>
      </c>
      <c r="F80" s="114" t="str">
        <f>VLOOKUP(E80,VIP!$A$2:$O12311,2,0)</f>
        <v>DRBR830</v>
      </c>
      <c r="G80" s="114" t="str">
        <f>VLOOKUP(E80,'LISTADO ATM'!$A$2:$B$900,2,0)</f>
        <v xml:space="preserve">ATM UNP Sabana Grande de Boyá </v>
      </c>
      <c r="H80" s="114" t="str">
        <f>VLOOKUP(E80,VIP!$A$2:$O17232,7,FALSE)</f>
        <v>Si</v>
      </c>
      <c r="I80" s="114" t="str">
        <f>VLOOKUP(E80,VIP!$A$2:$O9197,8,FALSE)</f>
        <v>Si</v>
      </c>
      <c r="J80" s="114" t="str">
        <f>VLOOKUP(E80,VIP!$A$2:$O9147,8,FALSE)</f>
        <v>Si</v>
      </c>
      <c r="K80" s="114" t="str">
        <f>VLOOKUP(E80,VIP!$A$2:$O12721,6,0)</f>
        <v>NO</v>
      </c>
      <c r="L80" s="115" t="s">
        <v>2228</v>
      </c>
      <c r="M80" s="113" t="s">
        <v>2465</v>
      </c>
      <c r="N80" s="113" t="s">
        <v>2472</v>
      </c>
      <c r="O80" s="114" t="s">
        <v>2474</v>
      </c>
      <c r="P80" s="112"/>
      <c r="Q80" s="116" t="s">
        <v>2228</v>
      </c>
    </row>
    <row r="81" spans="1:17" ht="18" x14ac:dyDescent="0.25">
      <c r="A81" s="114" t="str">
        <f>VLOOKUP(E81,'LISTADO ATM'!$A$2:$C$901,3,0)</f>
        <v>NORTE</v>
      </c>
      <c r="B81" s="109">
        <v>335836336</v>
      </c>
      <c r="C81" s="121">
        <v>44283.648287037038</v>
      </c>
      <c r="D81" s="114" t="s">
        <v>2190</v>
      </c>
      <c r="E81" s="122">
        <v>4</v>
      </c>
      <c r="F81" s="114" t="str">
        <f>VLOOKUP(E81,VIP!$A$2:$O12310,2,0)</f>
        <v>DRBR004</v>
      </c>
      <c r="G81" s="114" t="str">
        <f>VLOOKUP(E81,'LISTADO ATM'!$A$2:$B$900,2,0)</f>
        <v>ATM Avenida Rivas</v>
      </c>
      <c r="H81" s="114" t="str">
        <f>VLOOKUP(E81,VIP!$A$2:$O17231,7,FALSE)</f>
        <v>Si</v>
      </c>
      <c r="I81" s="114" t="str">
        <f>VLOOKUP(E81,VIP!$A$2:$O9196,8,FALSE)</f>
        <v>Si</v>
      </c>
      <c r="J81" s="114" t="str">
        <f>VLOOKUP(E81,VIP!$A$2:$O9146,8,FALSE)</f>
        <v>Si</v>
      </c>
      <c r="K81" s="114" t="str">
        <f>VLOOKUP(E81,VIP!$A$2:$O12720,6,0)</f>
        <v>NO</v>
      </c>
      <c r="L81" s="115" t="s">
        <v>2228</v>
      </c>
      <c r="M81" s="113" t="s">
        <v>2465</v>
      </c>
      <c r="N81" s="113" t="s">
        <v>2472</v>
      </c>
      <c r="O81" s="114" t="s">
        <v>2506</v>
      </c>
      <c r="P81" s="112"/>
      <c r="Q81" s="116" t="s">
        <v>2228</v>
      </c>
    </row>
    <row r="82" spans="1:17" ht="18" x14ac:dyDescent="0.25">
      <c r="A82" s="114" t="str">
        <f>VLOOKUP(E82,'LISTADO ATM'!$A$2:$C$901,3,0)</f>
        <v>NORTE</v>
      </c>
      <c r="B82" s="109">
        <v>335836337</v>
      </c>
      <c r="C82" s="121">
        <v>44283.649618055555</v>
      </c>
      <c r="D82" s="114" t="s">
        <v>2190</v>
      </c>
      <c r="E82" s="122">
        <v>837</v>
      </c>
      <c r="F82" s="114" t="str">
        <f>VLOOKUP(E82,VIP!$A$2:$O12309,2,0)</f>
        <v>DRBR837</v>
      </c>
      <c r="G82" s="114" t="str">
        <f>VLOOKUP(E82,'LISTADO ATM'!$A$2:$B$900,2,0)</f>
        <v>ATM Estación Next Canabacoa</v>
      </c>
      <c r="H82" s="114" t="str">
        <f>VLOOKUP(E82,VIP!$A$2:$O17230,7,FALSE)</f>
        <v>Si</v>
      </c>
      <c r="I82" s="114" t="str">
        <f>VLOOKUP(E82,VIP!$A$2:$O9195,8,FALSE)</f>
        <v>Si</v>
      </c>
      <c r="J82" s="114" t="str">
        <f>VLOOKUP(E82,VIP!$A$2:$O9145,8,FALSE)</f>
        <v>Si</v>
      </c>
      <c r="K82" s="114" t="str">
        <f>VLOOKUP(E82,VIP!$A$2:$O12719,6,0)</f>
        <v>NO</v>
      </c>
      <c r="L82" s="115" t="s">
        <v>2228</v>
      </c>
      <c r="M82" s="113" t="s">
        <v>2465</v>
      </c>
      <c r="N82" s="113" t="s">
        <v>2472</v>
      </c>
      <c r="O82" s="114" t="s">
        <v>2506</v>
      </c>
      <c r="P82" s="112"/>
      <c r="Q82" s="116" t="s">
        <v>2228</v>
      </c>
    </row>
    <row r="83" spans="1:17" ht="18" x14ac:dyDescent="0.25">
      <c r="A83" s="114" t="str">
        <f>VLOOKUP(E83,'LISTADO ATM'!$A$2:$C$901,3,0)</f>
        <v>NORTE</v>
      </c>
      <c r="B83" s="109">
        <v>335836338</v>
      </c>
      <c r="C83" s="121">
        <v>44283.651493055557</v>
      </c>
      <c r="D83" s="114" t="s">
        <v>2190</v>
      </c>
      <c r="E83" s="122">
        <v>991</v>
      </c>
      <c r="F83" s="114" t="str">
        <f>VLOOKUP(E83,VIP!$A$2:$O12308,2,0)</f>
        <v>DRBR991</v>
      </c>
      <c r="G83" s="114" t="str">
        <f>VLOOKUP(E83,'LISTADO ATM'!$A$2:$B$900,2,0)</f>
        <v xml:space="preserve">ATM UNP Las Matas de Santa Cruz </v>
      </c>
      <c r="H83" s="114" t="str">
        <f>VLOOKUP(E83,VIP!$A$2:$O17229,7,FALSE)</f>
        <v>Si</v>
      </c>
      <c r="I83" s="114" t="str">
        <f>VLOOKUP(E83,VIP!$A$2:$O9194,8,FALSE)</f>
        <v>Si</v>
      </c>
      <c r="J83" s="114" t="str">
        <f>VLOOKUP(E83,VIP!$A$2:$O9144,8,FALSE)</f>
        <v>Si</v>
      </c>
      <c r="K83" s="114" t="str">
        <f>VLOOKUP(E83,VIP!$A$2:$O12718,6,0)</f>
        <v>NO</v>
      </c>
      <c r="L83" s="115" t="s">
        <v>2228</v>
      </c>
      <c r="M83" s="113" t="s">
        <v>2465</v>
      </c>
      <c r="N83" s="113" t="s">
        <v>2472</v>
      </c>
      <c r="O83" s="114" t="s">
        <v>2506</v>
      </c>
      <c r="P83" s="112"/>
      <c r="Q83" s="116" t="s">
        <v>2228</v>
      </c>
    </row>
    <row r="84" spans="1:17" ht="18" x14ac:dyDescent="0.25">
      <c r="A84" s="114" t="str">
        <f>VLOOKUP(E84,'LISTADO ATM'!$A$2:$C$901,3,0)</f>
        <v>SUR</v>
      </c>
      <c r="B84" s="109">
        <v>335836341</v>
      </c>
      <c r="C84" s="121">
        <v>44283.653506944444</v>
      </c>
      <c r="D84" s="114" t="s">
        <v>2189</v>
      </c>
      <c r="E84" s="122">
        <v>131</v>
      </c>
      <c r="F84" s="114" t="str">
        <f>VLOOKUP(E84,VIP!$A$2:$O12307,2,0)</f>
        <v>DRBR131</v>
      </c>
      <c r="G84" s="114" t="str">
        <f>VLOOKUP(E84,'LISTADO ATM'!$A$2:$B$900,2,0)</f>
        <v xml:space="preserve">ATM Oficina Baní I </v>
      </c>
      <c r="H84" s="114" t="str">
        <f>VLOOKUP(E84,VIP!$A$2:$O17228,7,FALSE)</f>
        <v>Si</v>
      </c>
      <c r="I84" s="114" t="str">
        <f>VLOOKUP(E84,VIP!$A$2:$O9193,8,FALSE)</f>
        <v>Si</v>
      </c>
      <c r="J84" s="114" t="str">
        <f>VLOOKUP(E84,VIP!$A$2:$O9143,8,FALSE)</f>
        <v>Si</v>
      </c>
      <c r="K84" s="114" t="str">
        <f>VLOOKUP(E84,VIP!$A$2:$O12717,6,0)</f>
        <v>NO</v>
      </c>
      <c r="L84" s="115" t="s">
        <v>2254</v>
      </c>
      <c r="M84" s="113" t="s">
        <v>2465</v>
      </c>
      <c r="N84" s="113" t="s">
        <v>2472</v>
      </c>
      <c r="O84" s="114" t="s">
        <v>2474</v>
      </c>
      <c r="P84" s="112"/>
      <c r="Q84" s="116" t="s">
        <v>2254</v>
      </c>
    </row>
    <row r="85" spans="1:17" ht="18" x14ac:dyDescent="0.25">
      <c r="A85" s="114" t="str">
        <f>VLOOKUP(E85,'LISTADO ATM'!$A$2:$C$901,3,0)</f>
        <v>SUR</v>
      </c>
      <c r="B85" s="109">
        <v>335836342</v>
      </c>
      <c r="C85" s="121">
        <v>44283.654062499998</v>
      </c>
      <c r="D85" s="114" t="s">
        <v>2189</v>
      </c>
      <c r="E85" s="122">
        <v>455</v>
      </c>
      <c r="F85" s="114" t="str">
        <f>VLOOKUP(E85,VIP!$A$2:$O12306,2,0)</f>
        <v>DRBR455</v>
      </c>
      <c r="G85" s="114" t="str">
        <f>VLOOKUP(E85,'LISTADO ATM'!$A$2:$B$900,2,0)</f>
        <v xml:space="preserve">ATM Oficina Baní II </v>
      </c>
      <c r="H85" s="114" t="str">
        <f>VLOOKUP(E85,VIP!$A$2:$O17227,7,FALSE)</f>
        <v>Si</v>
      </c>
      <c r="I85" s="114" t="str">
        <f>VLOOKUP(E85,VIP!$A$2:$O9192,8,FALSE)</f>
        <v>Si</v>
      </c>
      <c r="J85" s="114" t="str">
        <f>VLOOKUP(E85,VIP!$A$2:$O9142,8,FALSE)</f>
        <v>Si</v>
      </c>
      <c r="K85" s="114" t="str">
        <f>VLOOKUP(E85,VIP!$A$2:$O12716,6,0)</f>
        <v>NO</v>
      </c>
      <c r="L85" s="115" t="s">
        <v>2254</v>
      </c>
      <c r="M85" s="113" t="s">
        <v>2465</v>
      </c>
      <c r="N85" s="113" t="s">
        <v>2472</v>
      </c>
      <c r="O85" s="114" t="s">
        <v>2474</v>
      </c>
      <c r="P85" s="112"/>
      <c r="Q85" s="116" t="s">
        <v>2254</v>
      </c>
    </row>
    <row r="86" spans="1:17" ht="18" x14ac:dyDescent="0.25">
      <c r="A86" s="114" t="str">
        <f>VLOOKUP(E86,'LISTADO ATM'!$A$2:$C$901,3,0)</f>
        <v>DISTRITO NACIONAL</v>
      </c>
      <c r="B86" s="109">
        <v>335836347</v>
      </c>
      <c r="C86" s="121">
        <v>44283.658668981479</v>
      </c>
      <c r="D86" s="114" t="s">
        <v>2189</v>
      </c>
      <c r="E86" s="122">
        <v>706</v>
      </c>
      <c r="F86" s="114" t="str">
        <f>VLOOKUP(E86,VIP!$A$2:$O12304,2,0)</f>
        <v>DRBR706</v>
      </c>
      <c r="G86" s="114" t="str">
        <f>VLOOKUP(E86,'LISTADO ATM'!$A$2:$B$900,2,0)</f>
        <v xml:space="preserve">ATM S/M Pristine </v>
      </c>
      <c r="H86" s="114" t="str">
        <f>VLOOKUP(E86,VIP!$A$2:$O17225,7,FALSE)</f>
        <v>Si</v>
      </c>
      <c r="I86" s="114" t="str">
        <f>VLOOKUP(E86,VIP!$A$2:$O9190,8,FALSE)</f>
        <v>Si</v>
      </c>
      <c r="J86" s="114" t="str">
        <f>VLOOKUP(E86,VIP!$A$2:$O9140,8,FALSE)</f>
        <v>Si</v>
      </c>
      <c r="K86" s="114" t="str">
        <f>VLOOKUP(E86,VIP!$A$2:$O12714,6,0)</f>
        <v>NO</v>
      </c>
      <c r="L86" s="115" t="s">
        <v>2254</v>
      </c>
      <c r="M86" s="113" t="s">
        <v>2465</v>
      </c>
      <c r="N86" s="113" t="s">
        <v>2472</v>
      </c>
      <c r="O86" s="114" t="s">
        <v>2474</v>
      </c>
      <c r="P86" s="112"/>
      <c r="Q86" s="116" t="s">
        <v>2254</v>
      </c>
    </row>
    <row r="87" spans="1:17" ht="18" x14ac:dyDescent="0.25">
      <c r="A87" s="114" t="str">
        <f>VLOOKUP(E87,'LISTADO ATM'!$A$2:$C$901,3,0)</f>
        <v>NORTE</v>
      </c>
      <c r="B87" s="109">
        <v>335836359</v>
      </c>
      <c r="C87" s="121">
        <v>44283.700509259259</v>
      </c>
      <c r="D87" s="114" t="s">
        <v>2494</v>
      </c>
      <c r="E87" s="122">
        <v>944</v>
      </c>
      <c r="F87" s="114" t="str">
        <f>VLOOKUP(E87,VIP!$A$2:$O12303,2,0)</f>
        <v>DRBR944</v>
      </c>
      <c r="G87" s="114" t="str">
        <f>VLOOKUP(E87,'LISTADO ATM'!$A$2:$B$900,2,0)</f>
        <v xml:space="preserve">ATM UNP Mao </v>
      </c>
      <c r="H87" s="114" t="str">
        <f>VLOOKUP(E87,VIP!$A$2:$O17224,7,FALSE)</f>
        <v>Si</v>
      </c>
      <c r="I87" s="114" t="str">
        <f>VLOOKUP(E87,VIP!$A$2:$O9189,8,FALSE)</f>
        <v>Si</v>
      </c>
      <c r="J87" s="114" t="str">
        <f>VLOOKUP(E87,VIP!$A$2:$O9139,8,FALSE)</f>
        <v>Si</v>
      </c>
      <c r="K87" s="114" t="str">
        <f>VLOOKUP(E87,VIP!$A$2:$O12713,6,0)</f>
        <v>NO</v>
      </c>
      <c r="L87" s="115" t="s">
        <v>2428</v>
      </c>
      <c r="M87" s="113" t="s">
        <v>2465</v>
      </c>
      <c r="N87" s="113" t="s">
        <v>2472</v>
      </c>
      <c r="O87" s="114" t="s">
        <v>2495</v>
      </c>
      <c r="P87" s="112"/>
      <c r="Q87" s="116" t="s">
        <v>2428</v>
      </c>
    </row>
    <row r="88" spans="1:17" ht="18" x14ac:dyDescent="0.25">
      <c r="A88" s="114" t="str">
        <f>VLOOKUP(E88,'LISTADO ATM'!$A$2:$C$901,3,0)</f>
        <v>DISTRITO NACIONAL</v>
      </c>
      <c r="B88" s="109">
        <v>335836361</v>
      </c>
      <c r="C88" s="121">
        <v>44283.701608796298</v>
      </c>
      <c r="D88" s="114" t="s">
        <v>2494</v>
      </c>
      <c r="E88" s="122">
        <v>721</v>
      </c>
      <c r="F88" s="114" t="str">
        <f>VLOOKUP(E88,VIP!$A$2:$O12302,2,0)</f>
        <v>DRBR23A</v>
      </c>
      <c r="G88" s="114" t="str">
        <f>VLOOKUP(E88,'LISTADO ATM'!$A$2:$B$900,2,0)</f>
        <v xml:space="preserve">ATM Oficina Charles de Gaulle II </v>
      </c>
      <c r="H88" s="114" t="str">
        <f>VLOOKUP(E88,VIP!$A$2:$O17223,7,FALSE)</f>
        <v>Si</v>
      </c>
      <c r="I88" s="114" t="str">
        <f>VLOOKUP(E88,VIP!$A$2:$O9188,8,FALSE)</f>
        <v>Si</v>
      </c>
      <c r="J88" s="114" t="str">
        <f>VLOOKUP(E88,VIP!$A$2:$O9138,8,FALSE)</f>
        <v>Si</v>
      </c>
      <c r="K88" s="114" t="str">
        <f>VLOOKUP(E88,VIP!$A$2:$O12712,6,0)</f>
        <v>NO</v>
      </c>
      <c r="L88" s="115" t="s">
        <v>2428</v>
      </c>
      <c r="M88" s="113" t="s">
        <v>2465</v>
      </c>
      <c r="N88" s="113" t="s">
        <v>2472</v>
      </c>
      <c r="O88" s="114" t="s">
        <v>2495</v>
      </c>
      <c r="P88" s="112"/>
      <c r="Q88" s="116" t="s">
        <v>2428</v>
      </c>
    </row>
    <row r="89" spans="1:17" ht="18" x14ac:dyDescent="0.25">
      <c r="A89" s="114" t="str">
        <f>VLOOKUP(E89,'LISTADO ATM'!$A$2:$C$901,3,0)</f>
        <v>NORTE</v>
      </c>
      <c r="B89" s="109">
        <v>335836362</v>
      </c>
      <c r="C89" s="121">
        <v>44283.702662037038</v>
      </c>
      <c r="D89" s="114" t="s">
        <v>2494</v>
      </c>
      <c r="E89" s="122">
        <v>756</v>
      </c>
      <c r="F89" s="114" t="str">
        <f>VLOOKUP(E89,VIP!$A$2:$O12301,2,0)</f>
        <v>DRBR756</v>
      </c>
      <c r="G89" s="114" t="str">
        <f>VLOOKUP(E89,'LISTADO ATM'!$A$2:$B$900,2,0)</f>
        <v xml:space="preserve">ATM UNP Villa La Mata (Cotuí) </v>
      </c>
      <c r="H89" s="114" t="str">
        <f>VLOOKUP(E89,VIP!$A$2:$O17222,7,FALSE)</f>
        <v>Si</v>
      </c>
      <c r="I89" s="114" t="str">
        <f>VLOOKUP(E89,VIP!$A$2:$O9187,8,FALSE)</f>
        <v>Si</v>
      </c>
      <c r="J89" s="114" t="str">
        <f>VLOOKUP(E89,VIP!$A$2:$O9137,8,FALSE)</f>
        <v>Si</v>
      </c>
      <c r="K89" s="114" t="str">
        <f>VLOOKUP(E89,VIP!$A$2:$O12711,6,0)</f>
        <v>NO</v>
      </c>
      <c r="L89" s="115" t="s">
        <v>2459</v>
      </c>
      <c r="M89" s="113" t="s">
        <v>2465</v>
      </c>
      <c r="N89" s="113" t="s">
        <v>2472</v>
      </c>
      <c r="O89" s="114" t="s">
        <v>2495</v>
      </c>
      <c r="P89" s="112"/>
      <c r="Q89" s="116" t="s">
        <v>2459</v>
      </c>
    </row>
    <row r="90" spans="1:17" ht="18" x14ac:dyDescent="0.25">
      <c r="A90" s="114" t="str">
        <f>VLOOKUP(E90,'LISTADO ATM'!$A$2:$C$901,3,0)</f>
        <v>ESTE</v>
      </c>
      <c r="B90" s="109">
        <v>335836363</v>
      </c>
      <c r="C90" s="121">
        <v>44283.703622685185</v>
      </c>
      <c r="D90" s="114" t="s">
        <v>2494</v>
      </c>
      <c r="E90" s="122">
        <v>634</v>
      </c>
      <c r="F90" s="114" t="str">
        <f>VLOOKUP(E90,VIP!$A$2:$O12300,2,0)</f>
        <v>DRBR273</v>
      </c>
      <c r="G90" s="114" t="str">
        <f>VLOOKUP(E90,'LISTADO ATM'!$A$2:$B$900,2,0)</f>
        <v xml:space="preserve">ATM Ayuntamiento Los Llanos (SPM) </v>
      </c>
      <c r="H90" s="114" t="str">
        <f>VLOOKUP(E90,VIP!$A$2:$O17221,7,FALSE)</f>
        <v>Si</v>
      </c>
      <c r="I90" s="114" t="str">
        <f>VLOOKUP(E90,VIP!$A$2:$O9186,8,FALSE)</f>
        <v>Si</v>
      </c>
      <c r="J90" s="114" t="str">
        <f>VLOOKUP(E90,VIP!$A$2:$O9136,8,FALSE)</f>
        <v>Si</v>
      </c>
      <c r="K90" s="114" t="str">
        <f>VLOOKUP(E90,VIP!$A$2:$O12710,6,0)</f>
        <v>NO</v>
      </c>
      <c r="L90" s="115" t="s">
        <v>2428</v>
      </c>
      <c r="M90" s="113" t="s">
        <v>2465</v>
      </c>
      <c r="N90" s="113" t="s">
        <v>2472</v>
      </c>
      <c r="O90" s="114" t="s">
        <v>2495</v>
      </c>
      <c r="P90" s="112"/>
      <c r="Q90" s="116" t="s">
        <v>2428</v>
      </c>
    </row>
    <row r="91" spans="1:17" ht="18" x14ac:dyDescent="0.25">
      <c r="A91" s="114" t="str">
        <f>VLOOKUP(E91,'LISTADO ATM'!$A$2:$C$901,3,0)</f>
        <v>NORTE</v>
      </c>
      <c r="B91" s="109">
        <v>335836364</v>
      </c>
      <c r="C91" s="121">
        <v>44283.704953703702</v>
      </c>
      <c r="D91" s="114" t="s">
        <v>2494</v>
      </c>
      <c r="E91" s="122">
        <v>987</v>
      </c>
      <c r="F91" s="114" t="str">
        <f>VLOOKUP(E91,VIP!$A$2:$O12299,2,0)</f>
        <v>DRBR987</v>
      </c>
      <c r="G91" s="114" t="str">
        <f>VLOOKUP(E91,'LISTADO ATM'!$A$2:$B$900,2,0)</f>
        <v xml:space="preserve">ATM S/M Jumbo (Moca) </v>
      </c>
      <c r="H91" s="114" t="str">
        <f>VLOOKUP(E91,VIP!$A$2:$O17220,7,FALSE)</f>
        <v>Si</v>
      </c>
      <c r="I91" s="114" t="str">
        <f>VLOOKUP(E91,VIP!$A$2:$O9185,8,FALSE)</f>
        <v>Si</v>
      </c>
      <c r="J91" s="114" t="str">
        <f>VLOOKUP(E91,VIP!$A$2:$O9135,8,FALSE)</f>
        <v>Si</v>
      </c>
      <c r="K91" s="114" t="str">
        <f>VLOOKUP(E91,VIP!$A$2:$O12709,6,0)</f>
        <v>NO</v>
      </c>
      <c r="L91" s="115" t="s">
        <v>2459</v>
      </c>
      <c r="M91" s="113" t="s">
        <v>2465</v>
      </c>
      <c r="N91" s="113" t="s">
        <v>2472</v>
      </c>
      <c r="O91" s="114" t="s">
        <v>2495</v>
      </c>
      <c r="P91" s="112"/>
      <c r="Q91" s="116" t="s">
        <v>2459</v>
      </c>
    </row>
    <row r="92" spans="1:17" ht="18" x14ac:dyDescent="0.25">
      <c r="A92" s="114" t="str">
        <f>VLOOKUP(E92,'LISTADO ATM'!$A$2:$C$901,3,0)</f>
        <v>DISTRITO NACIONAL</v>
      </c>
      <c r="B92" s="109">
        <v>335836365</v>
      </c>
      <c r="C92" s="121">
        <v>44283.723935185182</v>
      </c>
      <c r="D92" s="114" t="s">
        <v>2189</v>
      </c>
      <c r="E92" s="122">
        <v>225</v>
      </c>
      <c r="F92" s="114" t="str">
        <f>VLOOKUP(E92,VIP!$A$2:$O12298,2,0)</f>
        <v>DRBR225</v>
      </c>
      <c r="G92" s="114" t="str">
        <f>VLOOKUP(E92,'LISTADO ATM'!$A$2:$B$900,2,0)</f>
        <v xml:space="preserve">ATM S/M Nacional Arroyo Hondo </v>
      </c>
      <c r="H92" s="114" t="str">
        <f>VLOOKUP(E92,VIP!$A$2:$O17219,7,FALSE)</f>
        <v>Si</v>
      </c>
      <c r="I92" s="114" t="str">
        <f>VLOOKUP(E92,VIP!$A$2:$O9184,8,FALSE)</f>
        <v>Si</v>
      </c>
      <c r="J92" s="114" t="str">
        <f>VLOOKUP(E92,VIP!$A$2:$O9134,8,FALSE)</f>
        <v>Si</v>
      </c>
      <c r="K92" s="114" t="str">
        <f>VLOOKUP(E92,VIP!$A$2:$O12708,6,0)</f>
        <v>NO</v>
      </c>
      <c r="L92" s="115" t="s">
        <v>2228</v>
      </c>
      <c r="M92" s="113" t="s">
        <v>2465</v>
      </c>
      <c r="N92" s="113" t="s">
        <v>2472</v>
      </c>
      <c r="O92" s="114" t="s">
        <v>2474</v>
      </c>
      <c r="P92" s="112"/>
      <c r="Q92" s="116" t="s">
        <v>2228</v>
      </c>
    </row>
    <row r="93" spans="1:17" ht="18" x14ac:dyDescent="0.25">
      <c r="A93" s="114" t="str">
        <f>VLOOKUP(E93,'LISTADO ATM'!$A$2:$C$901,3,0)</f>
        <v>SUR</v>
      </c>
      <c r="B93" s="109">
        <v>335836366</v>
      </c>
      <c r="C93" s="121">
        <v>44283.726678240739</v>
      </c>
      <c r="D93" s="114" t="s">
        <v>2468</v>
      </c>
      <c r="E93" s="122">
        <v>356</v>
      </c>
      <c r="F93" s="114" t="str">
        <f>VLOOKUP(E93,VIP!$A$2:$O12297,2,0)</f>
        <v>DRBR356</v>
      </c>
      <c r="G93" s="114" t="str">
        <f>VLOOKUP(E93,'LISTADO ATM'!$A$2:$B$900,2,0)</f>
        <v xml:space="preserve">ATM Estación Sigma (San Cristóbal) </v>
      </c>
      <c r="H93" s="114" t="str">
        <f>VLOOKUP(E93,VIP!$A$2:$O17218,7,FALSE)</f>
        <v>Si</v>
      </c>
      <c r="I93" s="114" t="str">
        <f>VLOOKUP(E93,VIP!$A$2:$O9183,8,FALSE)</f>
        <v>Si</v>
      </c>
      <c r="J93" s="114" t="str">
        <f>VLOOKUP(E93,VIP!$A$2:$O9133,8,FALSE)</f>
        <v>Si</v>
      </c>
      <c r="K93" s="114" t="str">
        <f>VLOOKUP(E93,VIP!$A$2:$O12707,6,0)</f>
        <v>NO</v>
      </c>
      <c r="L93" s="115" t="s">
        <v>2498</v>
      </c>
      <c r="M93" s="113" t="s">
        <v>2465</v>
      </c>
      <c r="N93" s="113" t="s">
        <v>2472</v>
      </c>
      <c r="O93" s="114" t="s">
        <v>2473</v>
      </c>
      <c r="P93" s="112"/>
      <c r="Q93" s="116" t="s">
        <v>2498</v>
      </c>
    </row>
    <row r="94" spans="1:17" ht="18" x14ac:dyDescent="0.25">
      <c r="A94" s="114" t="str">
        <f>VLOOKUP(E94,'LISTADO ATM'!$A$2:$C$901,3,0)</f>
        <v>DISTRITO NACIONAL</v>
      </c>
      <c r="B94" s="109">
        <v>335836367</v>
      </c>
      <c r="C94" s="121">
        <v>44283.732499999998</v>
      </c>
      <c r="D94" s="114" t="s">
        <v>2189</v>
      </c>
      <c r="E94" s="122">
        <v>14</v>
      </c>
      <c r="F94" s="114" t="str">
        <f>VLOOKUP(E94,VIP!$A$2:$O12296,2,0)</f>
        <v>DRBR014</v>
      </c>
      <c r="G94" s="114" t="str">
        <f>VLOOKUP(E94,'LISTADO ATM'!$A$2:$B$900,2,0)</f>
        <v xml:space="preserve">ATM Oficina Aeropuerto Las Américas I </v>
      </c>
      <c r="H94" s="114" t="str">
        <f>VLOOKUP(E94,VIP!$A$2:$O17217,7,FALSE)</f>
        <v>Si</v>
      </c>
      <c r="I94" s="114" t="str">
        <f>VLOOKUP(E94,VIP!$A$2:$O9182,8,FALSE)</f>
        <v>Si</v>
      </c>
      <c r="J94" s="114" t="str">
        <f>VLOOKUP(E94,VIP!$A$2:$O9132,8,FALSE)</f>
        <v>Si</v>
      </c>
      <c r="K94" s="114" t="str">
        <f>VLOOKUP(E94,VIP!$A$2:$O12706,6,0)</f>
        <v>NO</v>
      </c>
      <c r="L94" s="115" t="s">
        <v>2488</v>
      </c>
      <c r="M94" s="113" t="s">
        <v>2465</v>
      </c>
      <c r="N94" s="113" t="s">
        <v>2472</v>
      </c>
      <c r="O94" s="114" t="s">
        <v>2474</v>
      </c>
      <c r="P94" s="112"/>
      <c r="Q94" s="116" t="s">
        <v>2488</v>
      </c>
    </row>
    <row r="95" spans="1:17" ht="18" x14ac:dyDescent="0.25">
      <c r="A95" s="114" t="str">
        <f>VLOOKUP(E95,'LISTADO ATM'!$A$2:$C$901,3,0)</f>
        <v>DISTRITO NACIONAL</v>
      </c>
      <c r="B95" s="109">
        <v>335836369</v>
      </c>
      <c r="C95" s="121">
        <v>44283.750277777777</v>
      </c>
      <c r="D95" s="114" t="s">
        <v>2494</v>
      </c>
      <c r="E95" s="122">
        <v>946</v>
      </c>
      <c r="F95" s="114" t="str">
        <f>VLOOKUP(E95,VIP!$A$2:$O12295,2,0)</f>
        <v>DRBR24R</v>
      </c>
      <c r="G95" s="114" t="str">
        <f>VLOOKUP(E95,'LISTADO ATM'!$A$2:$B$900,2,0)</f>
        <v xml:space="preserve">ATM Oficina Núñez de Cáceres I </v>
      </c>
      <c r="H95" s="114" t="str">
        <f>VLOOKUP(E95,VIP!$A$2:$O17216,7,FALSE)</f>
        <v>Si</v>
      </c>
      <c r="I95" s="114" t="str">
        <f>VLOOKUP(E95,VIP!$A$2:$O9181,8,FALSE)</f>
        <v>Si</v>
      </c>
      <c r="J95" s="114" t="str">
        <f>VLOOKUP(E95,VIP!$A$2:$O9131,8,FALSE)</f>
        <v>Si</v>
      </c>
      <c r="K95" s="114" t="str">
        <f>VLOOKUP(E95,VIP!$A$2:$O12705,6,0)</f>
        <v>NO</v>
      </c>
      <c r="L95" s="115" t="s">
        <v>2528</v>
      </c>
      <c r="M95" s="113" t="s">
        <v>2465</v>
      </c>
      <c r="N95" s="113" t="s">
        <v>2472</v>
      </c>
      <c r="O95" s="114" t="s">
        <v>2495</v>
      </c>
      <c r="P95" s="112"/>
      <c r="Q95" s="116" t="s">
        <v>2528</v>
      </c>
    </row>
    <row r="96" spans="1:17" ht="18" x14ac:dyDescent="0.25">
      <c r="A96" s="114" t="str">
        <f>VLOOKUP(E96,'LISTADO ATM'!$A$2:$C$901,3,0)</f>
        <v>DISTRITO NACIONAL</v>
      </c>
      <c r="B96" s="109">
        <v>335836373</v>
      </c>
      <c r="C96" s="121">
        <v>44283.870810185188</v>
      </c>
      <c r="D96" s="114" t="s">
        <v>2189</v>
      </c>
      <c r="E96" s="122">
        <v>621</v>
      </c>
      <c r="F96" s="114" t="str">
        <f>VLOOKUP(E96,VIP!$A$2:$O12308,2,0)</f>
        <v>DRBR621</v>
      </c>
      <c r="G96" s="114" t="str">
        <f>VLOOKUP(E96,'LISTADO ATM'!$A$2:$B$900,2,0)</f>
        <v xml:space="preserve">ATM CESAC  </v>
      </c>
      <c r="H96" s="114" t="str">
        <f>VLOOKUP(E96,VIP!$A$2:$O17229,7,FALSE)</f>
        <v>Si</v>
      </c>
      <c r="I96" s="114" t="str">
        <f>VLOOKUP(E96,VIP!$A$2:$O9194,8,FALSE)</f>
        <v>Si</v>
      </c>
      <c r="J96" s="114" t="str">
        <f>VLOOKUP(E96,VIP!$A$2:$O9144,8,FALSE)</f>
        <v>Si</v>
      </c>
      <c r="K96" s="114" t="str">
        <f>VLOOKUP(E96,VIP!$A$2:$O12718,6,0)</f>
        <v>NO</v>
      </c>
      <c r="L96" s="115" t="s">
        <v>2488</v>
      </c>
      <c r="M96" s="113" t="s">
        <v>2465</v>
      </c>
      <c r="N96" s="113" t="s">
        <v>2472</v>
      </c>
      <c r="O96" s="114" t="s">
        <v>2474</v>
      </c>
      <c r="P96" s="112"/>
      <c r="Q96" s="116" t="s">
        <v>2488</v>
      </c>
    </row>
    <row r="97" spans="1:17" ht="18" x14ac:dyDescent="0.25">
      <c r="A97" s="114" t="str">
        <f>VLOOKUP(E97,'LISTADO ATM'!$A$2:$C$901,3,0)</f>
        <v>NORTE</v>
      </c>
      <c r="B97" s="109">
        <v>335836374</v>
      </c>
      <c r="C97" s="121">
        <v>44283.874236111114</v>
      </c>
      <c r="D97" s="114" t="s">
        <v>2494</v>
      </c>
      <c r="E97" s="122">
        <v>950</v>
      </c>
      <c r="F97" s="114" t="str">
        <f>VLOOKUP(E97,VIP!$A$2:$O12307,2,0)</f>
        <v>DRBR12G</v>
      </c>
      <c r="G97" s="114" t="str">
        <f>VLOOKUP(E97,'LISTADO ATM'!$A$2:$B$900,2,0)</f>
        <v xml:space="preserve">ATM Oficina Monterrico </v>
      </c>
      <c r="H97" s="114" t="str">
        <f>VLOOKUP(E97,VIP!$A$2:$O17228,7,FALSE)</f>
        <v>Si</v>
      </c>
      <c r="I97" s="114" t="str">
        <f>VLOOKUP(E97,VIP!$A$2:$O9193,8,FALSE)</f>
        <v>Si</v>
      </c>
      <c r="J97" s="114" t="str">
        <f>VLOOKUP(E97,VIP!$A$2:$O9143,8,FALSE)</f>
        <v>Si</v>
      </c>
      <c r="K97" s="114" t="str">
        <f>VLOOKUP(E97,VIP!$A$2:$O12717,6,0)</f>
        <v>SI</v>
      </c>
      <c r="L97" s="115" t="s">
        <v>2428</v>
      </c>
      <c r="M97" s="113" t="s">
        <v>2465</v>
      </c>
      <c r="N97" s="113" t="s">
        <v>2472</v>
      </c>
      <c r="O97" s="114" t="s">
        <v>2495</v>
      </c>
      <c r="P97" s="112"/>
      <c r="Q97" s="116" t="s">
        <v>2428</v>
      </c>
    </row>
    <row r="98" spans="1:17" ht="18" x14ac:dyDescent="0.25">
      <c r="A98" s="114" t="str">
        <f>VLOOKUP(E98,'LISTADO ATM'!$A$2:$C$901,3,0)</f>
        <v>NORTE</v>
      </c>
      <c r="B98" s="109">
        <v>335836375</v>
      </c>
      <c r="C98" s="121">
        <v>44283.878541666665</v>
      </c>
      <c r="D98" s="114" t="s">
        <v>2190</v>
      </c>
      <c r="E98" s="122">
        <v>189</v>
      </c>
      <c r="F98" s="114" t="str">
        <f>VLOOKUP(E98,VIP!$A$2:$O12306,2,0)</f>
        <v>DRBR189</v>
      </c>
      <c r="G98" s="114" t="str">
        <f>VLOOKUP(E98,'LISTADO ATM'!$A$2:$B$900,2,0)</f>
        <v xml:space="preserve">ATM Comando Regional Cibao Central P.N. </v>
      </c>
      <c r="H98" s="114" t="str">
        <f>VLOOKUP(E98,VIP!$A$2:$O17227,7,FALSE)</f>
        <v>Si</v>
      </c>
      <c r="I98" s="114" t="str">
        <f>VLOOKUP(E98,VIP!$A$2:$O9192,8,FALSE)</f>
        <v>Si</v>
      </c>
      <c r="J98" s="114" t="str">
        <f>VLOOKUP(E98,VIP!$A$2:$O9142,8,FALSE)</f>
        <v>Si</v>
      </c>
      <c r="K98" s="114" t="str">
        <f>VLOOKUP(E98,VIP!$A$2:$O12716,6,0)</f>
        <v>NO</v>
      </c>
      <c r="L98" s="115" t="s">
        <v>2254</v>
      </c>
      <c r="M98" s="113" t="s">
        <v>2465</v>
      </c>
      <c r="N98" s="113" t="s">
        <v>2472</v>
      </c>
      <c r="O98" s="114" t="s">
        <v>2497</v>
      </c>
      <c r="P98" s="112"/>
      <c r="Q98" s="116" t="s">
        <v>2254</v>
      </c>
    </row>
    <row r="99" spans="1:17" ht="18" x14ac:dyDescent="0.25">
      <c r="A99" s="114" t="str">
        <f>VLOOKUP(E99,'LISTADO ATM'!$A$2:$C$901,3,0)</f>
        <v>NORTE</v>
      </c>
      <c r="B99" s="109">
        <v>335836376</v>
      </c>
      <c r="C99" s="121">
        <v>44283.880289351851</v>
      </c>
      <c r="D99" s="114" t="s">
        <v>2190</v>
      </c>
      <c r="E99" s="122">
        <v>253</v>
      </c>
      <c r="F99" s="114" t="str">
        <f>VLOOKUP(E99,VIP!$A$2:$O12305,2,0)</f>
        <v>DRBR253</v>
      </c>
      <c r="G99" s="114" t="str">
        <f>VLOOKUP(E99,'LISTADO ATM'!$A$2:$B$900,2,0)</f>
        <v xml:space="preserve">ATM Centro Cuesta Nacional (Santiago) </v>
      </c>
      <c r="H99" s="114" t="str">
        <f>VLOOKUP(E99,VIP!$A$2:$O17226,7,FALSE)</f>
        <v>Si</v>
      </c>
      <c r="I99" s="114" t="str">
        <f>VLOOKUP(E99,VIP!$A$2:$O9191,8,FALSE)</f>
        <v>Si</v>
      </c>
      <c r="J99" s="114" t="str">
        <f>VLOOKUP(E99,VIP!$A$2:$O9141,8,FALSE)</f>
        <v>Si</v>
      </c>
      <c r="K99" s="114" t="str">
        <f>VLOOKUP(E99,VIP!$A$2:$O12715,6,0)</f>
        <v>NO</v>
      </c>
      <c r="L99" s="115" t="s">
        <v>2254</v>
      </c>
      <c r="M99" s="113" t="s">
        <v>2465</v>
      </c>
      <c r="N99" s="113" t="s">
        <v>2472</v>
      </c>
      <c r="O99" s="114" t="s">
        <v>2497</v>
      </c>
      <c r="P99" s="112"/>
      <c r="Q99" s="116" t="s">
        <v>2254</v>
      </c>
    </row>
    <row r="100" spans="1:17" ht="18" x14ac:dyDescent="0.25">
      <c r="A100" s="114" t="str">
        <f>VLOOKUP(E100,'LISTADO ATM'!$A$2:$C$901,3,0)</f>
        <v>ESTE</v>
      </c>
      <c r="B100" s="109">
        <v>335836377</v>
      </c>
      <c r="C100" s="121">
        <v>44283.882905092592</v>
      </c>
      <c r="D100" s="114" t="s">
        <v>2494</v>
      </c>
      <c r="E100" s="122">
        <v>480</v>
      </c>
      <c r="F100" s="114" t="str">
        <f>VLOOKUP(E100,VIP!$A$2:$O12304,2,0)</f>
        <v>DRBR480</v>
      </c>
      <c r="G100" s="114" t="str">
        <f>VLOOKUP(E100,'LISTADO ATM'!$A$2:$B$900,2,0)</f>
        <v>ATM UNP Farmaconal Higuey</v>
      </c>
      <c r="H100" s="114" t="str">
        <f>VLOOKUP(E100,VIP!$A$2:$O17225,7,FALSE)</f>
        <v>N/A</v>
      </c>
      <c r="I100" s="114" t="str">
        <f>VLOOKUP(E100,VIP!$A$2:$O9190,8,FALSE)</f>
        <v>N/A</v>
      </c>
      <c r="J100" s="114" t="str">
        <f>VLOOKUP(E100,VIP!$A$2:$O9140,8,FALSE)</f>
        <v>N/A</v>
      </c>
      <c r="K100" s="114" t="str">
        <f>VLOOKUP(E100,VIP!$A$2:$O12714,6,0)</f>
        <v>N/A</v>
      </c>
      <c r="L100" s="115" t="s">
        <v>2428</v>
      </c>
      <c r="M100" s="113" t="s">
        <v>2465</v>
      </c>
      <c r="N100" s="113" t="s">
        <v>2472</v>
      </c>
      <c r="O100" s="114" t="s">
        <v>2495</v>
      </c>
      <c r="P100" s="112"/>
      <c r="Q100" s="116" t="s">
        <v>2428</v>
      </c>
    </row>
    <row r="101" spans="1:17" ht="18" x14ac:dyDescent="0.25">
      <c r="A101" s="114" t="str">
        <f>VLOOKUP(E101,'LISTADO ATM'!$A$2:$C$901,3,0)</f>
        <v>ESTE</v>
      </c>
      <c r="B101" s="109">
        <v>335836378</v>
      </c>
      <c r="C101" s="121">
        <v>44283.885752314818</v>
      </c>
      <c r="D101" s="114" t="s">
        <v>2494</v>
      </c>
      <c r="E101" s="122">
        <v>824</v>
      </c>
      <c r="F101" s="114" t="str">
        <f>VLOOKUP(E101,VIP!$A$2:$O12303,2,0)</f>
        <v>DRBR824</v>
      </c>
      <c r="G101" s="114" t="str">
        <f>VLOOKUP(E101,'LISTADO ATM'!$A$2:$B$900,2,0)</f>
        <v xml:space="preserve">ATM Multiplaza (Higuey) </v>
      </c>
      <c r="H101" s="114" t="str">
        <f>VLOOKUP(E101,VIP!$A$2:$O17224,7,FALSE)</f>
        <v>Si</v>
      </c>
      <c r="I101" s="114" t="str">
        <f>VLOOKUP(E101,VIP!$A$2:$O9189,8,FALSE)</f>
        <v>Si</v>
      </c>
      <c r="J101" s="114" t="str">
        <f>VLOOKUP(E101,VIP!$A$2:$O9139,8,FALSE)</f>
        <v>Si</v>
      </c>
      <c r="K101" s="114" t="str">
        <f>VLOOKUP(E101,VIP!$A$2:$O12713,6,0)</f>
        <v>NO</v>
      </c>
      <c r="L101" s="115" t="s">
        <v>2428</v>
      </c>
      <c r="M101" s="113" t="s">
        <v>2465</v>
      </c>
      <c r="N101" s="113" t="s">
        <v>2472</v>
      </c>
      <c r="O101" s="114" t="s">
        <v>2495</v>
      </c>
      <c r="P101" s="112"/>
      <c r="Q101" s="116" t="s">
        <v>2428</v>
      </c>
    </row>
    <row r="102" spans="1:17" ht="18" x14ac:dyDescent="0.25">
      <c r="A102" s="114" t="str">
        <f>VLOOKUP(E102,'LISTADO ATM'!$A$2:$C$901,3,0)</f>
        <v>DISTRITO NACIONAL</v>
      </c>
      <c r="B102" s="109">
        <v>335836379</v>
      </c>
      <c r="C102" s="121">
        <v>44283.887094907404</v>
      </c>
      <c r="D102" s="114" t="s">
        <v>2468</v>
      </c>
      <c r="E102" s="122">
        <v>139</v>
      </c>
      <c r="F102" s="114" t="str">
        <f>VLOOKUP(E102,VIP!$A$2:$O12302,2,0)</f>
        <v>DRBR139</v>
      </c>
      <c r="G102" s="114" t="str">
        <f>VLOOKUP(E102,'LISTADO ATM'!$A$2:$B$900,2,0)</f>
        <v xml:space="preserve">ATM Oficina Plaza Lama Zona Oriental I </v>
      </c>
      <c r="H102" s="114" t="str">
        <f>VLOOKUP(E102,VIP!$A$2:$O17223,7,FALSE)</f>
        <v>Si</v>
      </c>
      <c r="I102" s="114" t="str">
        <f>VLOOKUP(E102,VIP!$A$2:$O9188,8,FALSE)</f>
        <v>Si</v>
      </c>
      <c r="J102" s="114" t="str">
        <f>VLOOKUP(E102,VIP!$A$2:$O9138,8,FALSE)</f>
        <v>Si</v>
      </c>
      <c r="K102" s="114" t="str">
        <f>VLOOKUP(E102,VIP!$A$2:$O12712,6,0)</f>
        <v>NO</v>
      </c>
      <c r="L102" s="115" t="s">
        <v>2428</v>
      </c>
      <c r="M102" s="113" t="s">
        <v>2465</v>
      </c>
      <c r="N102" s="113" t="s">
        <v>2472</v>
      </c>
      <c r="O102" s="114" t="s">
        <v>2473</v>
      </c>
      <c r="P102" s="112"/>
      <c r="Q102" s="116" t="s">
        <v>2428</v>
      </c>
    </row>
    <row r="103" spans="1:17" ht="18" x14ac:dyDescent="0.25">
      <c r="A103" s="114" t="str">
        <f>VLOOKUP(E103,'LISTADO ATM'!$A$2:$C$901,3,0)</f>
        <v>ESTE</v>
      </c>
      <c r="B103" s="109">
        <v>335836380</v>
      </c>
      <c r="C103" s="121">
        <v>44283.8903125</v>
      </c>
      <c r="D103" s="114" t="s">
        <v>2494</v>
      </c>
      <c r="E103" s="122">
        <v>742</v>
      </c>
      <c r="F103" s="114" t="str">
        <f>VLOOKUP(E103,VIP!$A$2:$O12301,2,0)</f>
        <v>DRBR990</v>
      </c>
      <c r="G103" s="114" t="str">
        <f>VLOOKUP(E103,'LISTADO ATM'!$A$2:$B$900,2,0)</f>
        <v xml:space="preserve">ATM Oficina Plaza del Rey (La Romana) </v>
      </c>
      <c r="H103" s="114" t="str">
        <f>VLOOKUP(E103,VIP!$A$2:$O17222,7,FALSE)</f>
        <v>Si</v>
      </c>
      <c r="I103" s="114" t="str">
        <f>VLOOKUP(E103,VIP!$A$2:$O9187,8,FALSE)</f>
        <v>Si</v>
      </c>
      <c r="J103" s="114" t="str">
        <f>VLOOKUP(E103,VIP!$A$2:$O9137,8,FALSE)</f>
        <v>Si</v>
      </c>
      <c r="K103" s="114" t="str">
        <f>VLOOKUP(E103,VIP!$A$2:$O12711,6,0)</f>
        <v>NO</v>
      </c>
      <c r="L103" s="115" t="s">
        <v>2428</v>
      </c>
      <c r="M103" s="113" t="s">
        <v>2465</v>
      </c>
      <c r="N103" s="113" t="s">
        <v>2472</v>
      </c>
      <c r="O103" s="114" t="s">
        <v>2495</v>
      </c>
      <c r="P103" s="112"/>
      <c r="Q103" s="116" t="s">
        <v>2428</v>
      </c>
    </row>
    <row r="104" spans="1:17" ht="18" x14ac:dyDescent="0.25">
      <c r="A104" s="114" t="str">
        <f>VLOOKUP(E104,'LISTADO ATM'!$A$2:$C$901,3,0)</f>
        <v>SUR</v>
      </c>
      <c r="B104" s="109">
        <v>335836381</v>
      </c>
      <c r="C104" s="121">
        <v>44283.892465277779</v>
      </c>
      <c r="D104" s="114" t="s">
        <v>2494</v>
      </c>
      <c r="E104" s="122">
        <v>50</v>
      </c>
      <c r="F104" s="114" t="str">
        <f>VLOOKUP(E104,VIP!$A$2:$O12300,2,0)</f>
        <v>DRBR050</v>
      </c>
      <c r="G104" s="114" t="str">
        <f>VLOOKUP(E104,'LISTADO ATM'!$A$2:$B$900,2,0)</f>
        <v xml:space="preserve">ATM Oficina Padre Las Casas (Azua) </v>
      </c>
      <c r="H104" s="114" t="str">
        <f>VLOOKUP(E104,VIP!$A$2:$O17221,7,FALSE)</f>
        <v>Si</v>
      </c>
      <c r="I104" s="114" t="str">
        <f>VLOOKUP(E104,VIP!$A$2:$O9186,8,FALSE)</f>
        <v>Si</v>
      </c>
      <c r="J104" s="114" t="str">
        <f>VLOOKUP(E104,VIP!$A$2:$O9136,8,FALSE)</f>
        <v>Si</v>
      </c>
      <c r="K104" s="114" t="str">
        <f>VLOOKUP(E104,VIP!$A$2:$O12710,6,0)</f>
        <v>NO</v>
      </c>
      <c r="L104" s="115" t="s">
        <v>2428</v>
      </c>
      <c r="M104" s="113" t="s">
        <v>2465</v>
      </c>
      <c r="N104" s="113" t="s">
        <v>2472</v>
      </c>
      <c r="O104" s="114" t="s">
        <v>2495</v>
      </c>
      <c r="P104" s="112"/>
      <c r="Q104" s="116" t="s">
        <v>2428</v>
      </c>
    </row>
    <row r="105" spans="1:17" ht="18" x14ac:dyDescent="0.25">
      <c r="A105" s="114" t="str">
        <f>VLOOKUP(E105,'LISTADO ATM'!$A$2:$C$901,3,0)</f>
        <v>DISTRITO NACIONAL</v>
      </c>
      <c r="B105" s="109">
        <v>335836382</v>
      </c>
      <c r="C105" s="121">
        <v>44283.894560185188</v>
      </c>
      <c r="D105" s="114" t="s">
        <v>2494</v>
      </c>
      <c r="E105" s="122">
        <v>408</v>
      </c>
      <c r="F105" s="114" t="str">
        <f>VLOOKUP(E105,VIP!$A$2:$O12299,2,0)</f>
        <v>DRBR408</v>
      </c>
      <c r="G105" s="114" t="str">
        <f>VLOOKUP(E105,'LISTADO ATM'!$A$2:$B$900,2,0)</f>
        <v xml:space="preserve">ATM Autobanco Las Palmas de Herrera </v>
      </c>
      <c r="H105" s="114" t="str">
        <f>VLOOKUP(E105,VIP!$A$2:$O17220,7,FALSE)</f>
        <v>Si</v>
      </c>
      <c r="I105" s="114" t="str">
        <f>VLOOKUP(E105,VIP!$A$2:$O9185,8,FALSE)</f>
        <v>Si</v>
      </c>
      <c r="J105" s="114" t="str">
        <f>VLOOKUP(E105,VIP!$A$2:$O9135,8,FALSE)</f>
        <v>Si</v>
      </c>
      <c r="K105" s="114" t="str">
        <f>VLOOKUP(E105,VIP!$A$2:$O12709,6,0)</f>
        <v>NO</v>
      </c>
      <c r="L105" s="115" t="s">
        <v>2529</v>
      </c>
      <c r="M105" s="113" t="s">
        <v>2465</v>
      </c>
      <c r="N105" s="113" t="s">
        <v>2472</v>
      </c>
      <c r="O105" s="114" t="s">
        <v>2495</v>
      </c>
      <c r="P105" s="112"/>
      <c r="Q105" s="116" t="s">
        <v>2529</v>
      </c>
    </row>
    <row r="106" spans="1:17" ht="18" x14ac:dyDescent="0.25">
      <c r="A106" s="114" t="str">
        <f>VLOOKUP(E106,'LISTADO ATM'!$A$2:$C$901,3,0)</f>
        <v>ESTE</v>
      </c>
      <c r="B106" s="109">
        <v>335836383</v>
      </c>
      <c r="C106" s="121">
        <v>44283.897210648145</v>
      </c>
      <c r="D106" s="114" t="s">
        <v>2494</v>
      </c>
      <c r="E106" s="122">
        <v>427</v>
      </c>
      <c r="F106" s="114" t="str">
        <f>VLOOKUP(E106,VIP!$A$2:$O12298,2,0)</f>
        <v>DRBR427</v>
      </c>
      <c r="G106" s="114" t="str">
        <f>VLOOKUP(E106,'LISTADO ATM'!$A$2:$B$900,2,0)</f>
        <v xml:space="preserve">ATM Almacenes Iberia (Hato Mayor) </v>
      </c>
      <c r="H106" s="114" t="str">
        <f>VLOOKUP(E106,VIP!$A$2:$O17219,7,FALSE)</f>
        <v>Si</v>
      </c>
      <c r="I106" s="114" t="str">
        <f>VLOOKUP(E106,VIP!$A$2:$O9184,8,FALSE)</f>
        <v>Si</v>
      </c>
      <c r="J106" s="114" t="str">
        <f>VLOOKUP(E106,VIP!$A$2:$O9134,8,FALSE)</f>
        <v>Si</v>
      </c>
      <c r="K106" s="114" t="str">
        <f>VLOOKUP(E106,VIP!$A$2:$O12708,6,0)</f>
        <v>NO</v>
      </c>
      <c r="L106" s="115" t="s">
        <v>2428</v>
      </c>
      <c r="M106" s="113" t="s">
        <v>2465</v>
      </c>
      <c r="N106" s="113" t="s">
        <v>2472</v>
      </c>
      <c r="O106" s="114" t="s">
        <v>2495</v>
      </c>
      <c r="P106" s="112"/>
      <c r="Q106" s="116" t="s">
        <v>2428</v>
      </c>
    </row>
    <row r="107" spans="1:17" ht="18" x14ac:dyDescent="0.25">
      <c r="A107" s="114" t="str">
        <f>VLOOKUP(E107,'LISTADO ATM'!$A$2:$C$901,3,0)</f>
        <v>SUR</v>
      </c>
      <c r="B107" s="109">
        <v>335836384</v>
      </c>
      <c r="C107" s="121">
        <v>44283.899224537039</v>
      </c>
      <c r="D107" s="114" t="s">
        <v>2494</v>
      </c>
      <c r="E107" s="122">
        <v>89</v>
      </c>
      <c r="F107" s="114" t="str">
        <f>VLOOKUP(E107,VIP!$A$2:$O12297,2,0)</f>
        <v>DRBR089</v>
      </c>
      <c r="G107" s="114" t="str">
        <f>VLOOKUP(E107,'LISTADO ATM'!$A$2:$B$900,2,0)</f>
        <v xml:space="preserve">ATM UNP El Cercado (San Juan) </v>
      </c>
      <c r="H107" s="114" t="str">
        <f>VLOOKUP(E107,VIP!$A$2:$O17218,7,FALSE)</f>
        <v>Si</v>
      </c>
      <c r="I107" s="114" t="str">
        <f>VLOOKUP(E107,VIP!$A$2:$O9183,8,FALSE)</f>
        <v>Si</v>
      </c>
      <c r="J107" s="114" t="str">
        <f>VLOOKUP(E107,VIP!$A$2:$O9133,8,FALSE)</f>
        <v>Si</v>
      </c>
      <c r="K107" s="114" t="str">
        <f>VLOOKUP(E107,VIP!$A$2:$O12707,6,0)</f>
        <v>NO</v>
      </c>
      <c r="L107" s="115" t="s">
        <v>2428</v>
      </c>
      <c r="M107" s="113" t="s">
        <v>2465</v>
      </c>
      <c r="N107" s="113" t="s">
        <v>2472</v>
      </c>
      <c r="O107" s="114" t="s">
        <v>2495</v>
      </c>
      <c r="P107" s="112"/>
      <c r="Q107" s="116" t="s">
        <v>2428</v>
      </c>
    </row>
    <row r="108" spans="1:17" ht="18" x14ac:dyDescent="0.25">
      <c r="A108" s="114" t="str">
        <f>VLOOKUP(E108,'LISTADO ATM'!$A$2:$C$901,3,0)</f>
        <v>NORTE</v>
      </c>
      <c r="B108" s="109">
        <v>335836385</v>
      </c>
      <c r="C108" s="121">
        <v>44283.943518518521</v>
      </c>
      <c r="D108" s="114" t="s">
        <v>2190</v>
      </c>
      <c r="E108" s="122">
        <v>282</v>
      </c>
      <c r="F108" s="114" t="str">
        <f>VLOOKUP(E108,VIP!$A$2:$O12296,2,0)</f>
        <v>DRBR282</v>
      </c>
      <c r="G108" s="114" t="str">
        <f>VLOOKUP(E108,'LISTADO ATM'!$A$2:$B$900,2,0)</f>
        <v xml:space="preserve">ATM Autobanco Nibaje </v>
      </c>
      <c r="H108" s="114" t="str">
        <f>VLOOKUP(E108,VIP!$A$2:$O17217,7,FALSE)</f>
        <v>Si</v>
      </c>
      <c r="I108" s="114" t="str">
        <f>VLOOKUP(E108,VIP!$A$2:$O9182,8,FALSE)</f>
        <v>Si</v>
      </c>
      <c r="J108" s="114" t="str">
        <f>VLOOKUP(E108,VIP!$A$2:$O9132,8,FALSE)</f>
        <v>Si</v>
      </c>
      <c r="K108" s="114" t="str">
        <f>VLOOKUP(E108,VIP!$A$2:$O12706,6,0)</f>
        <v>NO</v>
      </c>
      <c r="L108" s="115" t="s">
        <v>2488</v>
      </c>
      <c r="M108" s="113" t="s">
        <v>2465</v>
      </c>
      <c r="N108" s="113" t="s">
        <v>2472</v>
      </c>
      <c r="O108" s="114" t="s">
        <v>2497</v>
      </c>
      <c r="P108" s="112"/>
      <c r="Q108" s="116" t="s">
        <v>2488</v>
      </c>
    </row>
    <row r="109" spans="1:17" s="94" customFormat="1" ht="18" x14ac:dyDescent="0.25">
      <c r="A109" s="114" t="str">
        <f>VLOOKUP(E109,'LISTADO ATM'!$A$2:$C$901,3,0)</f>
        <v>DISTRITO NACIONAL</v>
      </c>
      <c r="B109" s="109">
        <v>335836390</v>
      </c>
      <c r="C109" s="121">
        <v>44284.070127314815</v>
      </c>
      <c r="D109" s="114" t="s">
        <v>2468</v>
      </c>
      <c r="E109" s="122">
        <v>710</v>
      </c>
      <c r="F109" s="114" t="str">
        <f>VLOOKUP(E109,VIP!$A$2:$O12306,2,0)</f>
        <v>DRBR506</v>
      </c>
      <c r="G109" s="114" t="str">
        <f>VLOOKUP(E109,'LISTADO ATM'!$A$2:$B$900,2,0)</f>
        <v xml:space="preserve">ATM S/M Soberano </v>
      </c>
      <c r="H109" s="114" t="str">
        <f>VLOOKUP(E109,VIP!$A$2:$O17227,7,FALSE)</f>
        <v>Si</v>
      </c>
      <c r="I109" s="114" t="str">
        <f>VLOOKUP(E109,VIP!$A$2:$O9192,8,FALSE)</f>
        <v>Si</v>
      </c>
      <c r="J109" s="114" t="str">
        <f>VLOOKUP(E109,VIP!$A$2:$O9142,8,FALSE)</f>
        <v>Si</v>
      </c>
      <c r="K109" s="114" t="str">
        <f>VLOOKUP(E109,VIP!$A$2:$O12716,6,0)</f>
        <v>NO</v>
      </c>
      <c r="L109" s="115" t="s">
        <v>2428</v>
      </c>
      <c r="M109" s="113" t="s">
        <v>2465</v>
      </c>
      <c r="N109" s="113" t="s">
        <v>2472</v>
      </c>
      <c r="O109" s="114" t="s">
        <v>2473</v>
      </c>
      <c r="P109" s="112"/>
      <c r="Q109" s="116" t="s">
        <v>2428</v>
      </c>
    </row>
    <row r="110" spans="1:17" s="94" customFormat="1" ht="18" x14ac:dyDescent="0.25">
      <c r="A110" s="114" t="str">
        <f>VLOOKUP(E110,'LISTADO ATM'!$A$2:$C$901,3,0)</f>
        <v>NORTE</v>
      </c>
      <c r="B110" s="109">
        <v>335836391</v>
      </c>
      <c r="C110" s="121">
        <v>44284.107523148145</v>
      </c>
      <c r="D110" s="114" t="s">
        <v>2526</v>
      </c>
      <c r="E110" s="122">
        <v>332</v>
      </c>
      <c r="F110" s="114" t="str">
        <f>VLOOKUP(E110,VIP!$A$2:$O12305,2,0)</f>
        <v>DRBR332</v>
      </c>
      <c r="G110" s="114" t="str">
        <f>VLOOKUP(E110,'LISTADO ATM'!$A$2:$B$900,2,0)</f>
        <v>ATM Estación Sigma (Cotuí)</v>
      </c>
      <c r="H110" s="114" t="str">
        <f>VLOOKUP(E110,VIP!$A$2:$O17226,7,FALSE)</f>
        <v>Si</v>
      </c>
      <c r="I110" s="114" t="str">
        <f>VLOOKUP(E110,VIP!$A$2:$O9191,8,FALSE)</f>
        <v>Si</v>
      </c>
      <c r="J110" s="114" t="str">
        <f>VLOOKUP(E110,VIP!$A$2:$O9141,8,FALSE)</f>
        <v>Si</v>
      </c>
      <c r="K110" s="114" t="str">
        <f>VLOOKUP(E110,VIP!$A$2:$O12715,6,0)</f>
        <v>NO</v>
      </c>
      <c r="L110" s="115" t="s">
        <v>2428</v>
      </c>
      <c r="M110" s="113" t="s">
        <v>2465</v>
      </c>
      <c r="N110" s="113" t="s">
        <v>2472</v>
      </c>
      <c r="O110" s="114" t="s">
        <v>2524</v>
      </c>
      <c r="P110" s="112"/>
      <c r="Q110" s="116" t="s">
        <v>2428</v>
      </c>
    </row>
    <row r="111" spans="1:17" s="94" customFormat="1" ht="18" x14ac:dyDescent="0.25">
      <c r="A111" s="114" t="str">
        <f>VLOOKUP(E111,'LISTADO ATM'!$A$2:$C$901,3,0)</f>
        <v>NORTE</v>
      </c>
      <c r="B111" s="109">
        <v>335836392</v>
      </c>
      <c r="C111" s="121">
        <v>44284.111724537041</v>
      </c>
      <c r="D111" s="114" t="s">
        <v>2494</v>
      </c>
      <c r="E111" s="122">
        <v>154</v>
      </c>
      <c r="F111" s="114" t="str">
        <f>VLOOKUP(E111,VIP!$A$2:$O12304,2,0)</f>
        <v>DRBR154</v>
      </c>
      <c r="G111" s="114" t="str">
        <f>VLOOKUP(E111,'LISTADO ATM'!$A$2:$B$900,2,0)</f>
        <v xml:space="preserve">ATM Oficina Sánchez </v>
      </c>
      <c r="H111" s="114" t="str">
        <f>VLOOKUP(E111,VIP!$A$2:$O17225,7,FALSE)</f>
        <v>Si</v>
      </c>
      <c r="I111" s="114" t="str">
        <f>VLOOKUP(E111,VIP!$A$2:$O9190,8,FALSE)</f>
        <v>Si</v>
      </c>
      <c r="J111" s="114" t="str">
        <f>VLOOKUP(E111,VIP!$A$2:$O9140,8,FALSE)</f>
        <v>Si</v>
      </c>
      <c r="K111" s="114" t="str">
        <f>VLOOKUP(E111,VIP!$A$2:$O12714,6,0)</f>
        <v>SI</v>
      </c>
      <c r="L111" s="115" t="s">
        <v>2428</v>
      </c>
      <c r="M111" s="113" t="s">
        <v>2465</v>
      </c>
      <c r="N111" s="113" t="s">
        <v>2472</v>
      </c>
      <c r="O111" s="114" t="s">
        <v>2532</v>
      </c>
      <c r="P111" s="112"/>
      <c r="Q111" s="116" t="s">
        <v>2428</v>
      </c>
    </row>
    <row r="112" spans="1:17" s="94" customFormat="1" ht="18" x14ac:dyDescent="0.25">
      <c r="A112" s="114" t="str">
        <f>VLOOKUP(E112,'LISTADO ATM'!$A$2:$C$901,3,0)</f>
        <v>DISTRITO NACIONAL</v>
      </c>
      <c r="B112" s="109">
        <v>335836394</v>
      </c>
      <c r="C112" s="121">
        <v>44284.114803240744</v>
      </c>
      <c r="D112" s="114" t="s">
        <v>2494</v>
      </c>
      <c r="E112" s="122">
        <v>354</v>
      </c>
      <c r="F112" s="114" t="str">
        <f>VLOOKUP(E112,VIP!$A$2:$O12303,2,0)</f>
        <v>DRBR354</v>
      </c>
      <c r="G112" s="114" t="str">
        <f>VLOOKUP(E112,'LISTADO ATM'!$A$2:$B$900,2,0)</f>
        <v xml:space="preserve">ATM Oficina Núñez de Cáceres II </v>
      </c>
      <c r="H112" s="114" t="str">
        <f>VLOOKUP(E112,VIP!$A$2:$O17224,7,FALSE)</f>
        <v>Si</v>
      </c>
      <c r="I112" s="114" t="str">
        <f>VLOOKUP(E112,VIP!$A$2:$O9189,8,FALSE)</f>
        <v>Si</v>
      </c>
      <c r="J112" s="114" t="str">
        <f>VLOOKUP(E112,VIP!$A$2:$O9139,8,FALSE)</f>
        <v>Si</v>
      </c>
      <c r="K112" s="114" t="str">
        <f>VLOOKUP(E112,VIP!$A$2:$O12713,6,0)</f>
        <v>NO</v>
      </c>
      <c r="L112" s="115" t="s">
        <v>2428</v>
      </c>
      <c r="M112" s="113" t="s">
        <v>2465</v>
      </c>
      <c r="N112" s="113" t="s">
        <v>2472</v>
      </c>
      <c r="O112" s="114" t="s">
        <v>2532</v>
      </c>
      <c r="P112" s="112"/>
      <c r="Q112" s="116" t="s">
        <v>2428</v>
      </c>
    </row>
    <row r="113" spans="1:17" s="94" customFormat="1" ht="18" x14ac:dyDescent="0.25">
      <c r="A113" s="114" t="str">
        <f>VLOOKUP(E113,'LISTADO ATM'!$A$2:$C$901,3,0)</f>
        <v>DISTRITO NACIONAL</v>
      </c>
      <c r="B113" s="109">
        <v>335836395</v>
      </c>
      <c r="C113" s="121">
        <v>44284.117280092592</v>
      </c>
      <c r="D113" s="114" t="s">
        <v>2468</v>
      </c>
      <c r="E113" s="122">
        <v>823</v>
      </c>
      <c r="F113" s="114" t="str">
        <f>VLOOKUP(E113,VIP!$A$2:$O12302,2,0)</f>
        <v>DRBR823</v>
      </c>
      <c r="G113" s="114" t="str">
        <f>VLOOKUP(E113,'LISTADO ATM'!$A$2:$B$900,2,0)</f>
        <v xml:space="preserve">ATM UNP El Carril (Haina) </v>
      </c>
      <c r="H113" s="114" t="str">
        <f>VLOOKUP(E113,VIP!$A$2:$O17223,7,FALSE)</f>
        <v>Si</v>
      </c>
      <c r="I113" s="114" t="str">
        <f>VLOOKUP(E113,VIP!$A$2:$O9188,8,FALSE)</f>
        <v>Si</v>
      </c>
      <c r="J113" s="114" t="str">
        <f>VLOOKUP(E113,VIP!$A$2:$O9138,8,FALSE)</f>
        <v>Si</v>
      </c>
      <c r="K113" s="114" t="str">
        <f>VLOOKUP(E113,VIP!$A$2:$O12712,6,0)</f>
        <v>NO</v>
      </c>
      <c r="L113" s="115" t="s">
        <v>2428</v>
      </c>
      <c r="M113" s="113" t="s">
        <v>2465</v>
      </c>
      <c r="N113" s="113" t="s">
        <v>2472</v>
      </c>
      <c r="O113" s="114" t="s">
        <v>2473</v>
      </c>
      <c r="P113" s="112"/>
      <c r="Q113" s="116" t="s">
        <v>2428</v>
      </c>
    </row>
    <row r="114" spans="1:17" s="94" customFormat="1" ht="18" x14ac:dyDescent="0.25">
      <c r="A114" s="114" t="str">
        <f>VLOOKUP(E114,'LISTADO ATM'!$A$2:$C$901,3,0)</f>
        <v>ESTE</v>
      </c>
      <c r="B114" s="109">
        <v>335836396</v>
      </c>
      <c r="C114" s="121">
        <v>44284.120069444441</v>
      </c>
      <c r="D114" s="114" t="s">
        <v>2494</v>
      </c>
      <c r="E114" s="122">
        <v>830</v>
      </c>
      <c r="F114" s="114" t="str">
        <f>VLOOKUP(E114,VIP!$A$2:$O12301,2,0)</f>
        <v>DRBR830</v>
      </c>
      <c r="G114" s="114" t="str">
        <f>VLOOKUP(E114,'LISTADO ATM'!$A$2:$B$900,2,0)</f>
        <v xml:space="preserve">ATM UNP Sabana Grande de Boyá </v>
      </c>
      <c r="H114" s="114" t="str">
        <f>VLOOKUP(E114,VIP!$A$2:$O17222,7,FALSE)</f>
        <v>Si</v>
      </c>
      <c r="I114" s="114" t="str">
        <f>VLOOKUP(E114,VIP!$A$2:$O9187,8,FALSE)</f>
        <v>Si</v>
      </c>
      <c r="J114" s="114" t="str">
        <f>VLOOKUP(E114,VIP!$A$2:$O9137,8,FALSE)</f>
        <v>Si</v>
      </c>
      <c r="K114" s="114" t="str">
        <f>VLOOKUP(E114,VIP!$A$2:$O12711,6,0)</f>
        <v>NO</v>
      </c>
      <c r="L114" s="115" t="s">
        <v>2428</v>
      </c>
      <c r="M114" s="113" t="s">
        <v>2465</v>
      </c>
      <c r="N114" s="113" t="s">
        <v>2472</v>
      </c>
      <c r="O114" s="114" t="s">
        <v>2532</v>
      </c>
      <c r="P114" s="112"/>
      <c r="Q114" s="116" t="s">
        <v>2428</v>
      </c>
    </row>
    <row r="115" spans="1:17" s="94" customFormat="1" ht="18" x14ac:dyDescent="0.25">
      <c r="A115" s="114" t="str">
        <f>VLOOKUP(E115,'LISTADO ATM'!$A$2:$C$901,3,0)</f>
        <v>ESTE</v>
      </c>
      <c r="B115" s="109">
        <v>335836397</v>
      </c>
      <c r="C115" s="121">
        <v>44284.133449074077</v>
      </c>
      <c r="D115" s="114" t="s">
        <v>2468</v>
      </c>
      <c r="E115" s="122">
        <v>912</v>
      </c>
      <c r="F115" s="114" t="str">
        <f>VLOOKUP(E115,VIP!$A$2:$O12300,2,0)</f>
        <v>DRBR973</v>
      </c>
      <c r="G115" s="114" t="str">
        <f>VLOOKUP(E115,'LISTADO ATM'!$A$2:$B$900,2,0)</f>
        <v xml:space="preserve">ATM Oficina San Pedro II </v>
      </c>
      <c r="H115" s="114" t="str">
        <f>VLOOKUP(E115,VIP!$A$2:$O17221,7,FALSE)</f>
        <v>Si</v>
      </c>
      <c r="I115" s="114" t="str">
        <f>VLOOKUP(E115,VIP!$A$2:$O9186,8,FALSE)</f>
        <v>Si</v>
      </c>
      <c r="J115" s="114" t="str">
        <f>VLOOKUP(E115,VIP!$A$2:$O9136,8,FALSE)</f>
        <v>Si</v>
      </c>
      <c r="K115" s="114" t="str">
        <f>VLOOKUP(E115,VIP!$A$2:$O12710,6,0)</f>
        <v>SI</v>
      </c>
      <c r="L115" s="115" t="s">
        <v>2428</v>
      </c>
      <c r="M115" s="113" t="s">
        <v>2465</v>
      </c>
      <c r="N115" s="113" t="s">
        <v>2472</v>
      </c>
      <c r="O115" s="114" t="s">
        <v>2473</v>
      </c>
      <c r="P115" s="112"/>
      <c r="Q115" s="116" t="s">
        <v>2428</v>
      </c>
    </row>
    <row r="116" spans="1:17" s="94" customFormat="1" ht="18" x14ac:dyDescent="0.25">
      <c r="A116" s="114" t="str">
        <f>VLOOKUP(E116,'LISTADO ATM'!$A$2:$C$901,3,0)</f>
        <v>DISTRITO NACIONAL</v>
      </c>
      <c r="B116" s="109">
        <v>335836398</v>
      </c>
      <c r="C116" s="121">
        <v>44284.135069444441</v>
      </c>
      <c r="D116" s="114" t="s">
        <v>2468</v>
      </c>
      <c r="E116" s="122">
        <v>938</v>
      </c>
      <c r="F116" s="114" t="str">
        <f>VLOOKUP(E116,VIP!$A$2:$O12299,2,0)</f>
        <v>DRBR938</v>
      </c>
      <c r="G116" s="114" t="str">
        <f>VLOOKUP(E116,'LISTADO ATM'!$A$2:$B$900,2,0)</f>
        <v xml:space="preserve">ATM Autobanco Oficina Filadelfia Plaza </v>
      </c>
      <c r="H116" s="114" t="str">
        <f>VLOOKUP(E116,VIP!$A$2:$O17220,7,FALSE)</f>
        <v>Si</v>
      </c>
      <c r="I116" s="114" t="str">
        <f>VLOOKUP(E116,VIP!$A$2:$O9185,8,FALSE)</f>
        <v>Si</v>
      </c>
      <c r="J116" s="114" t="str">
        <f>VLOOKUP(E116,VIP!$A$2:$O9135,8,FALSE)</f>
        <v>Si</v>
      </c>
      <c r="K116" s="114" t="str">
        <f>VLOOKUP(E116,VIP!$A$2:$O12709,6,0)</f>
        <v>NO</v>
      </c>
      <c r="L116" s="115" t="s">
        <v>2531</v>
      </c>
      <c r="M116" s="113" t="s">
        <v>2465</v>
      </c>
      <c r="N116" s="113" t="s">
        <v>2472</v>
      </c>
      <c r="O116" s="114" t="s">
        <v>2473</v>
      </c>
      <c r="P116" s="112"/>
      <c r="Q116" s="116" t="s">
        <v>2531</v>
      </c>
    </row>
    <row r="117" spans="1:17" s="94" customFormat="1" ht="18" x14ac:dyDescent="0.25">
      <c r="A117" s="114" t="str">
        <f>VLOOKUP(E117,'LISTADO ATM'!$A$2:$C$901,3,0)</f>
        <v>NORTE</v>
      </c>
      <c r="B117" s="109">
        <v>335836399</v>
      </c>
      <c r="C117" s="121">
        <v>44284.143958333334</v>
      </c>
      <c r="D117" s="114" t="s">
        <v>2190</v>
      </c>
      <c r="E117" s="122">
        <v>95</v>
      </c>
      <c r="F117" s="114" t="str">
        <f>VLOOKUP(E117,VIP!$A$2:$O12298,2,0)</f>
        <v>DRBR095</v>
      </c>
      <c r="G117" s="114" t="str">
        <f>VLOOKUP(E117,'LISTADO ATM'!$A$2:$B$900,2,0)</f>
        <v xml:space="preserve">ATM Oficina Tenares </v>
      </c>
      <c r="H117" s="114" t="str">
        <f>VLOOKUP(E117,VIP!$A$2:$O17219,7,FALSE)</f>
        <v>Si</v>
      </c>
      <c r="I117" s="114" t="str">
        <f>VLOOKUP(E117,VIP!$A$2:$O9184,8,FALSE)</f>
        <v>Si</v>
      </c>
      <c r="J117" s="114" t="str">
        <f>VLOOKUP(E117,VIP!$A$2:$O9134,8,FALSE)</f>
        <v>Si</v>
      </c>
      <c r="K117" s="114" t="str">
        <f>VLOOKUP(E117,VIP!$A$2:$O12708,6,0)</f>
        <v>SI</v>
      </c>
      <c r="L117" s="115" t="s">
        <v>2254</v>
      </c>
      <c r="M117" s="113" t="s">
        <v>2465</v>
      </c>
      <c r="N117" s="113" t="s">
        <v>2472</v>
      </c>
      <c r="O117" s="114" t="s">
        <v>2506</v>
      </c>
      <c r="P117" s="112"/>
      <c r="Q117" s="116" t="s">
        <v>2254</v>
      </c>
    </row>
  </sheetData>
  <autoFilter ref="A4:Q59">
    <sortState ref="A5:Q117">
      <sortCondition ref="C4:C5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D6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85" zoomScale="85" zoomScaleNormal="85" workbookViewId="0">
      <selection activeCell="F108" sqref="F108:F109"/>
    </sheetView>
  </sheetViews>
  <sheetFormatPr baseColWidth="10" defaultColWidth="52.7109375" defaultRowHeight="15" x14ac:dyDescent="0.25"/>
  <cols>
    <col min="1" max="1" width="27.140625" style="94" bestFit="1" customWidth="1"/>
    <col min="2" max="2" width="18.28515625" style="99" bestFit="1" customWidth="1"/>
    <col min="3" max="3" width="56.7109375" style="94" bestFit="1" customWidth="1"/>
    <col min="4" max="4" width="41.85546875" style="94" customWidth="1"/>
    <col min="5" max="5" width="18.28515625" style="94" customWidth="1"/>
    <col min="6" max="16384" width="52.7109375" style="94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2470</v>
      </c>
      <c r="B2" s="147"/>
      <c r="C2" s="147"/>
      <c r="D2" s="147"/>
      <c r="E2" s="148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44283.708333333336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e">
        <f>VLOOKUP(B9,'[1]LISTADO ATM'!$A$2:$C$822,3,0)</f>
        <v>#N/A</v>
      </c>
      <c r="B9" s="122"/>
      <c r="C9" s="128" t="e">
        <f>VLOOKUP(B9,'[1]LISTADO ATM'!$A$2:$B$822,2,0)</f>
        <v>#N/A</v>
      </c>
      <c r="D9" s="124" t="s">
        <v>2520</v>
      </c>
      <c r="E9" s="111"/>
    </row>
    <row r="10" spans="1:5" ht="18.75" thickBot="1" x14ac:dyDescent="0.3">
      <c r="A10" s="120" t="s">
        <v>2499</v>
      </c>
      <c r="B10" s="101">
        <f>COUNT(B9:B9)</f>
        <v>0</v>
      </c>
      <c r="C10" s="152"/>
      <c r="D10" s="153"/>
      <c r="E10" s="154"/>
    </row>
    <row r="11" spans="1:5" x14ac:dyDescent="0.25">
      <c r="E11" s="99"/>
    </row>
    <row r="12" spans="1:5" ht="18" x14ac:dyDescent="0.25">
      <c r="A12" s="149" t="s">
        <v>2500</v>
      </c>
      <c r="B12" s="150"/>
      <c r="C12" s="150"/>
      <c r="D12" s="150"/>
      <c r="E12" s="151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35"/>
      <c r="E14" s="136"/>
    </row>
    <row r="15" spans="1:5" ht="18.75" thickBot="1" x14ac:dyDescent="0.3">
      <c r="A15" s="120" t="s">
        <v>2499</v>
      </c>
      <c r="B15" s="101">
        <f>COUNT(B14:B14)</f>
        <v>0</v>
      </c>
      <c r="C15" s="152"/>
      <c r="D15" s="153"/>
      <c r="E15" s="154"/>
    </row>
    <row r="16" spans="1:5" ht="15.75" thickBot="1" x14ac:dyDescent="0.3">
      <c r="E16" s="99"/>
    </row>
    <row r="17" spans="1:5" ht="18.75" thickBot="1" x14ac:dyDescent="0.3">
      <c r="A17" s="155" t="s">
        <v>2501</v>
      </c>
      <c r="B17" s="156"/>
      <c r="C17" s="156"/>
      <c r="D17" s="156"/>
      <c r="E17" s="157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75" t="str">
        <f>VLOOKUP(B24,'[1]LISTADO ATM'!$A$2:$C$822,3,0)</f>
        <v>ESTE</v>
      </c>
      <c r="B24" s="122">
        <v>1</v>
      </c>
      <c r="C24" s="122" t="str">
        <f>VLOOKUP(B24,'[1]LISTADO ATM'!$A$2:$B$822,2,0)</f>
        <v>ATM S/M San Rafael del Yuma</v>
      </c>
      <c r="D24" s="126" t="s">
        <v>2451</v>
      </c>
      <c r="E24" s="111">
        <v>335835897</v>
      </c>
    </row>
    <row r="25" spans="1:5" ht="18" x14ac:dyDescent="0.25">
      <c r="A25" s="75" t="str">
        <f>VLOOKUP(B25,'[1]LISTADO ATM'!$A$2:$C$822,3,0)</f>
        <v>NORTE</v>
      </c>
      <c r="B25" s="122">
        <v>144</v>
      </c>
      <c r="C25" s="122" t="str">
        <f>VLOOKUP(B25,'[1]LISTADO ATM'!$A$2:$B$822,2,0)</f>
        <v xml:space="preserve">ATM Oficina Villa Altagracia </v>
      </c>
      <c r="D25" s="126" t="s">
        <v>2451</v>
      </c>
      <c r="E25" s="111">
        <v>335836229</v>
      </c>
    </row>
    <row r="26" spans="1:5" ht="18" x14ac:dyDescent="0.25">
      <c r="A26" s="75" t="str">
        <f>VLOOKUP(B26,'[1]LISTADO ATM'!$A$2:$C$822,3,0)</f>
        <v>ESTE</v>
      </c>
      <c r="B26" s="122">
        <v>211</v>
      </c>
      <c r="C26" s="122" t="str">
        <f>VLOOKUP(B26,'[1]LISTADO ATM'!$A$2:$B$822,2,0)</f>
        <v xml:space="preserve">ATM Oficina La Romana I </v>
      </c>
      <c r="D26" s="126" t="s">
        <v>2451</v>
      </c>
      <c r="E26" s="111">
        <v>335836230</v>
      </c>
    </row>
    <row r="27" spans="1:5" ht="18" x14ac:dyDescent="0.25">
      <c r="A27" s="75" t="e">
        <f>VLOOKUP(B27,'[1]LISTADO ATM'!$A$2:$C$822,3,0)</f>
        <v>#N/A</v>
      </c>
      <c r="B27" s="122">
        <v>363</v>
      </c>
      <c r="C27" s="122" t="s">
        <v>2533</v>
      </c>
      <c r="D27" s="126" t="s">
        <v>2451</v>
      </c>
      <c r="E27" s="111">
        <v>335836232</v>
      </c>
    </row>
    <row r="28" spans="1:5" ht="18" x14ac:dyDescent="0.25">
      <c r="A28" s="75" t="str">
        <f>VLOOKUP(B28,'[1]LISTADO ATM'!$A$2:$C$822,3,0)</f>
        <v>ESTE</v>
      </c>
      <c r="B28" s="122">
        <v>609</v>
      </c>
      <c r="C28" s="122" t="str">
        <f>VLOOKUP(B28,'[1]LISTADO ATM'!$A$2:$B$822,2,0)</f>
        <v xml:space="preserve">ATM S/M Jumbo (San Pedro) </v>
      </c>
      <c r="D28" s="126" t="s">
        <v>2451</v>
      </c>
      <c r="E28" s="111">
        <v>335836236</v>
      </c>
    </row>
    <row r="29" spans="1:5" ht="18" x14ac:dyDescent="0.25">
      <c r="A29" s="75" t="str">
        <f>VLOOKUP(B29,'[1]LISTADO ATM'!$A$2:$C$822,3,0)</f>
        <v>SUR</v>
      </c>
      <c r="B29" s="122">
        <v>733</v>
      </c>
      <c r="C29" s="122" t="str">
        <f>VLOOKUP(B29,'[1]LISTADO ATM'!$A$2:$B$822,2,0)</f>
        <v xml:space="preserve">ATM Zona Franca Perdenales </v>
      </c>
      <c r="D29" s="126" t="s">
        <v>2451</v>
      </c>
      <c r="E29" s="111">
        <v>335836237</v>
      </c>
    </row>
    <row r="30" spans="1:5" ht="18" x14ac:dyDescent="0.25">
      <c r="A30" s="75" t="str">
        <f>VLOOKUP(B30,'[1]LISTADO ATM'!$A$2:$C$822,3,0)</f>
        <v>SUR</v>
      </c>
      <c r="B30" s="122">
        <v>311</v>
      </c>
      <c r="C30" s="122" t="str">
        <f>VLOOKUP(B30,'[1]LISTADO ATM'!$A$2:$B$822,2,0)</f>
        <v>ATM Plaza Eroski</v>
      </c>
      <c r="D30" s="126" t="s">
        <v>2451</v>
      </c>
      <c r="E30" s="111">
        <v>335836262</v>
      </c>
    </row>
    <row r="31" spans="1:5" ht="18" x14ac:dyDescent="0.25">
      <c r="A31" s="75" t="str">
        <f>VLOOKUP(B31,'[1]LISTADO ATM'!$A$2:$C$822,3,0)</f>
        <v>ESTE</v>
      </c>
      <c r="B31" s="122">
        <v>114</v>
      </c>
      <c r="C31" s="122" t="str">
        <f>VLOOKUP(B31,'[1]LISTADO ATM'!$A$2:$B$822,2,0)</f>
        <v xml:space="preserve">ATM Oficina Hato Mayor </v>
      </c>
      <c r="D31" s="126" t="s">
        <v>2451</v>
      </c>
      <c r="E31" s="111">
        <v>335836263</v>
      </c>
    </row>
    <row r="32" spans="1:5" ht="18" x14ac:dyDescent="0.25">
      <c r="A32" s="75" t="str">
        <f>VLOOKUP(B32,'[1]LISTADO ATM'!$A$2:$C$822,3,0)</f>
        <v>DISTRITO NACIONAL</v>
      </c>
      <c r="B32" s="122">
        <v>784</v>
      </c>
      <c r="C32" s="122" t="str">
        <f>VLOOKUP(B32,'[1]LISTADO ATM'!$A$2:$B$822,2,0)</f>
        <v xml:space="preserve">ATM Tribunal Superior Electoral </v>
      </c>
      <c r="D32" s="126" t="s">
        <v>2451</v>
      </c>
      <c r="E32" s="111">
        <v>335836211</v>
      </c>
    </row>
    <row r="33" spans="1:5" ht="18" x14ac:dyDescent="0.25">
      <c r="A33" s="75" t="str">
        <f>VLOOKUP(B33,'[1]LISTADO ATM'!$A$2:$C$822,3,0)</f>
        <v>DISTRITO NACIONAL</v>
      </c>
      <c r="B33" s="122">
        <v>979</v>
      </c>
      <c r="C33" s="122" t="str">
        <f>VLOOKUP(B33,'[1]LISTADO ATM'!$A$2:$B$822,2,0)</f>
        <v xml:space="preserve">ATM Oficina Luperón I </v>
      </c>
      <c r="D33" s="126" t="s">
        <v>2451</v>
      </c>
      <c r="E33" s="111">
        <v>335836277</v>
      </c>
    </row>
    <row r="34" spans="1:5" ht="18" x14ac:dyDescent="0.25">
      <c r="A34" s="75" t="str">
        <f>VLOOKUP(B34,'[1]LISTADO ATM'!$A$2:$C$822,3,0)</f>
        <v>DISTRITO NACIONAL</v>
      </c>
      <c r="B34" s="122">
        <v>183</v>
      </c>
      <c r="C34" s="122" t="str">
        <f>VLOOKUP(B34,'[1]LISTADO ATM'!$A$2:$B$822,2,0)</f>
        <v>ATM Estación Nativa Km. 22 Aut. Duarte.</v>
      </c>
      <c r="D34" s="126" t="s">
        <v>2451</v>
      </c>
      <c r="E34" s="111">
        <v>335836287</v>
      </c>
    </row>
    <row r="35" spans="1:5" ht="18" x14ac:dyDescent="0.25">
      <c r="A35" s="75" t="str">
        <f>VLOOKUP(B35,'[1]LISTADO ATM'!$A$2:$C$822,3,0)</f>
        <v>DISTRITO NACIONAL</v>
      </c>
      <c r="B35" s="122">
        <v>883</v>
      </c>
      <c r="C35" s="122" t="str">
        <f>VLOOKUP(B35,'[1]LISTADO ATM'!$A$2:$B$822,2,0)</f>
        <v xml:space="preserve">ATM Oficina Filadelfia Plaza </v>
      </c>
      <c r="D35" s="126" t="s">
        <v>2451</v>
      </c>
      <c r="E35" s="111">
        <v>335836302</v>
      </c>
    </row>
    <row r="36" spans="1:5" ht="18" x14ac:dyDescent="0.25">
      <c r="A36" s="75" t="str">
        <f>VLOOKUP(B36,'[1]LISTADO ATM'!$A$2:$C$822,3,0)</f>
        <v>ESTE</v>
      </c>
      <c r="B36" s="122">
        <v>121</v>
      </c>
      <c r="C36" s="122" t="str">
        <f>VLOOKUP(B36,'[1]LISTADO ATM'!$A$2:$B$822,2,0)</f>
        <v xml:space="preserve">ATM Oficina Bayaguana </v>
      </c>
      <c r="D36" s="126" t="s">
        <v>2451</v>
      </c>
      <c r="E36" s="111">
        <v>335836303</v>
      </c>
    </row>
    <row r="37" spans="1:5" ht="18" x14ac:dyDescent="0.25">
      <c r="A37" s="75" t="str">
        <f>VLOOKUP(B37,'[1]LISTADO ATM'!$A$2:$C$822,3,0)</f>
        <v>DISTRITO NACIONAL</v>
      </c>
      <c r="B37" s="122">
        <v>314</v>
      </c>
      <c r="C37" s="122" t="str">
        <f>VLOOKUP(B37,'[1]LISTADO ATM'!$A$2:$B$822,2,0)</f>
        <v xml:space="preserve">ATM UNP Cambita Garabito (San Cristóbal) </v>
      </c>
      <c r="D37" s="126" t="s">
        <v>2451</v>
      </c>
      <c r="E37" s="111">
        <v>335836304</v>
      </c>
    </row>
    <row r="38" spans="1:5" ht="18" x14ac:dyDescent="0.25">
      <c r="A38" s="75" t="str">
        <f>VLOOKUP(B38,'[1]LISTADO ATM'!$A$2:$C$822,3,0)</f>
        <v>NORTE</v>
      </c>
      <c r="B38" s="122">
        <v>633</v>
      </c>
      <c r="C38" s="122" t="str">
        <f>VLOOKUP(B38,'[1]LISTADO ATM'!$A$2:$B$822,2,0)</f>
        <v xml:space="preserve">ATM Autobanco Las Colinas </v>
      </c>
      <c r="D38" s="126" t="s">
        <v>2451</v>
      </c>
      <c r="E38" s="111">
        <v>335836308</v>
      </c>
    </row>
    <row r="39" spans="1:5" ht="18" x14ac:dyDescent="0.25">
      <c r="A39" s="75" t="str">
        <f>VLOOKUP(B39,'[1]LISTADO ATM'!$A$2:$C$822,3,0)</f>
        <v>NORTE</v>
      </c>
      <c r="B39" s="122">
        <v>256</v>
      </c>
      <c r="C39" s="122" t="str">
        <f>VLOOKUP(B39,'[1]LISTADO ATM'!$A$2:$B$822,2,0)</f>
        <v xml:space="preserve">ATM Oficina Licey Al Medio </v>
      </c>
      <c r="D39" s="126" t="s">
        <v>2451</v>
      </c>
      <c r="E39" s="111">
        <v>335836315</v>
      </c>
    </row>
    <row r="40" spans="1:5" ht="18" x14ac:dyDescent="0.25">
      <c r="A40" s="75" t="str">
        <f>VLOOKUP(B40,'[1]LISTADO ATM'!$A$2:$C$822,3,0)</f>
        <v>ESTE</v>
      </c>
      <c r="B40" s="122">
        <v>608</v>
      </c>
      <c r="C40" s="122" t="str">
        <f>VLOOKUP(B40,'[1]LISTADO ATM'!$A$2:$B$822,2,0)</f>
        <v xml:space="preserve">ATM Oficina Jumbo (San Pedro) </v>
      </c>
      <c r="D40" s="126" t="s">
        <v>2451</v>
      </c>
      <c r="E40" s="111">
        <v>335836316</v>
      </c>
    </row>
    <row r="41" spans="1:5" ht="18" x14ac:dyDescent="0.25">
      <c r="A41" s="75" t="str">
        <f>VLOOKUP(B41,'[1]LISTADO ATM'!$A$2:$C$822,3,0)</f>
        <v>NORTE</v>
      </c>
      <c r="B41" s="122">
        <v>138</v>
      </c>
      <c r="C41" s="122" t="str">
        <f>VLOOKUP(B41,'[1]LISTADO ATM'!$A$2:$B$822,2,0)</f>
        <v xml:space="preserve">ATM UNP Fantino </v>
      </c>
      <c r="D41" s="126" t="s">
        <v>2451</v>
      </c>
      <c r="E41" s="111">
        <v>335836300</v>
      </c>
    </row>
    <row r="42" spans="1:5" ht="18" x14ac:dyDescent="0.25">
      <c r="A42" s="75" t="str">
        <f>VLOOKUP(B42,'[1]LISTADO ATM'!$A$2:$C$822,3,0)</f>
        <v>DISTRITO NACIONAL</v>
      </c>
      <c r="B42" s="122">
        <v>713</v>
      </c>
      <c r="C42" s="122" t="str">
        <f>VLOOKUP(B42,'[1]LISTADO ATM'!$A$2:$B$822,2,0)</f>
        <v xml:space="preserve">ATM Oficina Las Américas </v>
      </c>
      <c r="D42" s="126" t="s">
        <v>2451</v>
      </c>
      <c r="E42" s="111">
        <v>335834644</v>
      </c>
    </row>
    <row r="43" spans="1:5" ht="18" x14ac:dyDescent="0.25">
      <c r="A43" s="75" t="str">
        <f>VLOOKUP(B43,'[1]LISTADO ATM'!$A$2:$C$822,3,0)</f>
        <v>NORTE</v>
      </c>
      <c r="B43" s="122">
        <v>119</v>
      </c>
      <c r="C43" s="122" t="str">
        <f>VLOOKUP(B43,'[1]LISTADO ATM'!$A$2:$B$822,2,0)</f>
        <v>ATM Oficina La Barranquita</v>
      </c>
      <c r="D43" s="126" t="s">
        <v>2451</v>
      </c>
      <c r="E43" s="111">
        <v>335836329</v>
      </c>
    </row>
    <row r="44" spans="1:5" ht="18" x14ac:dyDescent="0.25">
      <c r="A44" s="75" t="str">
        <f>VLOOKUP(B44,'[1]LISTADO ATM'!$A$2:$C$822,3,0)</f>
        <v>NORTE</v>
      </c>
      <c r="B44" s="122">
        <v>760</v>
      </c>
      <c r="C44" s="122" t="str">
        <f>VLOOKUP(B44,'[1]LISTADO ATM'!$A$2:$B$822,2,0)</f>
        <v xml:space="preserve">ATM UNP Cruce Guayacanes (Mao) </v>
      </c>
      <c r="D44" s="126" t="s">
        <v>2451</v>
      </c>
      <c r="E44" s="111">
        <v>335836330</v>
      </c>
    </row>
    <row r="45" spans="1:5" ht="18" x14ac:dyDescent="0.25">
      <c r="A45" s="75" t="str">
        <f>VLOOKUP(B45,'[1]LISTADO ATM'!$A$2:$C$822,3,0)</f>
        <v>ESTE</v>
      </c>
      <c r="B45" s="122">
        <v>772</v>
      </c>
      <c r="C45" s="122" t="str">
        <f>VLOOKUP(B45,'[1]LISTADO ATM'!$A$2:$B$822,2,0)</f>
        <v xml:space="preserve">ATM UNP Yamasá </v>
      </c>
      <c r="D45" s="126" t="s">
        <v>2451</v>
      </c>
      <c r="E45" s="111">
        <v>335836333</v>
      </c>
    </row>
    <row r="46" spans="1:5" ht="18" x14ac:dyDescent="0.25">
      <c r="A46" s="75" t="str">
        <f>VLOOKUP(B46,'[1]LISTADO ATM'!$A$2:$C$822,3,0)</f>
        <v>ESTE</v>
      </c>
      <c r="B46" s="122">
        <v>634</v>
      </c>
      <c r="C46" s="122" t="str">
        <f>VLOOKUP(B46,'[1]LISTADO ATM'!$A$2:$B$822,2,0)</f>
        <v xml:space="preserve">ATM Ayuntamiento Los Llanos (SPM) </v>
      </c>
      <c r="D46" s="126" t="s">
        <v>2451</v>
      </c>
      <c r="E46" s="111">
        <v>335836363</v>
      </c>
    </row>
    <row r="47" spans="1:5" ht="18" x14ac:dyDescent="0.25">
      <c r="A47" s="75" t="str">
        <f>VLOOKUP(B47,'[1]LISTADO ATM'!$A$2:$C$822,3,0)</f>
        <v>NORTE</v>
      </c>
      <c r="B47" s="122">
        <v>944</v>
      </c>
      <c r="C47" s="122" t="str">
        <f>VLOOKUP(B47,'[1]LISTADO ATM'!$A$2:$B$822,2,0)</f>
        <v xml:space="preserve">ATM UNP Mao </v>
      </c>
      <c r="D47" s="126" t="s">
        <v>2451</v>
      </c>
      <c r="E47" s="111">
        <v>335836359</v>
      </c>
    </row>
    <row r="48" spans="1:5" ht="18" x14ac:dyDescent="0.25">
      <c r="A48" s="75" t="str">
        <f>VLOOKUP(B48,'[1]LISTADO ATM'!$A$2:$C$822,3,0)</f>
        <v>DISTRITO NACIONAL</v>
      </c>
      <c r="B48" s="122">
        <v>721</v>
      </c>
      <c r="C48" s="122" t="str">
        <f>VLOOKUP(B48,'[1]LISTADO ATM'!$A$2:$B$822,2,0)</f>
        <v xml:space="preserve">ATM Oficina Charles de Gaulle II </v>
      </c>
      <c r="D48" s="126" t="s">
        <v>2451</v>
      </c>
      <c r="E48" s="111">
        <v>335836361</v>
      </c>
    </row>
    <row r="49" spans="1:5" ht="18" x14ac:dyDescent="0.25">
      <c r="A49" s="75" t="str">
        <f>VLOOKUP(B49,'[1]LISTADO ATM'!$A$2:$C$822,3,0)</f>
        <v>NORTE</v>
      </c>
      <c r="B49" s="122">
        <v>950</v>
      </c>
      <c r="C49" s="122" t="str">
        <f>VLOOKUP(B49,'[1]LISTADO ATM'!$A$2:$B$822,2,0)</f>
        <v xml:space="preserve">ATM Oficina Monterrico </v>
      </c>
      <c r="D49" s="126" t="s">
        <v>2451</v>
      </c>
      <c r="E49" s="111" t="s">
        <v>2534</v>
      </c>
    </row>
    <row r="50" spans="1:5" ht="18" x14ac:dyDescent="0.25">
      <c r="A50" s="75" t="str">
        <f>VLOOKUP(B50,'[1]LISTADO ATM'!$A$2:$C$822,3,0)</f>
        <v>ESTE</v>
      </c>
      <c r="B50" s="122">
        <v>480</v>
      </c>
      <c r="C50" s="122" t="str">
        <f>VLOOKUP(B50,'[1]LISTADO ATM'!$A$2:$B$822,2,0)</f>
        <v>ATM UNP Farmaconal Higuey</v>
      </c>
      <c r="D50" s="126" t="s">
        <v>2451</v>
      </c>
      <c r="E50" s="111">
        <v>335836377</v>
      </c>
    </row>
    <row r="51" spans="1:5" ht="18" x14ac:dyDescent="0.25">
      <c r="A51" s="75" t="str">
        <f>VLOOKUP(B51,'[1]LISTADO ATM'!$A$2:$C$822,3,0)</f>
        <v>ESTE</v>
      </c>
      <c r="B51" s="122">
        <v>824</v>
      </c>
      <c r="C51" s="122" t="str">
        <f>VLOOKUP(B51,'[1]LISTADO ATM'!$A$2:$B$822,2,0)</f>
        <v xml:space="preserve">ATM Multiplaza (Higuey) </v>
      </c>
      <c r="D51" s="126" t="s">
        <v>2451</v>
      </c>
      <c r="E51" s="111">
        <v>335836378</v>
      </c>
    </row>
    <row r="52" spans="1:5" ht="18" x14ac:dyDescent="0.25">
      <c r="A52" s="75" t="str">
        <f>VLOOKUP(B52,'[1]LISTADO ATM'!$A$2:$C$822,3,0)</f>
        <v>DISTRITO NACIONAL</v>
      </c>
      <c r="B52" s="122">
        <v>139</v>
      </c>
      <c r="C52" s="122" t="str">
        <f>VLOOKUP(B52,'[1]LISTADO ATM'!$A$2:$B$822,2,0)</f>
        <v xml:space="preserve">ATM Oficina Plaza Lama Zona Oriental I </v>
      </c>
      <c r="D52" s="126" t="s">
        <v>2451</v>
      </c>
      <c r="E52" s="111">
        <v>335836379</v>
      </c>
    </row>
    <row r="53" spans="1:5" ht="18" x14ac:dyDescent="0.25">
      <c r="A53" s="75" t="str">
        <f>VLOOKUP(B53,'[1]LISTADO ATM'!$A$2:$C$822,3,0)</f>
        <v>ESTE</v>
      </c>
      <c r="B53" s="122">
        <v>742</v>
      </c>
      <c r="C53" s="122" t="str">
        <f>VLOOKUP(B53,'[1]LISTADO ATM'!$A$2:$B$822,2,0)</f>
        <v xml:space="preserve">ATM Oficina Plaza del Rey (La Romana) </v>
      </c>
      <c r="D53" s="126" t="s">
        <v>2451</v>
      </c>
      <c r="E53" s="111">
        <v>335836380</v>
      </c>
    </row>
    <row r="54" spans="1:5" ht="18" x14ac:dyDescent="0.25">
      <c r="A54" s="75" t="str">
        <f>VLOOKUP(B54,'[1]LISTADO ATM'!$A$2:$C$822,3,0)</f>
        <v>SUR</v>
      </c>
      <c r="B54" s="122">
        <v>50</v>
      </c>
      <c r="C54" s="122" t="str">
        <f>VLOOKUP(B54,'[1]LISTADO ATM'!$A$2:$B$822,2,0)</f>
        <v xml:space="preserve">ATM Oficina Padre Las Casas (Azua) </v>
      </c>
      <c r="D54" s="126" t="s">
        <v>2451</v>
      </c>
      <c r="E54" s="111">
        <v>335836381</v>
      </c>
    </row>
    <row r="55" spans="1:5" ht="18" x14ac:dyDescent="0.25">
      <c r="A55" s="75" t="str">
        <f>VLOOKUP(B55,'[1]LISTADO ATM'!$A$2:$C$822,3,0)</f>
        <v>DISTRITO NACIONAL</v>
      </c>
      <c r="B55" s="122">
        <v>408</v>
      </c>
      <c r="C55" s="122" t="str">
        <f>VLOOKUP(B55,'[1]LISTADO ATM'!$A$2:$B$822,2,0)</f>
        <v xml:space="preserve">ATM Autobanco Las Palmas de Herrera </v>
      </c>
      <c r="D55" s="126" t="s">
        <v>2451</v>
      </c>
      <c r="E55" s="111">
        <v>335836382</v>
      </c>
    </row>
    <row r="56" spans="1:5" ht="18" x14ac:dyDescent="0.25">
      <c r="A56" s="75" t="str">
        <f>VLOOKUP(B56,'[1]LISTADO ATM'!$A$2:$C$822,3,0)</f>
        <v>ESTE</v>
      </c>
      <c r="B56" s="122">
        <v>427</v>
      </c>
      <c r="C56" s="122" t="str">
        <f>VLOOKUP(B56,'[1]LISTADO ATM'!$A$2:$B$822,2,0)</f>
        <v xml:space="preserve">ATM Almacenes Iberia (Hato Mayor) </v>
      </c>
      <c r="D56" s="126" t="s">
        <v>2451</v>
      </c>
      <c r="E56" s="111">
        <v>335836383</v>
      </c>
    </row>
    <row r="57" spans="1:5" ht="18" x14ac:dyDescent="0.25">
      <c r="A57" s="75" t="str">
        <f>VLOOKUP(B57,'[1]LISTADO ATM'!$A$2:$C$822,3,0)</f>
        <v>SUR</v>
      </c>
      <c r="B57" s="122">
        <v>89</v>
      </c>
      <c r="C57" s="122" t="str">
        <f>VLOOKUP(B57,'[1]LISTADO ATM'!$A$2:$B$822,2,0)</f>
        <v xml:space="preserve">ATM UNP El Cercado (San Juan) </v>
      </c>
      <c r="D57" s="126" t="s">
        <v>2451</v>
      </c>
      <c r="E57" s="111" t="s">
        <v>2535</v>
      </c>
    </row>
    <row r="58" spans="1:5" ht="18" x14ac:dyDescent="0.25">
      <c r="A58" s="75" t="str">
        <f>VLOOKUP(B58,'[1]LISTADO ATM'!$A$2:$C$822,3,0)</f>
        <v>DISTRITO NACIONAL</v>
      </c>
      <c r="B58" s="122">
        <v>710</v>
      </c>
      <c r="C58" s="122" t="str">
        <f>VLOOKUP(B58,'[1]LISTADO ATM'!$A$2:$B$822,2,0)</f>
        <v xml:space="preserve">ATM S/M Soberano </v>
      </c>
      <c r="D58" s="126" t="s">
        <v>2451</v>
      </c>
      <c r="E58" s="111">
        <v>335836390</v>
      </c>
    </row>
    <row r="59" spans="1:5" ht="18" x14ac:dyDescent="0.25">
      <c r="A59" s="75" t="str">
        <f>VLOOKUP(B59,'[1]LISTADO ATM'!$A$2:$C$822,3,0)</f>
        <v>NORTE</v>
      </c>
      <c r="B59" s="122">
        <v>332</v>
      </c>
      <c r="C59" s="122" t="str">
        <f>VLOOKUP(B59,'[1]LISTADO ATM'!$A$2:$B$822,2,0)</f>
        <v>ATM Estación Sigma (Cotuí)</v>
      </c>
      <c r="D59" s="126" t="s">
        <v>2451</v>
      </c>
      <c r="E59" s="111">
        <v>335836391</v>
      </c>
    </row>
    <row r="60" spans="1:5" ht="18" x14ac:dyDescent="0.25">
      <c r="A60" s="75" t="str">
        <f>VLOOKUP(B60,'[1]LISTADO ATM'!$A$2:$C$822,3,0)</f>
        <v>NORTE</v>
      </c>
      <c r="B60" s="122">
        <v>154</v>
      </c>
      <c r="C60" s="122" t="str">
        <f>VLOOKUP(B60,'[1]LISTADO ATM'!$A$2:$B$822,2,0)</f>
        <v xml:space="preserve">ATM Oficina Sánchez </v>
      </c>
      <c r="D60" s="126" t="s">
        <v>2451</v>
      </c>
      <c r="E60" s="111">
        <v>335836392</v>
      </c>
    </row>
    <row r="61" spans="1:5" ht="18" x14ac:dyDescent="0.25">
      <c r="A61" s="75" t="str">
        <f>VLOOKUP(B61,'[1]LISTADO ATM'!$A$2:$C$822,3,0)</f>
        <v>DISTRITO NACIONAL</v>
      </c>
      <c r="B61" s="122">
        <v>354</v>
      </c>
      <c r="C61" s="122" t="str">
        <f>VLOOKUP(B61,'[1]LISTADO ATM'!$A$2:$B$822,2,0)</f>
        <v xml:space="preserve">ATM Oficina Núñez de Cáceres II </v>
      </c>
      <c r="D61" s="126" t="s">
        <v>2451</v>
      </c>
      <c r="E61" s="111">
        <v>335836394</v>
      </c>
    </row>
    <row r="62" spans="1:5" ht="18" x14ac:dyDescent="0.25">
      <c r="A62" s="75" t="str">
        <f>VLOOKUP(B62,'[1]LISTADO ATM'!$A$2:$C$822,3,0)</f>
        <v>DISTRITO NACIONAL</v>
      </c>
      <c r="B62" s="122">
        <v>823</v>
      </c>
      <c r="C62" s="122" t="str">
        <f>VLOOKUP(B62,'[1]LISTADO ATM'!$A$2:$B$822,2,0)</f>
        <v xml:space="preserve">ATM UNP El Carril (Haina) </v>
      </c>
      <c r="D62" s="126" t="s">
        <v>2451</v>
      </c>
      <c r="E62" s="111">
        <v>33583639</v>
      </c>
    </row>
    <row r="63" spans="1:5" ht="18" x14ac:dyDescent="0.25">
      <c r="A63" s="75" t="str">
        <f>VLOOKUP(B63,'[1]LISTADO ATM'!$A$2:$C$822,3,0)</f>
        <v>ESTE</v>
      </c>
      <c r="B63" s="122">
        <v>830</v>
      </c>
      <c r="C63" s="122" t="str">
        <f>VLOOKUP(B63,'[1]LISTADO ATM'!$A$2:$B$822,2,0)</f>
        <v xml:space="preserve">ATM UNP Sabana Grande de Boyá </v>
      </c>
      <c r="D63" s="126" t="s">
        <v>2451</v>
      </c>
      <c r="E63" s="111" t="s">
        <v>2536</v>
      </c>
    </row>
    <row r="64" spans="1:5" ht="18" x14ac:dyDescent="0.25">
      <c r="A64" s="75" t="str">
        <f>VLOOKUP(B64,'[1]LISTADO ATM'!$A$2:$C$822,3,0)</f>
        <v>ESTE</v>
      </c>
      <c r="B64" s="122">
        <v>912</v>
      </c>
      <c r="C64" s="122" t="str">
        <f>VLOOKUP(B64,'[1]LISTADO ATM'!$A$2:$B$822,2,0)</f>
        <v xml:space="preserve">ATM Oficina San Pedro II </v>
      </c>
      <c r="D64" s="126" t="s">
        <v>2451</v>
      </c>
      <c r="E64" s="111">
        <v>335836397</v>
      </c>
    </row>
    <row r="65" spans="1:5" ht="18.75" thickBot="1" x14ac:dyDescent="0.3">
      <c r="A65" s="127" t="s">
        <v>2499</v>
      </c>
      <c r="B65" s="101">
        <f>COUNT(B19:B64)</f>
        <v>46</v>
      </c>
      <c r="C65" s="107"/>
      <c r="D65" s="107"/>
      <c r="E65" s="107"/>
    </row>
    <row r="66" spans="1:5" ht="15.75" thickBot="1" x14ac:dyDescent="0.3">
      <c r="E66" s="99"/>
    </row>
    <row r="67" spans="1:5" ht="18.75" thickBot="1" x14ac:dyDescent="0.3">
      <c r="A67" s="155" t="s">
        <v>2502</v>
      </c>
      <c r="B67" s="156"/>
      <c r="C67" s="156"/>
      <c r="D67" s="156"/>
      <c r="E67" s="157"/>
    </row>
    <row r="68" spans="1:5" ht="18" x14ac:dyDescent="0.25">
      <c r="A68" s="96" t="s">
        <v>15</v>
      </c>
      <c r="B68" s="97" t="s">
        <v>2426</v>
      </c>
      <c r="C68" s="97" t="s">
        <v>46</v>
      </c>
      <c r="D68" s="97" t="s">
        <v>2429</v>
      </c>
      <c r="E68" s="102" t="s">
        <v>2427</v>
      </c>
    </row>
    <row r="69" spans="1:5" ht="18" x14ac:dyDescent="0.25">
      <c r="A69" s="75" t="str">
        <f>VLOOKUP(B69,'[1]LISTADO ATM'!$A$2:$C$822,3,0)</f>
        <v>NORTE</v>
      </c>
      <c r="B69" s="122">
        <v>752</v>
      </c>
      <c r="C69" s="122" t="str">
        <f>VLOOKUP(B69,'[1]LISTADO ATM'!$A$2:$B$822,2,0)</f>
        <v xml:space="preserve">ATM UNP Las Carolinas (La Vega) </v>
      </c>
      <c r="D69" s="128" t="s">
        <v>2489</v>
      </c>
      <c r="E69" s="111">
        <v>335836214</v>
      </c>
    </row>
    <row r="70" spans="1:5" ht="18" x14ac:dyDescent="0.25">
      <c r="A70" s="75" t="str">
        <f>VLOOKUP(B70,'[1]LISTADO ATM'!$A$2:$C$822,3,0)</f>
        <v>DISTRITO NACIONAL</v>
      </c>
      <c r="B70" s="122">
        <v>522</v>
      </c>
      <c r="C70" s="122" t="str">
        <f>VLOOKUP(B70,'[1]LISTADO ATM'!$A$2:$B$822,2,0)</f>
        <v xml:space="preserve">ATM Oficina Galería 360 </v>
      </c>
      <c r="D70" s="122" t="s">
        <v>2489</v>
      </c>
      <c r="E70" s="111">
        <v>335836247</v>
      </c>
    </row>
    <row r="71" spans="1:5" ht="18" x14ac:dyDescent="0.25">
      <c r="A71" s="75" t="str">
        <f>VLOOKUP(B71,'[1]LISTADO ATM'!$A$2:$C$822,3,0)</f>
        <v>DISTRITO NACIONAL</v>
      </c>
      <c r="B71" s="122">
        <v>409</v>
      </c>
      <c r="C71" s="122" t="str">
        <f>VLOOKUP(B71,'[1]LISTADO ATM'!$A$2:$B$822,2,0)</f>
        <v xml:space="preserve">ATM Oficina Las Palmas de Herrera I </v>
      </c>
      <c r="D71" s="122" t="s">
        <v>2489</v>
      </c>
      <c r="E71" s="111">
        <v>335836259</v>
      </c>
    </row>
    <row r="72" spans="1:5" ht="18" x14ac:dyDescent="0.25">
      <c r="A72" s="75" t="str">
        <f>VLOOKUP(B72,'[1]LISTADO ATM'!$A$2:$C$822,3,0)</f>
        <v>DISTRITO NACIONAL</v>
      </c>
      <c r="B72" s="122">
        <v>976</v>
      </c>
      <c r="C72" s="122" t="str">
        <f>VLOOKUP(B72,'[1]LISTADO ATM'!$A$2:$B$822,2,0)</f>
        <v xml:space="preserve">ATM Oficina Diamond Plaza I </v>
      </c>
      <c r="D72" s="122" t="s">
        <v>2489</v>
      </c>
      <c r="E72" s="111">
        <v>335836264</v>
      </c>
    </row>
    <row r="73" spans="1:5" ht="18" x14ac:dyDescent="0.25">
      <c r="A73" s="75" t="str">
        <f>VLOOKUP(B73,'[1]LISTADO ATM'!$A$2:$C$822,3,0)</f>
        <v>DISTRITO NACIONAL</v>
      </c>
      <c r="B73" s="122">
        <v>957</v>
      </c>
      <c r="C73" s="122" t="str">
        <f>VLOOKUP(B73,'[1]LISTADO ATM'!$A$2:$B$822,2,0)</f>
        <v xml:space="preserve">ATM Oficina Venezuela </v>
      </c>
      <c r="D73" s="122" t="s">
        <v>2489</v>
      </c>
      <c r="E73" s="111">
        <v>335836270</v>
      </c>
    </row>
    <row r="74" spans="1:5" ht="18" x14ac:dyDescent="0.25">
      <c r="A74" s="75" t="str">
        <f>VLOOKUP(B74,'[1]LISTADO ATM'!$A$2:$C$822,3,0)</f>
        <v>SUR</v>
      </c>
      <c r="B74" s="122">
        <v>962</v>
      </c>
      <c r="C74" s="122" t="str">
        <f>VLOOKUP(B74,'[1]LISTADO ATM'!$A$2:$B$822,2,0)</f>
        <v xml:space="preserve">ATM Oficina Villa Ofelia II (San Juan) </v>
      </c>
      <c r="D74" s="122" t="s">
        <v>2489</v>
      </c>
      <c r="E74" s="111">
        <v>335836286</v>
      </c>
    </row>
    <row r="75" spans="1:5" ht="18" x14ac:dyDescent="0.25">
      <c r="A75" s="75" t="str">
        <f>VLOOKUP(B75,'[1]LISTADO ATM'!$A$2:$C$822,3,0)</f>
        <v>ESTE</v>
      </c>
      <c r="B75" s="122">
        <v>673</v>
      </c>
      <c r="C75" s="122" t="str">
        <f>VLOOKUP(B75,'[1]LISTADO ATM'!$A$2:$B$822,2,0)</f>
        <v>ATM Clínica Dr. Cruz Jiminián</v>
      </c>
      <c r="D75" s="122" t="s">
        <v>2489</v>
      </c>
      <c r="E75" s="111">
        <v>335836288</v>
      </c>
    </row>
    <row r="76" spans="1:5" ht="18" x14ac:dyDescent="0.25">
      <c r="A76" s="75" t="str">
        <f>VLOOKUP(B76,'[1]LISTADO ATM'!$A$2:$C$822,3,0)</f>
        <v>ESTE</v>
      </c>
      <c r="B76" s="122">
        <v>345</v>
      </c>
      <c r="C76" s="122" t="str">
        <f>VLOOKUP(B76,'[1]LISTADO ATM'!$A$2:$B$822,2,0)</f>
        <v>ATM Ofic. Yamasa II</v>
      </c>
      <c r="D76" s="122" t="s">
        <v>2489</v>
      </c>
      <c r="E76" s="111">
        <v>335836289</v>
      </c>
    </row>
    <row r="77" spans="1:5" ht="18" x14ac:dyDescent="0.25">
      <c r="A77" s="75" t="str">
        <f>VLOOKUP(B77,'[1]LISTADO ATM'!$A$2:$C$822,3,0)</f>
        <v>NORTE</v>
      </c>
      <c r="B77" s="122">
        <v>315</v>
      </c>
      <c r="C77" s="122" t="str">
        <f>VLOOKUP(B77,'[1]LISTADO ATM'!$A$2:$B$822,2,0)</f>
        <v xml:space="preserve">ATM Oficina Estrella Sadalá </v>
      </c>
      <c r="D77" s="122" t="s">
        <v>2489</v>
      </c>
      <c r="E77" s="111">
        <v>335836307</v>
      </c>
    </row>
    <row r="78" spans="1:5" ht="18" x14ac:dyDescent="0.25">
      <c r="A78" s="75" t="str">
        <f>VLOOKUP(B78,'[1]LISTADO ATM'!$A$2:$C$822,3,0)</f>
        <v>NORTE</v>
      </c>
      <c r="B78" s="122">
        <v>877</v>
      </c>
      <c r="C78" s="122" t="str">
        <f>VLOOKUP(B78,'[1]LISTADO ATM'!$A$2:$B$822,2,0)</f>
        <v xml:space="preserve">ATM Estación Los Samanes (Ranchito, La Vega) </v>
      </c>
      <c r="D78" s="122" t="s">
        <v>2489</v>
      </c>
      <c r="E78" s="111">
        <v>335836310</v>
      </c>
    </row>
    <row r="79" spans="1:5" ht="18" x14ac:dyDescent="0.25">
      <c r="A79" s="75" t="str">
        <f>VLOOKUP(B79,'[1]LISTADO ATM'!$A$2:$C$822,3,0)</f>
        <v>SUR</v>
      </c>
      <c r="B79" s="122">
        <v>537</v>
      </c>
      <c r="C79" s="122" t="str">
        <f>VLOOKUP(B79,'[1]LISTADO ATM'!$A$2:$B$822,2,0)</f>
        <v xml:space="preserve">ATM Estación Texaco Enriquillo (Barahona) </v>
      </c>
      <c r="D79" s="122" t="s">
        <v>2489</v>
      </c>
      <c r="E79" s="111">
        <v>335836313</v>
      </c>
    </row>
    <row r="80" spans="1:5" ht="18" x14ac:dyDescent="0.25">
      <c r="A80" s="75" t="str">
        <f>VLOOKUP(B80,'[1]LISTADO ATM'!$A$2:$C$822,3,0)</f>
        <v>NORTE</v>
      </c>
      <c r="B80" s="122">
        <v>91</v>
      </c>
      <c r="C80" s="122" t="str">
        <f>VLOOKUP(B80,'[1]LISTADO ATM'!$A$2:$B$822,2,0)</f>
        <v xml:space="preserve">ATM UNP Villa Isabela </v>
      </c>
      <c r="D80" s="122" t="s">
        <v>2489</v>
      </c>
      <c r="E80" s="111">
        <v>335836317</v>
      </c>
    </row>
    <row r="81" spans="1:5" ht="18" x14ac:dyDescent="0.25">
      <c r="A81" s="75" t="str">
        <f>VLOOKUP(B81,'[1]LISTADO ATM'!$A$2:$C$822,3,0)</f>
        <v>NORTE</v>
      </c>
      <c r="B81" s="122">
        <v>93</v>
      </c>
      <c r="C81" s="122" t="str">
        <f>VLOOKUP(B81,'[1]LISTADO ATM'!$A$2:$B$822,2,0)</f>
        <v xml:space="preserve">ATM Oficina Cotuí </v>
      </c>
      <c r="D81" s="122" t="s">
        <v>2489</v>
      </c>
      <c r="E81" s="111">
        <v>335836318</v>
      </c>
    </row>
    <row r="82" spans="1:5" ht="18" x14ac:dyDescent="0.25">
      <c r="A82" s="75" t="str">
        <f>VLOOKUP(B82,'[1]LISTADO ATM'!$A$2:$C$822,3,0)</f>
        <v>NORTE</v>
      </c>
      <c r="B82" s="122">
        <v>853</v>
      </c>
      <c r="C82" s="122" t="str">
        <f>VLOOKUP(B82,'[1]LISTADO ATM'!$A$2:$B$822,2,0)</f>
        <v xml:space="preserve">ATM Inversiones JF Group (Shell Canabacoa) </v>
      </c>
      <c r="D82" s="122" t="s">
        <v>2489</v>
      </c>
      <c r="E82" s="111">
        <v>335836327</v>
      </c>
    </row>
    <row r="83" spans="1:5" ht="18" x14ac:dyDescent="0.25">
      <c r="A83" s="75" t="str">
        <f>VLOOKUP(B83,'[1]LISTADO ATM'!$A$2:$C$822,3,0)</f>
        <v>DISTRITO NACIONAL</v>
      </c>
      <c r="B83" s="122">
        <v>406</v>
      </c>
      <c r="C83" s="122" t="str">
        <f>VLOOKUP(B83,'[1]LISTADO ATM'!$A$2:$B$822,2,0)</f>
        <v xml:space="preserve">ATM UNP Plaza Lama Máximo Gómez </v>
      </c>
      <c r="D83" s="122" t="s">
        <v>2489</v>
      </c>
      <c r="E83" s="111">
        <v>335836328</v>
      </c>
    </row>
    <row r="84" spans="1:5" ht="18" x14ac:dyDescent="0.25">
      <c r="A84" s="75" t="str">
        <f>VLOOKUP(B84,'[1]LISTADO ATM'!$A$2:$C$822,3,0)</f>
        <v>NORTE</v>
      </c>
      <c r="B84" s="122">
        <v>903</v>
      </c>
      <c r="C84" s="122" t="str">
        <f>VLOOKUP(B84,'[1]LISTADO ATM'!$A$2:$B$822,2,0)</f>
        <v xml:space="preserve">ATM Oficina La Vega Real I </v>
      </c>
      <c r="D84" s="122" t="s">
        <v>2489</v>
      </c>
      <c r="E84" s="111">
        <v>335836331</v>
      </c>
    </row>
    <row r="85" spans="1:5" ht="18" x14ac:dyDescent="0.25">
      <c r="A85" s="75" t="str">
        <f>VLOOKUP(B85,'[1]LISTADO ATM'!$A$2:$C$822,3,0)</f>
        <v>SUR</v>
      </c>
      <c r="B85" s="122">
        <v>616</v>
      </c>
      <c r="C85" s="122" t="str">
        <f>VLOOKUP(B85,'[1]LISTADO ATM'!$A$2:$B$822,2,0)</f>
        <v xml:space="preserve">ATM 5ta. Brigada Barahona </v>
      </c>
      <c r="D85" s="122" t="s">
        <v>2489</v>
      </c>
      <c r="E85" s="111">
        <v>335836332</v>
      </c>
    </row>
    <row r="86" spans="1:5" ht="18" x14ac:dyDescent="0.25">
      <c r="A86" s="75" t="str">
        <f>VLOOKUP(B86,'[1]LISTADO ATM'!$A$2:$C$822,3,0)</f>
        <v>NORTE</v>
      </c>
      <c r="B86" s="122">
        <v>987</v>
      </c>
      <c r="C86" s="122" t="str">
        <f>VLOOKUP(B86,'[1]LISTADO ATM'!$A$2:$B$822,2,0)</f>
        <v xml:space="preserve">ATM S/M Jumbo (Moca) </v>
      </c>
      <c r="D86" s="122" t="s">
        <v>2489</v>
      </c>
      <c r="E86" s="111">
        <v>335836364</v>
      </c>
    </row>
    <row r="87" spans="1:5" ht="18" x14ac:dyDescent="0.25">
      <c r="A87" s="75" t="str">
        <f>VLOOKUP(B87,'[1]LISTADO ATM'!$A$2:$C$822,3,0)</f>
        <v>NORTE</v>
      </c>
      <c r="B87" s="122">
        <v>756</v>
      </c>
      <c r="C87" s="122" t="str">
        <f>VLOOKUP(B87,'[1]LISTADO ATM'!$A$2:$B$822,2,0)</f>
        <v xml:space="preserve">ATM UNP Villa La Mata (Cotuí) </v>
      </c>
      <c r="D87" s="122" t="s">
        <v>2489</v>
      </c>
      <c r="E87" s="111">
        <v>335836362</v>
      </c>
    </row>
    <row r="88" spans="1:5" ht="18" x14ac:dyDescent="0.25">
      <c r="A88" s="75" t="str">
        <f>VLOOKUP(B88,'[1]LISTADO ATM'!$A$2:$C$822,3,0)</f>
        <v>DISTRITO NACIONAL</v>
      </c>
      <c r="B88" s="122">
        <v>938</v>
      </c>
      <c r="C88" s="122" t="str">
        <f>VLOOKUP(B88,'[1]LISTADO ATM'!$A$2:$B$822,2,0)</f>
        <v xml:space="preserve">ATM Autobanco Oficina Filadelfia Plaza </v>
      </c>
      <c r="D88" s="122" t="s">
        <v>2489</v>
      </c>
      <c r="E88" s="111">
        <v>335836398</v>
      </c>
    </row>
    <row r="89" spans="1:5" ht="18.75" thickBot="1" x14ac:dyDescent="0.3">
      <c r="A89" s="120" t="s">
        <v>2499</v>
      </c>
      <c r="B89" s="101">
        <f>COUNT(B69:B88)</f>
        <v>20</v>
      </c>
      <c r="C89" s="107"/>
      <c r="D89" s="132"/>
      <c r="E89" s="133"/>
    </row>
    <row r="90" spans="1:5" ht="15.75" thickBot="1" x14ac:dyDescent="0.3">
      <c r="E90" s="99"/>
    </row>
    <row r="91" spans="1:5" ht="18" x14ac:dyDescent="0.25">
      <c r="A91" s="140" t="s">
        <v>2503</v>
      </c>
      <c r="B91" s="141"/>
      <c r="C91" s="141"/>
      <c r="D91" s="141"/>
      <c r="E91" s="142"/>
    </row>
    <row r="92" spans="1:5" ht="18" x14ac:dyDescent="0.25">
      <c r="A92" s="102" t="s">
        <v>15</v>
      </c>
      <c r="B92" s="98" t="s">
        <v>2426</v>
      </c>
      <c r="C92" s="98" t="s">
        <v>46</v>
      </c>
      <c r="D92" s="129" t="s">
        <v>2429</v>
      </c>
      <c r="E92" s="102" t="s">
        <v>2427</v>
      </c>
    </row>
    <row r="93" spans="1:5" ht="18" x14ac:dyDescent="0.25">
      <c r="A93" s="122" t="str">
        <f>VLOOKUP(B93,'[1]LISTADO ATM'!$A$2:$C$822,3,0)</f>
        <v>DISTRITO NACIONAL</v>
      </c>
      <c r="B93" s="122">
        <v>410</v>
      </c>
      <c r="C93" s="122" t="str">
        <f>VLOOKUP(B93,'[1]LISTADO ATM'!$A$2:$B$822,2,0)</f>
        <v xml:space="preserve">ATM Oficina Las Palmas de Herrera II </v>
      </c>
      <c r="D93" s="128" t="s">
        <v>2521</v>
      </c>
      <c r="E93" s="125">
        <v>335835813</v>
      </c>
    </row>
    <row r="94" spans="1:5" ht="18" x14ac:dyDescent="0.25">
      <c r="A94" s="122" t="str">
        <f>VLOOKUP(B94,'[1]LISTADO ATM'!$A$2:$C$822,3,0)</f>
        <v>SUR</v>
      </c>
      <c r="B94" s="122">
        <v>5</v>
      </c>
      <c r="C94" s="122" t="str">
        <f>VLOOKUP(B94,'[1]LISTADO ATM'!$A$2:$B$822,2,0)</f>
        <v>ATM Oficina Autoservicio Villa Ofelia (San Juan)</v>
      </c>
      <c r="D94" s="128" t="s">
        <v>2527</v>
      </c>
      <c r="E94" s="125">
        <v>335836206</v>
      </c>
    </row>
    <row r="95" spans="1:5" ht="18" x14ac:dyDescent="0.25">
      <c r="A95" s="122" t="str">
        <f>VLOOKUP(B95,'[1]LISTADO ATM'!$A$2:$C$822,3,0)</f>
        <v>DISTRITO NACIONAL</v>
      </c>
      <c r="B95" s="122">
        <v>113</v>
      </c>
      <c r="C95" s="122" t="str">
        <f>VLOOKUP(B95,'[1]LISTADO ATM'!$A$2:$B$822,2,0)</f>
        <v xml:space="preserve">ATM Autoservicio Atalaya del Mar </v>
      </c>
      <c r="D95" s="128" t="s">
        <v>2527</v>
      </c>
      <c r="E95" s="125">
        <v>335836252</v>
      </c>
    </row>
    <row r="96" spans="1:5" ht="18" x14ac:dyDescent="0.25">
      <c r="A96" s="122" t="str">
        <f>VLOOKUP(B96,'[1]LISTADO ATM'!$A$2:$C$822,3,0)</f>
        <v>DISTRITO NACIONAL</v>
      </c>
      <c r="B96" s="122">
        <v>493</v>
      </c>
      <c r="C96" s="122" t="str">
        <f>VLOOKUP(B96,'[1]LISTADO ATM'!$A$2:$B$822,2,0)</f>
        <v xml:space="preserve">ATM Oficina Haina Occidental II </v>
      </c>
      <c r="D96" s="128" t="s">
        <v>2521</v>
      </c>
      <c r="E96" s="125">
        <v>335835839</v>
      </c>
    </row>
    <row r="97" spans="1:5" ht="18" x14ac:dyDescent="0.25">
      <c r="A97" s="122" t="str">
        <f>VLOOKUP(B97,'[1]LISTADO ATM'!$A$2:$C$822,3,0)</f>
        <v>SUR</v>
      </c>
      <c r="B97" s="122">
        <v>356</v>
      </c>
      <c r="C97" s="122" t="str">
        <f>VLOOKUP(B97,'[1]LISTADO ATM'!$A$2:$B$822,2,0)</f>
        <v xml:space="preserve">ATM Estación Sigma (San Cristóbal) </v>
      </c>
      <c r="D97" s="128" t="s">
        <v>2521</v>
      </c>
      <c r="E97" s="125">
        <v>335836366</v>
      </c>
    </row>
    <row r="98" spans="1:5" ht="18" x14ac:dyDescent="0.25">
      <c r="A98" s="122" t="str">
        <f>VLOOKUP(B98,'[1]LISTADO ATM'!$A$2:$C$822,3,0)</f>
        <v>DISTRITO NACIONAL</v>
      </c>
      <c r="B98" s="122">
        <v>946</v>
      </c>
      <c r="C98" s="122" t="str">
        <f>VLOOKUP(B98,'[1]LISTADO ATM'!$A$2:$B$822,2,0)</f>
        <v xml:space="preserve">ATM Oficina Núñez de Cáceres I </v>
      </c>
      <c r="D98" s="128" t="s">
        <v>2527</v>
      </c>
      <c r="E98" s="125">
        <v>335836369</v>
      </c>
    </row>
    <row r="99" spans="1:5" ht="18.75" thickBot="1" x14ac:dyDescent="0.3">
      <c r="A99" s="120" t="s">
        <v>2499</v>
      </c>
      <c r="B99" s="101">
        <f>COUNT(B93:B98)</f>
        <v>6</v>
      </c>
      <c r="C99" s="131"/>
      <c r="D99" s="130"/>
      <c r="E99" s="130"/>
    </row>
    <row r="100" spans="1:5" ht="15.75" thickBot="1" x14ac:dyDescent="0.3">
      <c r="E100" s="99"/>
    </row>
    <row r="101" spans="1:5" ht="18.75" thickBot="1" x14ac:dyDescent="0.3">
      <c r="A101" s="158" t="s">
        <v>2504</v>
      </c>
      <c r="B101" s="159"/>
      <c r="D101" s="99"/>
      <c r="E101" s="99"/>
    </row>
    <row r="102" spans="1:5" ht="18.75" thickBot="1" x14ac:dyDescent="0.3">
      <c r="A102" s="160">
        <f>+B65+B89+B99</f>
        <v>72</v>
      </c>
      <c r="B102" s="161"/>
    </row>
    <row r="103" spans="1:5" ht="15.75" thickBot="1" x14ac:dyDescent="0.3">
      <c r="E103" s="99"/>
    </row>
    <row r="104" spans="1:5" ht="18.75" thickBot="1" x14ac:dyDescent="0.3">
      <c r="A104" s="155" t="s">
        <v>2505</v>
      </c>
      <c r="B104" s="156"/>
      <c r="C104" s="156"/>
      <c r="D104" s="156"/>
      <c r="E104" s="157"/>
    </row>
    <row r="105" spans="1:5" ht="18" x14ac:dyDescent="0.25">
      <c r="A105" s="102" t="s">
        <v>15</v>
      </c>
      <c r="B105" s="98" t="s">
        <v>2426</v>
      </c>
      <c r="C105" s="98" t="s">
        <v>46</v>
      </c>
      <c r="D105" s="162" t="s">
        <v>2429</v>
      </c>
      <c r="E105" s="163"/>
    </row>
    <row r="106" spans="1:5" ht="18" x14ac:dyDescent="0.25">
      <c r="A106" s="122" t="str">
        <f>VLOOKUP(B106,'[1]LISTADO ATM'!$A$2:$C$822,3,0)</f>
        <v>DISTRITO NACIONAL</v>
      </c>
      <c r="B106" s="122">
        <v>578</v>
      </c>
      <c r="C106" s="122" t="str">
        <f>VLOOKUP(B106,'[1]LISTADO ATM'!$A$2:$B$822,2,0)</f>
        <v xml:space="preserve">ATM Procuraduría General de la República </v>
      </c>
      <c r="D106" s="164" t="s">
        <v>2522</v>
      </c>
      <c r="E106" s="165"/>
    </row>
    <row r="107" spans="1:5" ht="18" x14ac:dyDescent="0.25">
      <c r="A107" s="134" t="str">
        <f>VLOOKUP(B107,'[1]LISTADO ATM'!$A$2:$C$822,3,0)</f>
        <v>DISTRITO NACIONAL</v>
      </c>
      <c r="B107" s="122">
        <v>246</v>
      </c>
      <c r="C107" s="122" t="str">
        <f>VLOOKUP(B107,'[1]LISTADO ATM'!$A$2:$B$822,2,0)</f>
        <v xml:space="preserve">ATM Oficina Torre BR (Lobby) </v>
      </c>
      <c r="D107" s="164" t="s">
        <v>2522</v>
      </c>
      <c r="E107" s="165"/>
    </row>
    <row r="108" spans="1:5" ht="18" x14ac:dyDescent="0.25">
      <c r="A108" s="134" t="str">
        <f>VLOOKUP(B108,'[1]LISTADO ATM'!$A$2:$C$822,3,0)</f>
        <v>NORTE</v>
      </c>
      <c r="B108" s="122">
        <v>603</v>
      </c>
      <c r="C108" s="122" t="str">
        <f>VLOOKUP(B108,'[1]LISTADO ATM'!$A$2:$B$822,2,0)</f>
        <v xml:space="preserve">ATM Zona Franca (Santiago) II </v>
      </c>
      <c r="D108" s="164" t="s">
        <v>2522</v>
      </c>
      <c r="E108" s="165"/>
    </row>
    <row r="109" spans="1:5" ht="18" x14ac:dyDescent="0.25">
      <c r="A109" s="134" t="str">
        <f>VLOOKUP(B109,'[1]LISTADO ATM'!$A$2:$C$822,3,0)</f>
        <v>NORTE</v>
      </c>
      <c r="B109" s="122">
        <v>864</v>
      </c>
      <c r="C109" s="122" t="str">
        <f>VLOOKUP(B109,'[1]LISTADO ATM'!$A$2:$B$822,2,0)</f>
        <v xml:space="preserve">ATM Palmares Mall (San Francisco) </v>
      </c>
      <c r="D109" s="164" t="s">
        <v>2523</v>
      </c>
      <c r="E109" s="165"/>
    </row>
    <row r="110" spans="1:5" ht="18" x14ac:dyDescent="0.25">
      <c r="A110" s="134" t="str">
        <f>VLOOKUP(B110,'[1]LISTADO ATM'!$A$2:$C$822,3,0)</f>
        <v>NORTE</v>
      </c>
      <c r="B110" s="122">
        <v>304</v>
      </c>
      <c r="C110" s="122" t="str">
        <f>VLOOKUP(B110,'[1]LISTADO ATM'!$A$2:$B$822,2,0)</f>
        <v xml:space="preserve">ATM Multicentro La Sirena Estrella Sadhala </v>
      </c>
      <c r="D110" s="164" t="s">
        <v>2522</v>
      </c>
      <c r="E110" s="165"/>
    </row>
    <row r="111" spans="1:5" ht="18" x14ac:dyDescent="0.25">
      <c r="A111" s="134" t="str">
        <f>VLOOKUP(B111,'[1]LISTADO ATM'!$A$2:$C$822,3,0)</f>
        <v>NORTE</v>
      </c>
      <c r="B111" s="122">
        <v>282</v>
      </c>
      <c r="C111" s="122" t="str">
        <f>VLOOKUP(B111,'[1]LISTADO ATM'!$A$2:$B$822,2,0)</f>
        <v xml:space="preserve">ATM Autobanco Nibaje </v>
      </c>
      <c r="D111" s="164" t="s">
        <v>2523</v>
      </c>
      <c r="E111" s="165"/>
    </row>
    <row r="112" spans="1:5" ht="18" x14ac:dyDescent="0.25">
      <c r="A112" s="134" t="str">
        <f>VLOOKUP(B112,'[1]LISTADO ATM'!$A$2:$C$822,3,0)</f>
        <v>NORTE</v>
      </c>
      <c r="B112" s="122">
        <v>500</v>
      </c>
      <c r="C112" s="122" t="str">
        <f>VLOOKUP(B112,'[1]LISTADO ATM'!$A$2:$B$822,2,0)</f>
        <v xml:space="preserve">ATM UNP Cutupú </v>
      </c>
      <c r="D112" s="164" t="s">
        <v>2523</v>
      </c>
      <c r="E112" s="165"/>
    </row>
    <row r="113" spans="1:5" ht="18" x14ac:dyDescent="0.25">
      <c r="A113" s="134" t="str">
        <f>VLOOKUP(B113,'[1]LISTADO ATM'!$A$2:$C$822,3,0)</f>
        <v>DISTRITO NACIONAL</v>
      </c>
      <c r="B113" s="122">
        <v>557</v>
      </c>
      <c r="C113" s="122" t="str">
        <f>VLOOKUP(B113,'[1]LISTADO ATM'!$A$2:$B$822,2,0)</f>
        <v xml:space="preserve">ATM Multicentro La Sirena Ave. Mella </v>
      </c>
      <c r="D113" s="164" t="s">
        <v>2523</v>
      </c>
      <c r="E113" s="165"/>
    </row>
    <row r="114" spans="1:5" ht="18" x14ac:dyDescent="0.25">
      <c r="A114" s="134" t="str">
        <f>VLOOKUP(B114,'[1]LISTADO ATM'!$A$2:$C$822,3,0)</f>
        <v>NORTE</v>
      </c>
      <c r="B114" s="122">
        <v>649</v>
      </c>
      <c r="C114" s="122" t="str">
        <f>VLOOKUP(B114,'[1]LISTADO ATM'!$A$2:$B$822,2,0)</f>
        <v xml:space="preserve">ATM Oficina Galería 56 (San Francisco de Macorís) </v>
      </c>
      <c r="D114" s="164" t="s">
        <v>2523</v>
      </c>
      <c r="E114" s="165"/>
    </row>
    <row r="115" spans="1:5" ht="18" x14ac:dyDescent="0.25">
      <c r="A115" s="134" t="str">
        <f>VLOOKUP(B115,'[1]LISTADO ATM'!$A$2:$C$822,3,0)</f>
        <v>NORTE</v>
      </c>
      <c r="B115" s="122">
        <v>808</v>
      </c>
      <c r="C115" s="122" t="str">
        <f>VLOOKUP(B115,'[1]LISTADO ATM'!$A$2:$B$822,2,0)</f>
        <v xml:space="preserve">ATM Oficina Castillo </v>
      </c>
      <c r="D115" s="164" t="s">
        <v>2523</v>
      </c>
      <c r="E115" s="165"/>
    </row>
    <row r="116" spans="1:5" ht="18" x14ac:dyDescent="0.25">
      <c r="A116" s="134" t="str">
        <f>VLOOKUP(B116,'[1]LISTADO ATM'!$A$2:$C$822,3,0)</f>
        <v>SUR</v>
      </c>
      <c r="B116" s="122">
        <v>873</v>
      </c>
      <c r="C116" s="122" t="str">
        <f>VLOOKUP(B116,'[1]LISTADO ATM'!$A$2:$B$822,2,0)</f>
        <v xml:space="preserve">ATM Centro de Caja San Cristóbal II </v>
      </c>
      <c r="D116" s="164" t="s">
        <v>2537</v>
      </c>
      <c r="E116" s="165"/>
    </row>
    <row r="117" spans="1:5" ht="18" x14ac:dyDescent="0.25">
      <c r="A117" s="134" t="str">
        <f>VLOOKUP(B117,'[1]LISTADO ATM'!$A$2:$C$822,3,0)</f>
        <v>NORTE</v>
      </c>
      <c r="B117" s="122">
        <v>888</v>
      </c>
      <c r="C117" s="122" t="str">
        <f>VLOOKUP(B117,'[1]LISTADO ATM'!$A$2:$B$822,2,0)</f>
        <v>ATM Oficina galeria 56 II (SFM)</v>
      </c>
      <c r="D117" s="164" t="s">
        <v>2537</v>
      </c>
      <c r="E117" s="165"/>
    </row>
    <row r="118" spans="1:5" ht="18" x14ac:dyDescent="0.25">
      <c r="A118" s="134" t="str">
        <f>VLOOKUP(B118,'[1]LISTADO ATM'!$A$2:$C$822,3,0)</f>
        <v>NORTE</v>
      </c>
      <c r="B118" s="122">
        <v>142</v>
      </c>
      <c r="C118" s="122" t="str">
        <f>VLOOKUP(B118,'[1]LISTADO ATM'!$A$2:$B$822,2,0)</f>
        <v xml:space="preserve">ATM Centro de Caja Galerías Bonao </v>
      </c>
      <c r="D118" s="164" t="s">
        <v>2522</v>
      </c>
      <c r="E118" s="165"/>
    </row>
    <row r="119" spans="1:5" ht="18" x14ac:dyDescent="0.25">
      <c r="A119" s="134" t="str">
        <f>VLOOKUP(B119,'[1]LISTADO ATM'!$A$2:$C$822,3,0)</f>
        <v>NORTE</v>
      </c>
      <c r="B119" s="122">
        <v>372</v>
      </c>
      <c r="C119" s="122" t="str">
        <f>VLOOKUP(B119,'[1]LISTADO ATM'!$A$2:$B$822,2,0)</f>
        <v>ATM Oficina Sánchez II</v>
      </c>
      <c r="D119" s="164" t="s">
        <v>2523</v>
      </c>
      <c r="E119" s="165"/>
    </row>
    <row r="120" spans="1:5" ht="18.75" thickBot="1" x14ac:dyDescent="0.3">
      <c r="A120" s="120" t="s">
        <v>2499</v>
      </c>
      <c r="B120" s="101">
        <f>COUNT(B106:B117)</f>
        <v>12</v>
      </c>
      <c r="C120" s="131"/>
      <c r="D120" s="130"/>
      <c r="E120" s="130"/>
    </row>
  </sheetData>
  <mergeCells count="27">
    <mergeCell ref="D117:E117"/>
    <mergeCell ref="D118:E118"/>
    <mergeCell ref="D119:E119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A101:B101"/>
    <mergeCell ref="A102:B102"/>
    <mergeCell ref="A104:E104"/>
    <mergeCell ref="D105:E105"/>
    <mergeCell ref="D106:E106"/>
    <mergeCell ref="A91:E91"/>
    <mergeCell ref="A1:E1"/>
    <mergeCell ref="A2:E2"/>
    <mergeCell ref="A7:E7"/>
    <mergeCell ref="C10:E10"/>
    <mergeCell ref="A12:E12"/>
    <mergeCell ref="C15:E15"/>
    <mergeCell ref="A17:E17"/>
    <mergeCell ref="A67:E67"/>
  </mergeCells>
  <phoneticPr fontId="46" type="noConversion"/>
  <conditionalFormatting sqref="E96">
    <cfRule type="duplicateValues" dxfId="782" priority="16"/>
  </conditionalFormatting>
  <conditionalFormatting sqref="E96">
    <cfRule type="duplicateValues" dxfId="781" priority="37"/>
  </conditionalFormatting>
  <conditionalFormatting sqref="E96">
    <cfRule type="duplicateValues" dxfId="780" priority="36"/>
  </conditionalFormatting>
  <conditionalFormatting sqref="E96">
    <cfRule type="duplicateValues" dxfId="779" priority="35"/>
  </conditionalFormatting>
  <conditionalFormatting sqref="E96">
    <cfRule type="duplicateValues" dxfId="778" priority="34"/>
  </conditionalFormatting>
  <conditionalFormatting sqref="E96">
    <cfRule type="duplicateValues" dxfId="777" priority="33"/>
  </conditionalFormatting>
  <conditionalFormatting sqref="E96">
    <cfRule type="duplicateValues" dxfId="776" priority="32"/>
  </conditionalFormatting>
  <conditionalFormatting sqref="E96">
    <cfRule type="duplicateValues" dxfId="775" priority="31"/>
  </conditionalFormatting>
  <conditionalFormatting sqref="E96">
    <cfRule type="duplicateValues" dxfId="774" priority="30"/>
  </conditionalFormatting>
  <conditionalFormatting sqref="E96">
    <cfRule type="duplicateValues" dxfId="773" priority="28"/>
    <cfRule type="duplicateValues" dxfId="772" priority="29"/>
  </conditionalFormatting>
  <conditionalFormatting sqref="E96">
    <cfRule type="duplicateValues" dxfId="771" priority="27"/>
  </conditionalFormatting>
  <conditionalFormatting sqref="E96">
    <cfRule type="duplicateValues" dxfId="770" priority="26"/>
  </conditionalFormatting>
  <conditionalFormatting sqref="E96">
    <cfRule type="duplicateValues" dxfId="769" priority="25"/>
  </conditionalFormatting>
  <conditionalFormatting sqref="E96">
    <cfRule type="duplicateValues" dxfId="768" priority="23"/>
    <cfRule type="duplicateValues" dxfId="767" priority="24"/>
  </conditionalFormatting>
  <conditionalFormatting sqref="E96">
    <cfRule type="duplicateValues" dxfId="766" priority="22"/>
  </conditionalFormatting>
  <conditionalFormatting sqref="E96">
    <cfRule type="duplicateValues" dxfId="765" priority="20"/>
    <cfRule type="duplicateValues" dxfId="764" priority="21"/>
  </conditionalFormatting>
  <conditionalFormatting sqref="E96">
    <cfRule type="duplicateValues" dxfId="763" priority="17"/>
    <cfRule type="duplicateValues" dxfId="762" priority="18"/>
    <cfRule type="duplicateValues" dxfId="761" priority="19"/>
  </conditionalFormatting>
  <conditionalFormatting sqref="E96">
    <cfRule type="duplicateValues" dxfId="760" priority="15"/>
  </conditionalFormatting>
  <conditionalFormatting sqref="E96">
    <cfRule type="duplicateValues" dxfId="759" priority="14"/>
  </conditionalFormatting>
  <conditionalFormatting sqref="E96">
    <cfRule type="duplicateValues" dxfId="758" priority="12"/>
    <cfRule type="duplicateValues" dxfId="757" priority="13"/>
  </conditionalFormatting>
  <conditionalFormatting sqref="E96">
    <cfRule type="duplicateValues" dxfId="756" priority="11"/>
  </conditionalFormatting>
  <conditionalFormatting sqref="B119">
    <cfRule type="duplicateValues" dxfId="755" priority="9"/>
  </conditionalFormatting>
  <conditionalFormatting sqref="B119">
    <cfRule type="duplicateValues" dxfId="754" priority="10"/>
  </conditionalFormatting>
  <conditionalFormatting sqref="B119">
    <cfRule type="duplicateValues" dxfId="753" priority="8"/>
  </conditionalFormatting>
  <conditionalFormatting sqref="B58:B62">
    <cfRule type="duplicateValues" dxfId="752" priority="6"/>
  </conditionalFormatting>
  <conditionalFormatting sqref="B58:B62">
    <cfRule type="duplicateValues" dxfId="751" priority="7"/>
  </conditionalFormatting>
  <conditionalFormatting sqref="B58:B62">
    <cfRule type="duplicateValues" dxfId="750" priority="5"/>
  </conditionalFormatting>
  <conditionalFormatting sqref="B19:B57">
    <cfRule type="duplicateValues" dxfId="749" priority="3"/>
  </conditionalFormatting>
  <conditionalFormatting sqref="B19:B57">
    <cfRule type="duplicateValues" dxfId="748" priority="4"/>
  </conditionalFormatting>
  <conditionalFormatting sqref="B19:B57">
    <cfRule type="duplicateValues" dxfId="747" priority="2"/>
  </conditionalFormatting>
  <conditionalFormatting sqref="B106:B115">
    <cfRule type="duplicateValues" dxfId="746" priority="1"/>
  </conditionalFormatting>
  <conditionalFormatting sqref="B118">
    <cfRule type="duplicateValues" dxfId="745" priority="38"/>
  </conditionalFormatting>
  <conditionalFormatting sqref="B120 B63:B68 B89:B117 B1:B18">
    <cfRule type="duplicateValues" dxfId="744" priority="39"/>
  </conditionalFormatting>
  <conditionalFormatting sqref="B120 B100:B104 B93:B98 B63:B67 B89:B91 B106:B117 B1:B18">
    <cfRule type="duplicateValues" dxfId="743" priority="40"/>
  </conditionalFormatting>
  <conditionalFormatting sqref="B120">
    <cfRule type="duplicateValues" dxfId="742" priority="41"/>
  </conditionalFormatting>
  <conditionalFormatting sqref="B69:B88">
    <cfRule type="duplicateValues" dxfId="741" priority="42"/>
  </conditionalFormatting>
  <conditionalFormatting sqref="E96">
    <cfRule type="duplicateValues" dxfId="740" priority="43"/>
  </conditionalFormatting>
  <conditionalFormatting sqref="E96">
    <cfRule type="duplicateValues" dxfId="739" priority="44"/>
    <cfRule type="duplicateValues" dxfId="738" priority="45"/>
  </conditionalFormatting>
  <conditionalFormatting sqref="E96">
    <cfRule type="duplicateValues" dxfId="737" priority="46"/>
    <cfRule type="duplicateValues" dxfId="736" priority="47"/>
    <cfRule type="duplicateValues" dxfId="735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734" priority="119253"/>
  </conditionalFormatting>
  <conditionalFormatting sqref="A7:A11">
    <cfRule type="duplicateValues" dxfId="733" priority="119257"/>
    <cfRule type="duplicateValues" dxfId="732" priority="119258"/>
  </conditionalFormatting>
  <conditionalFormatting sqref="A7:A11">
    <cfRule type="duplicateValues" dxfId="731" priority="119261"/>
    <cfRule type="duplicateValues" dxfId="730" priority="119262"/>
  </conditionalFormatting>
  <conditionalFormatting sqref="A5:A6">
    <cfRule type="duplicateValues" dxfId="729" priority="289"/>
  </conditionalFormatting>
  <conditionalFormatting sqref="A5:A6">
    <cfRule type="duplicateValues" dxfId="728" priority="287"/>
    <cfRule type="duplicateValues" dxfId="727" priority="288"/>
  </conditionalFormatting>
  <conditionalFormatting sqref="A5:A6">
    <cfRule type="duplicateValues" dxfId="726" priority="285"/>
    <cfRule type="duplicateValues" dxfId="725" priority="286"/>
  </conditionalFormatting>
  <conditionalFormatting sqref="A5:A6">
    <cfRule type="duplicateValues" dxfId="724" priority="266"/>
  </conditionalFormatting>
  <conditionalFormatting sqref="A5:A6">
    <cfRule type="duplicateValues" dxfId="723" priority="264"/>
    <cfRule type="duplicateValues" dxfId="722" priority="265"/>
  </conditionalFormatting>
  <conditionalFormatting sqref="A5:A6">
    <cfRule type="duplicateValues" dxfId="721" priority="262"/>
    <cfRule type="duplicateValues" dxfId="720" priority="263"/>
  </conditionalFormatting>
  <conditionalFormatting sqref="B5:B6">
    <cfRule type="duplicateValues" dxfId="719" priority="259"/>
    <cfRule type="duplicateValues" dxfId="718" priority="260"/>
  </conditionalFormatting>
  <conditionalFormatting sqref="B5:B6">
    <cfRule type="duplicateValues" dxfId="717" priority="258"/>
  </conditionalFormatting>
  <conditionalFormatting sqref="B5:B6">
    <cfRule type="duplicateValues" dxfId="716" priority="257"/>
  </conditionalFormatting>
  <conditionalFormatting sqref="B5:B6">
    <cfRule type="duplicateValues" dxfId="715" priority="255"/>
    <cfRule type="duplicateValues" dxfId="714" priority="256"/>
  </conditionalFormatting>
  <conditionalFormatting sqref="B27:B30">
    <cfRule type="duplicateValues" dxfId="713" priority="101"/>
  </conditionalFormatting>
  <conditionalFormatting sqref="B27:B30">
    <cfRule type="duplicateValues" dxfId="712" priority="99"/>
    <cfRule type="duplicateValues" dxfId="711" priority="100"/>
  </conditionalFormatting>
  <conditionalFormatting sqref="B27:B30">
    <cfRule type="duplicateValues" dxfId="710" priority="97"/>
    <cfRule type="duplicateValues" dxfId="709" priority="98"/>
  </conditionalFormatting>
  <conditionalFormatting sqref="B27:B30">
    <cfRule type="duplicateValues" dxfId="708" priority="96"/>
  </conditionalFormatting>
  <conditionalFormatting sqref="B27:B30">
    <cfRule type="duplicateValues" dxfId="707" priority="95"/>
  </conditionalFormatting>
  <conditionalFormatting sqref="B27:B30">
    <cfRule type="duplicateValues" dxfId="706" priority="94"/>
  </conditionalFormatting>
  <conditionalFormatting sqref="B27:B30">
    <cfRule type="duplicateValues" dxfId="705" priority="93"/>
  </conditionalFormatting>
  <conditionalFormatting sqref="B27:B30">
    <cfRule type="duplicateValues" dxfId="704" priority="91"/>
    <cfRule type="duplicateValues" dxfId="703" priority="92"/>
  </conditionalFormatting>
  <conditionalFormatting sqref="B27:B30">
    <cfRule type="duplicateValues" dxfId="702" priority="90"/>
  </conditionalFormatting>
  <conditionalFormatting sqref="B27:B30">
    <cfRule type="duplicateValues" dxfId="701" priority="88"/>
    <cfRule type="duplicateValues" dxfId="700" priority="89"/>
  </conditionalFormatting>
  <conditionalFormatting sqref="A27:A30">
    <cfRule type="duplicateValues" dxfId="699" priority="87"/>
  </conditionalFormatting>
  <conditionalFormatting sqref="A27:A30">
    <cfRule type="duplicateValues" dxfId="698" priority="86"/>
  </conditionalFormatting>
  <conditionalFormatting sqref="A27:A30">
    <cfRule type="duplicateValues" dxfId="697" priority="84"/>
    <cfRule type="duplicateValues" dxfId="696" priority="85"/>
  </conditionalFormatting>
  <conditionalFormatting sqref="A27:A30">
    <cfRule type="duplicateValues" dxfId="695" priority="83"/>
  </conditionalFormatting>
  <conditionalFormatting sqref="A27:A30">
    <cfRule type="duplicateValues" dxfId="694" priority="82"/>
  </conditionalFormatting>
  <conditionalFormatting sqref="A27:A30">
    <cfRule type="duplicateValues" dxfId="693" priority="81"/>
  </conditionalFormatting>
  <conditionalFormatting sqref="A27:A30">
    <cfRule type="duplicateValues" dxfId="692" priority="79"/>
    <cfRule type="duplicateValues" dxfId="691" priority="80"/>
  </conditionalFormatting>
  <conditionalFormatting sqref="B3">
    <cfRule type="duplicateValues" dxfId="690" priority="78"/>
  </conditionalFormatting>
  <conditionalFormatting sqref="B3">
    <cfRule type="duplicateValues" dxfId="689" priority="76"/>
    <cfRule type="duplicateValues" dxfId="688" priority="77"/>
  </conditionalFormatting>
  <conditionalFormatting sqref="B3">
    <cfRule type="duplicateValues" dxfId="687" priority="74"/>
    <cfRule type="duplicateValues" dxfId="686" priority="75"/>
  </conditionalFormatting>
  <conditionalFormatting sqref="B3">
    <cfRule type="duplicateValues" dxfId="685" priority="73"/>
  </conditionalFormatting>
  <conditionalFormatting sqref="B3">
    <cfRule type="duplicateValues" dxfId="684" priority="72"/>
  </conditionalFormatting>
  <conditionalFormatting sqref="B3">
    <cfRule type="duplicateValues" dxfId="683" priority="71"/>
  </conditionalFormatting>
  <conditionalFormatting sqref="B3">
    <cfRule type="duplicateValues" dxfId="682" priority="70"/>
  </conditionalFormatting>
  <conditionalFormatting sqref="B3">
    <cfRule type="duplicateValues" dxfId="681" priority="68"/>
    <cfRule type="duplicateValues" dxfId="680" priority="69"/>
  </conditionalFormatting>
  <conditionalFormatting sqref="B3">
    <cfRule type="duplicateValues" dxfId="679" priority="67"/>
  </conditionalFormatting>
  <conditionalFormatting sqref="B3">
    <cfRule type="duplicateValues" dxfId="678" priority="65"/>
    <cfRule type="duplicateValues" dxfId="677" priority="66"/>
  </conditionalFormatting>
  <conditionalFormatting sqref="A3">
    <cfRule type="duplicateValues" dxfId="676" priority="64"/>
  </conditionalFormatting>
  <conditionalFormatting sqref="A3">
    <cfRule type="duplicateValues" dxfId="675" priority="63"/>
  </conditionalFormatting>
  <conditionalFormatting sqref="A3">
    <cfRule type="duplicateValues" dxfId="674" priority="61"/>
    <cfRule type="duplicateValues" dxfId="673" priority="62"/>
  </conditionalFormatting>
  <conditionalFormatting sqref="A3">
    <cfRule type="duplicateValues" dxfId="672" priority="60"/>
  </conditionalFormatting>
  <conditionalFormatting sqref="A3">
    <cfRule type="duplicateValues" dxfId="671" priority="59"/>
  </conditionalFormatting>
  <conditionalFormatting sqref="A3">
    <cfRule type="duplicateValues" dxfId="670" priority="58"/>
  </conditionalFormatting>
  <conditionalFormatting sqref="A3">
    <cfRule type="duplicateValues" dxfId="669" priority="56"/>
    <cfRule type="duplicateValues" dxfId="668" priority="57"/>
  </conditionalFormatting>
  <conditionalFormatting sqref="B4">
    <cfRule type="duplicateValues" dxfId="667" priority="55"/>
  </conditionalFormatting>
  <conditionalFormatting sqref="B4">
    <cfRule type="duplicateValues" dxfId="666" priority="53"/>
    <cfRule type="duplicateValues" dxfId="665" priority="54"/>
  </conditionalFormatting>
  <conditionalFormatting sqref="B4">
    <cfRule type="duplicateValues" dxfId="664" priority="51"/>
    <cfRule type="duplicateValues" dxfId="663" priority="52"/>
  </conditionalFormatting>
  <conditionalFormatting sqref="B4">
    <cfRule type="duplicateValues" dxfId="662" priority="50"/>
  </conditionalFormatting>
  <conditionalFormatting sqref="B4">
    <cfRule type="duplicateValues" dxfId="661" priority="49"/>
  </conditionalFormatting>
  <conditionalFormatting sqref="B4">
    <cfRule type="duplicateValues" dxfId="660" priority="48"/>
  </conditionalFormatting>
  <conditionalFormatting sqref="B4">
    <cfRule type="duplicateValues" dxfId="659" priority="47"/>
  </conditionalFormatting>
  <conditionalFormatting sqref="B4">
    <cfRule type="duplicateValues" dxfId="658" priority="45"/>
    <cfRule type="duplicateValues" dxfId="657" priority="46"/>
  </conditionalFormatting>
  <conditionalFormatting sqref="B4">
    <cfRule type="duplicateValues" dxfId="656" priority="44"/>
  </conditionalFormatting>
  <conditionalFormatting sqref="B4">
    <cfRule type="duplicateValues" dxfId="655" priority="42"/>
    <cfRule type="duplicateValues" dxfId="654" priority="43"/>
  </conditionalFormatting>
  <conditionalFormatting sqref="A4">
    <cfRule type="duplicateValues" dxfId="653" priority="32"/>
  </conditionalFormatting>
  <conditionalFormatting sqref="A4">
    <cfRule type="duplicateValues" dxfId="652" priority="31"/>
  </conditionalFormatting>
  <conditionalFormatting sqref="A4">
    <cfRule type="duplicateValues" dxfId="651" priority="29"/>
    <cfRule type="duplicateValues" dxfId="650" priority="30"/>
  </conditionalFormatting>
  <conditionalFormatting sqref="A4">
    <cfRule type="duplicateValues" dxfId="649" priority="28"/>
  </conditionalFormatting>
  <conditionalFormatting sqref="A4">
    <cfRule type="duplicateValues" dxfId="648" priority="27"/>
  </conditionalFormatting>
  <conditionalFormatting sqref="A4">
    <cfRule type="duplicateValues" dxfId="647" priority="26"/>
  </conditionalFormatting>
  <conditionalFormatting sqref="A4">
    <cfRule type="duplicateValues" dxfId="646" priority="24"/>
    <cfRule type="duplicateValues" dxfId="645" priority="25"/>
  </conditionalFormatting>
  <conditionalFormatting sqref="B31:B38">
    <cfRule type="duplicateValues" dxfId="644" priority="23"/>
  </conditionalFormatting>
  <conditionalFormatting sqref="B31:B38">
    <cfRule type="duplicateValues" dxfId="643" priority="21"/>
    <cfRule type="duplicateValues" dxfId="642" priority="22"/>
  </conditionalFormatting>
  <conditionalFormatting sqref="B31:B38">
    <cfRule type="duplicateValues" dxfId="641" priority="19"/>
    <cfRule type="duplicateValues" dxfId="640" priority="20"/>
  </conditionalFormatting>
  <conditionalFormatting sqref="B31:B38">
    <cfRule type="duplicateValues" dxfId="639" priority="18"/>
  </conditionalFormatting>
  <conditionalFormatting sqref="B31:B38">
    <cfRule type="duplicateValues" dxfId="638" priority="17"/>
  </conditionalFormatting>
  <conditionalFormatting sqref="B31:B38">
    <cfRule type="duplicateValues" dxfId="637" priority="16"/>
  </conditionalFormatting>
  <conditionalFormatting sqref="B31:B38">
    <cfRule type="duplicateValues" dxfId="636" priority="15"/>
  </conditionalFormatting>
  <conditionalFormatting sqref="B31:B38">
    <cfRule type="duplicateValues" dxfId="635" priority="13"/>
    <cfRule type="duplicateValues" dxfId="634" priority="14"/>
  </conditionalFormatting>
  <conditionalFormatting sqref="B31:B38">
    <cfRule type="duplicateValues" dxfId="633" priority="12"/>
  </conditionalFormatting>
  <conditionalFormatting sqref="B31:B38">
    <cfRule type="duplicateValues" dxfId="632" priority="10"/>
    <cfRule type="duplicateValues" dxfId="631" priority="11"/>
  </conditionalFormatting>
  <conditionalFormatting sqref="A31:A38">
    <cfRule type="duplicateValues" dxfId="630" priority="9"/>
  </conditionalFormatting>
  <conditionalFormatting sqref="A31:A38">
    <cfRule type="duplicateValues" dxfId="629" priority="8"/>
  </conditionalFormatting>
  <conditionalFormatting sqref="A31:A38">
    <cfRule type="duplicateValues" dxfId="628" priority="6"/>
    <cfRule type="duplicateValues" dxfId="627" priority="7"/>
  </conditionalFormatting>
  <conditionalFormatting sqref="A31:A38">
    <cfRule type="duplicateValues" dxfId="626" priority="5"/>
  </conditionalFormatting>
  <conditionalFormatting sqref="A31:A38">
    <cfRule type="duplicateValues" dxfId="625" priority="4"/>
  </conditionalFormatting>
  <conditionalFormatting sqref="A31:A38">
    <cfRule type="duplicateValues" dxfId="624" priority="3"/>
  </conditionalFormatting>
  <conditionalFormatting sqref="A31:A38">
    <cfRule type="duplicateValues" dxfId="623" priority="1"/>
    <cfRule type="duplicateValues" dxfId="62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1" priority="69"/>
  </conditionalFormatting>
  <conditionalFormatting sqref="E9:E1048576 E1:E2">
    <cfRule type="duplicateValues" dxfId="620" priority="99250"/>
  </conditionalFormatting>
  <conditionalFormatting sqref="E4">
    <cfRule type="duplicateValues" dxfId="619" priority="62"/>
  </conditionalFormatting>
  <conditionalFormatting sqref="E5:E8">
    <cfRule type="duplicateValues" dxfId="618" priority="60"/>
  </conditionalFormatting>
  <conditionalFormatting sqref="B12">
    <cfRule type="duplicateValues" dxfId="617" priority="34"/>
    <cfRule type="duplicateValues" dxfId="616" priority="35"/>
    <cfRule type="duplicateValues" dxfId="615" priority="36"/>
  </conditionalFormatting>
  <conditionalFormatting sqref="B12">
    <cfRule type="duplicateValues" dxfId="614" priority="33"/>
  </conditionalFormatting>
  <conditionalFormatting sqref="B12">
    <cfRule type="duplicateValues" dxfId="613" priority="31"/>
    <cfRule type="duplicateValues" dxfId="612" priority="32"/>
  </conditionalFormatting>
  <conditionalFormatting sqref="B12">
    <cfRule type="duplicateValues" dxfId="611" priority="28"/>
    <cfRule type="duplicateValues" dxfId="610" priority="29"/>
    <cfRule type="duplicateValues" dxfId="609" priority="30"/>
  </conditionalFormatting>
  <conditionalFormatting sqref="B12">
    <cfRule type="duplicateValues" dxfId="608" priority="27"/>
  </conditionalFormatting>
  <conditionalFormatting sqref="B12">
    <cfRule type="duplicateValues" dxfId="607" priority="25"/>
    <cfRule type="duplicateValues" dxfId="606" priority="26"/>
  </conditionalFormatting>
  <conditionalFormatting sqref="B12">
    <cfRule type="duplicateValues" dxfId="605" priority="24"/>
  </conditionalFormatting>
  <conditionalFormatting sqref="B12">
    <cfRule type="duplicateValues" dxfId="604" priority="21"/>
    <cfRule type="duplicateValues" dxfId="603" priority="22"/>
    <cfRule type="duplicateValues" dxfId="602" priority="23"/>
  </conditionalFormatting>
  <conditionalFormatting sqref="B12">
    <cfRule type="duplicateValues" dxfId="601" priority="20"/>
  </conditionalFormatting>
  <conditionalFormatting sqref="B12">
    <cfRule type="duplicateValues" dxfId="600" priority="19"/>
  </conditionalFormatting>
  <conditionalFormatting sqref="B14">
    <cfRule type="duplicateValues" dxfId="599" priority="18"/>
  </conditionalFormatting>
  <conditionalFormatting sqref="B14">
    <cfRule type="duplicateValues" dxfId="598" priority="15"/>
    <cfRule type="duplicateValues" dxfId="597" priority="16"/>
    <cfRule type="duplicateValues" dxfId="596" priority="17"/>
  </conditionalFormatting>
  <conditionalFormatting sqref="B14">
    <cfRule type="duplicateValues" dxfId="595" priority="13"/>
    <cfRule type="duplicateValues" dxfId="594" priority="14"/>
  </conditionalFormatting>
  <conditionalFormatting sqref="B14">
    <cfRule type="duplicateValues" dxfId="593" priority="10"/>
    <cfRule type="duplicateValues" dxfId="592" priority="11"/>
    <cfRule type="duplicateValues" dxfId="591" priority="12"/>
  </conditionalFormatting>
  <conditionalFormatting sqref="B14">
    <cfRule type="duplicateValues" dxfId="590" priority="9"/>
  </conditionalFormatting>
  <conditionalFormatting sqref="B14">
    <cfRule type="duplicateValues" dxfId="589" priority="8"/>
  </conditionalFormatting>
  <conditionalFormatting sqref="B14">
    <cfRule type="duplicateValues" dxfId="588" priority="7"/>
  </conditionalFormatting>
  <conditionalFormatting sqref="B14">
    <cfRule type="duplicateValues" dxfId="587" priority="4"/>
    <cfRule type="duplicateValues" dxfId="586" priority="5"/>
    <cfRule type="duplicateValues" dxfId="585" priority="6"/>
  </conditionalFormatting>
  <conditionalFormatting sqref="B14">
    <cfRule type="duplicateValues" dxfId="584" priority="2"/>
    <cfRule type="duplicateValues" dxfId="583" priority="3"/>
  </conditionalFormatting>
  <conditionalFormatting sqref="C14">
    <cfRule type="duplicateValues" dxfId="58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2021-03-29T12:02:45Z</dcterms:modified>
</cp:coreProperties>
</file>