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19155" windowHeight="40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37" i="1" l="1"/>
  <c r="A16" i="1"/>
  <c r="A32" i="1"/>
  <c r="A63" i="1"/>
  <c r="A102" i="1"/>
  <c r="A105" i="1"/>
  <c r="A57" i="1"/>
  <c r="A76" i="1"/>
  <c r="A93" i="1"/>
  <c r="A86" i="1"/>
  <c r="A95" i="1"/>
  <c r="A29" i="1"/>
  <c r="A26" i="1"/>
  <c r="A19" i="1"/>
  <c r="A7" i="1"/>
  <c r="A101" i="1"/>
  <c r="A59" i="1"/>
  <c r="A78" i="1"/>
  <c r="A20" i="1"/>
  <c r="A41" i="1"/>
  <c r="A73" i="1"/>
  <c r="F37" i="1"/>
  <c r="G37" i="1"/>
  <c r="H37" i="1"/>
  <c r="I37" i="1"/>
  <c r="J37" i="1"/>
  <c r="K37" i="1"/>
  <c r="F16" i="1"/>
  <c r="G16" i="1"/>
  <c r="H16" i="1"/>
  <c r="I16" i="1"/>
  <c r="J16" i="1"/>
  <c r="K16" i="1"/>
  <c r="F32" i="1"/>
  <c r="G32" i="1"/>
  <c r="H32" i="1"/>
  <c r="I32" i="1"/>
  <c r="J32" i="1"/>
  <c r="K32" i="1"/>
  <c r="F63" i="1"/>
  <c r="G63" i="1"/>
  <c r="H63" i="1"/>
  <c r="I63" i="1"/>
  <c r="J63" i="1"/>
  <c r="K63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57" i="1"/>
  <c r="G57" i="1"/>
  <c r="H57" i="1"/>
  <c r="I57" i="1"/>
  <c r="J57" i="1"/>
  <c r="K57" i="1"/>
  <c r="F76" i="1"/>
  <c r="G76" i="1"/>
  <c r="H76" i="1"/>
  <c r="I76" i="1"/>
  <c r="J76" i="1"/>
  <c r="K76" i="1"/>
  <c r="F93" i="1"/>
  <c r="G93" i="1"/>
  <c r="H93" i="1"/>
  <c r="I93" i="1"/>
  <c r="J93" i="1"/>
  <c r="K93" i="1"/>
  <c r="F86" i="1"/>
  <c r="G86" i="1"/>
  <c r="H86" i="1"/>
  <c r="I86" i="1"/>
  <c r="J86" i="1"/>
  <c r="K86" i="1"/>
  <c r="F95" i="1"/>
  <c r="G95" i="1"/>
  <c r="H95" i="1"/>
  <c r="I95" i="1"/>
  <c r="J95" i="1"/>
  <c r="K95" i="1"/>
  <c r="F29" i="1"/>
  <c r="G29" i="1"/>
  <c r="H29" i="1"/>
  <c r="I29" i="1"/>
  <c r="J29" i="1"/>
  <c r="K29" i="1"/>
  <c r="F26" i="1"/>
  <c r="G26" i="1"/>
  <c r="H26" i="1"/>
  <c r="I26" i="1"/>
  <c r="J26" i="1"/>
  <c r="K26" i="1"/>
  <c r="F19" i="1"/>
  <c r="G19" i="1"/>
  <c r="H19" i="1"/>
  <c r="I19" i="1"/>
  <c r="J19" i="1"/>
  <c r="K19" i="1"/>
  <c r="F7" i="1"/>
  <c r="G7" i="1"/>
  <c r="H7" i="1"/>
  <c r="I7" i="1"/>
  <c r="J7" i="1"/>
  <c r="K7" i="1"/>
  <c r="F101" i="1"/>
  <c r="G101" i="1"/>
  <c r="H101" i="1"/>
  <c r="I101" i="1"/>
  <c r="J101" i="1"/>
  <c r="K101" i="1"/>
  <c r="F59" i="1"/>
  <c r="G59" i="1"/>
  <c r="H59" i="1"/>
  <c r="I59" i="1"/>
  <c r="J59" i="1"/>
  <c r="K59" i="1"/>
  <c r="F78" i="1"/>
  <c r="G78" i="1"/>
  <c r="H78" i="1"/>
  <c r="I78" i="1"/>
  <c r="J78" i="1"/>
  <c r="K78" i="1"/>
  <c r="F20" i="1"/>
  <c r="G20" i="1"/>
  <c r="H20" i="1"/>
  <c r="I20" i="1"/>
  <c r="J20" i="1"/>
  <c r="K20" i="1"/>
  <c r="F41" i="1"/>
  <c r="G41" i="1"/>
  <c r="H41" i="1"/>
  <c r="I41" i="1"/>
  <c r="J41" i="1"/>
  <c r="K41" i="1"/>
  <c r="F73" i="1"/>
  <c r="G73" i="1"/>
  <c r="H73" i="1"/>
  <c r="I73" i="1"/>
  <c r="J73" i="1"/>
  <c r="K73" i="1"/>
  <c r="B184" i="16" l="1"/>
  <c r="C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B149" i="16"/>
  <c r="C148" i="16"/>
  <c r="A148" i="16"/>
  <c r="C147" i="16"/>
  <c r="A147" i="16"/>
  <c r="C146" i="16"/>
  <c r="A146" i="16"/>
  <c r="C145" i="16"/>
  <c r="A145" i="16"/>
  <c r="C144" i="16"/>
  <c r="A144" i="16"/>
  <c r="B140" i="16"/>
  <c r="A152" i="16" s="1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C95" i="16"/>
  <c r="A95" i="16"/>
  <c r="C94" i="16"/>
  <c r="A94" i="16"/>
  <c r="C93" i="16"/>
  <c r="A93" i="16"/>
  <c r="C92" i="16"/>
  <c r="B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" i="1" l="1"/>
  <c r="G14" i="1"/>
  <c r="H14" i="1"/>
  <c r="I14" i="1"/>
  <c r="J14" i="1"/>
  <c r="K14" i="1"/>
  <c r="F92" i="1"/>
  <c r="G92" i="1"/>
  <c r="H92" i="1"/>
  <c r="I92" i="1"/>
  <c r="J92" i="1"/>
  <c r="K92" i="1"/>
  <c r="F91" i="1"/>
  <c r="G91" i="1"/>
  <c r="H91" i="1"/>
  <c r="I91" i="1"/>
  <c r="J91" i="1"/>
  <c r="K91" i="1"/>
  <c r="F40" i="1"/>
  <c r="G40" i="1"/>
  <c r="H40" i="1"/>
  <c r="I40" i="1"/>
  <c r="J40" i="1"/>
  <c r="K40" i="1"/>
  <c r="F31" i="1"/>
  <c r="G31" i="1"/>
  <c r="H31" i="1"/>
  <c r="I31" i="1"/>
  <c r="J31" i="1"/>
  <c r="K31" i="1"/>
  <c r="F100" i="1"/>
  <c r="G100" i="1"/>
  <c r="H100" i="1"/>
  <c r="I100" i="1"/>
  <c r="J100" i="1"/>
  <c r="K100" i="1"/>
  <c r="F88" i="1"/>
  <c r="G88" i="1"/>
  <c r="H88" i="1"/>
  <c r="I88" i="1"/>
  <c r="J88" i="1"/>
  <c r="K88" i="1"/>
  <c r="F74" i="1"/>
  <c r="G74" i="1"/>
  <c r="H74" i="1"/>
  <c r="I74" i="1"/>
  <c r="J74" i="1"/>
  <c r="K74" i="1"/>
  <c r="A14" i="1"/>
  <c r="A92" i="1"/>
  <c r="A91" i="1"/>
  <c r="A40" i="1"/>
  <c r="A31" i="1"/>
  <c r="A100" i="1"/>
  <c r="A88" i="1"/>
  <c r="A74" i="1"/>
  <c r="F30" i="1" l="1"/>
  <c r="G30" i="1"/>
  <c r="H30" i="1"/>
  <c r="I30" i="1"/>
  <c r="J30" i="1"/>
  <c r="K30" i="1"/>
  <c r="A30" i="1"/>
  <c r="F85" i="1" l="1"/>
  <c r="G85" i="1"/>
  <c r="H85" i="1"/>
  <c r="I85" i="1"/>
  <c r="J85" i="1"/>
  <c r="K85" i="1"/>
  <c r="F53" i="1"/>
  <c r="G53" i="1"/>
  <c r="H53" i="1"/>
  <c r="I53" i="1"/>
  <c r="J53" i="1"/>
  <c r="K53" i="1"/>
  <c r="F24" i="1"/>
  <c r="G24" i="1"/>
  <c r="H24" i="1"/>
  <c r="I24" i="1"/>
  <c r="J24" i="1"/>
  <c r="K24" i="1"/>
  <c r="F62" i="1"/>
  <c r="G62" i="1"/>
  <c r="H62" i="1"/>
  <c r="I62" i="1"/>
  <c r="J62" i="1"/>
  <c r="K62" i="1"/>
  <c r="F36" i="1"/>
  <c r="G36" i="1"/>
  <c r="H36" i="1"/>
  <c r="I36" i="1"/>
  <c r="J36" i="1"/>
  <c r="K36" i="1"/>
  <c r="F60" i="1"/>
  <c r="G60" i="1"/>
  <c r="H60" i="1"/>
  <c r="I60" i="1"/>
  <c r="J60" i="1"/>
  <c r="K60" i="1"/>
  <c r="F54" i="1"/>
  <c r="G54" i="1"/>
  <c r="H54" i="1"/>
  <c r="I54" i="1"/>
  <c r="J54" i="1"/>
  <c r="K54" i="1"/>
  <c r="F64" i="1"/>
  <c r="G64" i="1"/>
  <c r="H64" i="1"/>
  <c r="I64" i="1"/>
  <c r="J64" i="1"/>
  <c r="K64" i="1"/>
  <c r="A85" i="1"/>
  <c r="A53" i="1"/>
  <c r="A24" i="1"/>
  <c r="A62" i="1"/>
  <c r="A36" i="1"/>
  <c r="A60" i="1"/>
  <c r="A54" i="1"/>
  <c r="A64" i="1"/>
  <c r="F17" i="1" l="1"/>
  <c r="G17" i="1"/>
  <c r="H17" i="1"/>
  <c r="I17" i="1"/>
  <c r="J17" i="1"/>
  <c r="K17" i="1"/>
  <c r="F25" i="1"/>
  <c r="G25" i="1"/>
  <c r="H25" i="1"/>
  <c r="I25" i="1"/>
  <c r="J25" i="1"/>
  <c r="K25" i="1"/>
  <c r="F87" i="1"/>
  <c r="G87" i="1"/>
  <c r="H87" i="1"/>
  <c r="I87" i="1"/>
  <c r="J87" i="1"/>
  <c r="K87" i="1"/>
  <c r="F61" i="1"/>
  <c r="G61" i="1"/>
  <c r="H61" i="1"/>
  <c r="I61" i="1"/>
  <c r="J61" i="1"/>
  <c r="K61" i="1"/>
  <c r="F33" i="1"/>
  <c r="G33" i="1"/>
  <c r="H33" i="1"/>
  <c r="I33" i="1"/>
  <c r="J33" i="1"/>
  <c r="K33" i="1"/>
  <c r="F80" i="1"/>
  <c r="G80" i="1"/>
  <c r="H80" i="1"/>
  <c r="I80" i="1"/>
  <c r="J80" i="1"/>
  <c r="K80" i="1"/>
  <c r="F75" i="1"/>
  <c r="G75" i="1"/>
  <c r="H75" i="1"/>
  <c r="I75" i="1"/>
  <c r="J75" i="1"/>
  <c r="K75" i="1"/>
  <c r="F79" i="1"/>
  <c r="G79" i="1"/>
  <c r="H79" i="1"/>
  <c r="I79" i="1"/>
  <c r="J79" i="1"/>
  <c r="K79" i="1"/>
  <c r="F71" i="1"/>
  <c r="G71" i="1"/>
  <c r="H71" i="1"/>
  <c r="I71" i="1"/>
  <c r="J71" i="1"/>
  <c r="K71" i="1"/>
  <c r="F55" i="1"/>
  <c r="G55" i="1"/>
  <c r="H55" i="1"/>
  <c r="I55" i="1"/>
  <c r="J55" i="1"/>
  <c r="K55" i="1"/>
  <c r="F96" i="1"/>
  <c r="G96" i="1"/>
  <c r="H96" i="1"/>
  <c r="I96" i="1"/>
  <c r="J96" i="1"/>
  <c r="K96" i="1"/>
  <c r="F45" i="1"/>
  <c r="G45" i="1"/>
  <c r="H45" i="1"/>
  <c r="I45" i="1"/>
  <c r="J45" i="1"/>
  <c r="K45" i="1"/>
  <c r="F27" i="1"/>
  <c r="G27" i="1"/>
  <c r="H27" i="1"/>
  <c r="I27" i="1"/>
  <c r="J27" i="1"/>
  <c r="K27" i="1"/>
  <c r="A17" i="1"/>
  <c r="A25" i="1"/>
  <c r="A87" i="1"/>
  <c r="A61" i="1"/>
  <c r="A33" i="1"/>
  <c r="A80" i="1"/>
  <c r="A75" i="1"/>
  <c r="A79" i="1"/>
  <c r="A71" i="1"/>
  <c r="A55" i="1"/>
  <c r="A96" i="1"/>
  <c r="A45" i="1"/>
  <c r="A27" i="1"/>
  <c r="A39" i="1" l="1"/>
  <c r="A11" i="1"/>
  <c r="A22" i="1"/>
  <c r="A66" i="1"/>
  <c r="F11" i="1"/>
  <c r="G11" i="1"/>
  <c r="H11" i="1"/>
  <c r="I11" i="1"/>
  <c r="J11" i="1"/>
  <c r="K11" i="1"/>
  <c r="F22" i="1"/>
  <c r="G22" i="1"/>
  <c r="H22" i="1"/>
  <c r="I22" i="1"/>
  <c r="J22" i="1"/>
  <c r="K22" i="1"/>
  <c r="F66" i="1"/>
  <c r="G66" i="1"/>
  <c r="H66" i="1"/>
  <c r="I66" i="1"/>
  <c r="J66" i="1"/>
  <c r="K66" i="1"/>
  <c r="F39" i="1"/>
  <c r="G39" i="1"/>
  <c r="H39" i="1"/>
  <c r="I39" i="1"/>
  <c r="J39" i="1"/>
  <c r="K39" i="1"/>
  <c r="A18" i="1"/>
  <c r="A10" i="1"/>
  <c r="A21" i="1"/>
  <c r="A28" i="1"/>
  <c r="A5" i="1"/>
  <c r="A46" i="1"/>
  <c r="F18" i="1"/>
  <c r="G18" i="1"/>
  <c r="H18" i="1"/>
  <c r="I18" i="1"/>
  <c r="J18" i="1"/>
  <c r="K18" i="1"/>
  <c r="F10" i="1"/>
  <c r="G10" i="1"/>
  <c r="H10" i="1"/>
  <c r="I10" i="1"/>
  <c r="J10" i="1"/>
  <c r="K10" i="1"/>
  <c r="F21" i="1"/>
  <c r="G21" i="1"/>
  <c r="H21" i="1"/>
  <c r="I21" i="1"/>
  <c r="J21" i="1"/>
  <c r="K21" i="1"/>
  <c r="F28" i="1"/>
  <c r="G28" i="1"/>
  <c r="H28" i="1"/>
  <c r="I28" i="1"/>
  <c r="J28" i="1"/>
  <c r="K28" i="1"/>
  <c r="F5" i="1"/>
  <c r="G5" i="1"/>
  <c r="H5" i="1"/>
  <c r="I5" i="1"/>
  <c r="J5" i="1"/>
  <c r="K5" i="1"/>
  <c r="F46" i="1"/>
  <c r="G46" i="1"/>
  <c r="H46" i="1"/>
  <c r="I46" i="1"/>
  <c r="J46" i="1"/>
  <c r="K46" i="1"/>
  <c r="A67" i="1" l="1"/>
  <c r="A70" i="1"/>
  <c r="A68" i="1"/>
  <c r="A38" i="1"/>
  <c r="A50" i="1"/>
  <c r="A89" i="1"/>
  <c r="A12" i="1"/>
  <c r="A56" i="1"/>
  <c r="A82" i="1"/>
  <c r="A84" i="1"/>
  <c r="A98" i="1"/>
  <c r="A49" i="1"/>
  <c r="A6" i="1"/>
  <c r="A58" i="1"/>
  <c r="F67" i="1" l="1"/>
  <c r="G67" i="1"/>
  <c r="H67" i="1"/>
  <c r="I67" i="1"/>
  <c r="J67" i="1"/>
  <c r="K67" i="1"/>
  <c r="F70" i="1"/>
  <c r="G70" i="1"/>
  <c r="H70" i="1"/>
  <c r="I70" i="1"/>
  <c r="J70" i="1"/>
  <c r="K70" i="1"/>
  <c r="F68" i="1"/>
  <c r="G68" i="1"/>
  <c r="H68" i="1"/>
  <c r="I68" i="1"/>
  <c r="J68" i="1"/>
  <c r="K68" i="1"/>
  <c r="F38" i="1"/>
  <c r="G38" i="1"/>
  <c r="H38" i="1"/>
  <c r="I38" i="1"/>
  <c r="J38" i="1"/>
  <c r="K38" i="1"/>
  <c r="F50" i="1"/>
  <c r="G50" i="1"/>
  <c r="H50" i="1"/>
  <c r="I50" i="1"/>
  <c r="J50" i="1"/>
  <c r="K50" i="1"/>
  <c r="F89" i="1"/>
  <c r="G89" i="1"/>
  <c r="H89" i="1"/>
  <c r="I89" i="1"/>
  <c r="J89" i="1"/>
  <c r="K89" i="1"/>
  <c r="F12" i="1"/>
  <c r="G12" i="1"/>
  <c r="H12" i="1"/>
  <c r="I12" i="1"/>
  <c r="J12" i="1"/>
  <c r="K12" i="1"/>
  <c r="F56" i="1"/>
  <c r="G56" i="1"/>
  <c r="H56" i="1"/>
  <c r="I56" i="1"/>
  <c r="J56" i="1"/>
  <c r="K56" i="1"/>
  <c r="F82" i="1"/>
  <c r="G82" i="1"/>
  <c r="H82" i="1"/>
  <c r="I82" i="1"/>
  <c r="J82" i="1"/>
  <c r="K82" i="1"/>
  <c r="F84" i="1"/>
  <c r="G84" i="1"/>
  <c r="H84" i="1"/>
  <c r="I84" i="1"/>
  <c r="J84" i="1"/>
  <c r="K84" i="1"/>
  <c r="F98" i="1"/>
  <c r="G98" i="1"/>
  <c r="H98" i="1"/>
  <c r="I98" i="1"/>
  <c r="J98" i="1"/>
  <c r="K98" i="1"/>
  <c r="F49" i="1"/>
  <c r="G49" i="1"/>
  <c r="H49" i="1"/>
  <c r="I49" i="1"/>
  <c r="J49" i="1"/>
  <c r="K49" i="1"/>
  <c r="F6" i="1"/>
  <c r="G6" i="1"/>
  <c r="H6" i="1"/>
  <c r="I6" i="1"/>
  <c r="J6" i="1"/>
  <c r="K6" i="1"/>
  <c r="F58" i="1"/>
  <c r="G58" i="1"/>
  <c r="H58" i="1"/>
  <c r="I58" i="1"/>
  <c r="J58" i="1"/>
  <c r="K58" i="1"/>
  <c r="A83" i="1" l="1"/>
  <c r="A81" i="1"/>
  <c r="A52" i="1"/>
  <c r="F52" i="1" l="1"/>
  <c r="G52" i="1"/>
  <c r="H52" i="1"/>
  <c r="I52" i="1"/>
  <c r="J52" i="1"/>
  <c r="K52" i="1"/>
  <c r="F81" i="1"/>
  <c r="G81" i="1"/>
  <c r="H81" i="1"/>
  <c r="I81" i="1"/>
  <c r="J81" i="1"/>
  <c r="K81" i="1"/>
  <c r="F83" i="1"/>
  <c r="G83" i="1"/>
  <c r="H83" i="1"/>
  <c r="I83" i="1"/>
  <c r="J83" i="1"/>
  <c r="K83" i="1"/>
  <c r="A8" i="1"/>
  <c r="A23" i="1"/>
  <c r="A90" i="1"/>
  <c r="A43" i="1"/>
  <c r="A9" i="1"/>
  <c r="A47" i="1"/>
  <c r="A51" i="1"/>
  <c r="F8" i="1"/>
  <c r="G8" i="1"/>
  <c r="H8" i="1"/>
  <c r="I8" i="1"/>
  <c r="J8" i="1"/>
  <c r="K8" i="1"/>
  <c r="F23" i="1"/>
  <c r="G23" i="1"/>
  <c r="H23" i="1"/>
  <c r="I23" i="1"/>
  <c r="J23" i="1"/>
  <c r="K23" i="1"/>
  <c r="F90" i="1"/>
  <c r="G90" i="1"/>
  <c r="H90" i="1"/>
  <c r="I90" i="1"/>
  <c r="J90" i="1"/>
  <c r="K90" i="1"/>
  <c r="F43" i="1"/>
  <c r="G43" i="1"/>
  <c r="H43" i="1"/>
  <c r="I43" i="1"/>
  <c r="J43" i="1"/>
  <c r="K43" i="1"/>
  <c r="F9" i="1"/>
  <c r="G9" i="1"/>
  <c r="H9" i="1"/>
  <c r="I9" i="1"/>
  <c r="J9" i="1"/>
  <c r="K9" i="1"/>
  <c r="F47" i="1"/>
  <c r="G47" i="1"/>
  <c r="H47" i="1"/>
  <c r="I47" i="1"/>
  <c r="J47" i="1"/>
  <c r="K47" i="1"/>
  <c r="F51" i="1"/>
  <c r="G51" i="1"/>
  <c r="H51" i="1"/>
  <c r="I51" i="1"/>
  <c r="J51" i="1"/>
  <c r="K51" i="1"/>
  <c r="A94" i="1" l="1"/>
  <c r="F94" i="1"/>
  <c r="G94" i="1"/>
  <c r="H94" i="1"/>
  <c r="I94" i="1"/>
  <c r="J94" i="1"/>
  <c r="K94" i="1"/>
  <c r="A34" i="1"/>
  <c r="F34" i="1"/>
  <c r="G34" i="1"/>
  <c r="H34" i="1"/>
  <c r="I34" i="1"/>
  <c r="J34" i="1"/>
  <c r="K34" i="1"/>
  <c r="A69" i="1"/>
  <c r="F69" i="1"/>
  <c r="G69" i="1"/>
  <c r="H69" i="1"/>
  <c r="I69" i="1"/>
  <c r="J69" i="1"/>
  <c r="K69" i="1"/>
  <c r="F72" i="1" l="1"/>
  <c r="G72" i="1"/>
  <c r="H72" i="1"/>
  <c r="I72" i="1"/>
  <c r="J72" i="1"/>
  <c r="K72" i="1"/>
  <c r="F77" i="1"/>
  <c r="G77" i="1"/>
  <c r="H77" i="1"/>
  <c r="I77" i="1"/>
  <c r="J77" i="1"/>
  <c r="K77" i="1"/>
  <c r="F44" i="1"/>
  <c r="G44" i="1"/>
  <c r="H44" i="1"/>
  <c r="I44" i="1"/>
  <c r="J44" i="1"/>
  <c r="K44" i="1"/>
  <c r="F99" i="1"/>
  <c r="G99" i="1"/>
  <c r="H99" i="1"/>
  <c r="I99" i="1"/>
  <c r="J99" i="1"/>
  <c r="K99" i="1"/>
  <c r="A72" i="1"/>
  <c r="A77" i="1"/>
  <c r="A44" i="1"/>
  <c r="A99" i="1"/>
  <c r="F97" i="1"/>
  <c r="G97" i="1"/>
  <c r="H97" i="1"/>
  <c r="I97" i="1"/>
  <c r="J97" i="1"/>
  <c r="K97" i="1"/>
  <c r="F35" i="1"/>
  <c r="G35" i="1"/>
  <c r="H35" i="1"/>
  <c r="I35" i="1"/>
  <c r="J35" i="1"/>
  <c r="K35" i="1"/>
  <c r="A97" i="1"/>
  <c r="A35" i="1"/>
  <c r="A104" i="1" l="1"/>
  <c r="F104" i="1"/>
  <c r="G104" i="1"/>
  <c r="H104" i="1"/>
  <c r="I104" i="1"/>
  <c r="J104" i="1"/>
  <c r="K104" i="1"/>
  <c r="A103" i="1" l="1"/>
  <c r="A65" i="1"/>
  <c r="A13" i="1"/>
  <c r="F103" i="1"/>
  <c r="G103" i="1"/>
  <c r="H103" i="1"/>
  <c r="I103" i="1"/>
  <c r="J103" i="1"/>
  <c r="K103" i="1"/>
  <c r="F65" i="1"/>
  <c r="G65" i="1"/>
  <c r="H65" i="1"/>
  <c r="I65" i="1"/>
  <c r="J65" i="1"/>
  <c r="K65" i="1"/>
  <c r="F13" i="1"/>
  <c r="G13" i="1"/>
  <c r="H13" i="1"/>
  <c r="I13" i="1"/>
  <c r="J13" i="1"/>
  <c r="K13" i="1"/>
  <c r="A15" i="1" l="1"/>
  <c r="F15" i="1"/>
  <c r="G15" i="1"/>
  <c r="H15" i="1"/>
  <c r="I15" i="1"/>
  <c r="J15" i="1"/>
  <c r="K15" i="1"/>
  <c r="A42" i="1"/>
  <c r="F42" i="1"/>
  <c r="G42" i="1"/>
  <c r="H42" i="1"/>
  <c r="I42" i="1"/>
  <c r="J42" i="1"/>
  <c r="K42" i="1"/>
  <c r="A48" i="1"/>
  <c r="F48" i="1"/>
  <c r="G48" i="1"/>
  <c r="H48" i="1"/>
  <c r="I48" i="1"/>
  <c r="J48" i="1"/>
  <c r="K4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<sst xmlns="http://schemas.openxmlformats.org/spreadsheetml/2006/main" count="13567" uniqueCount="2597">
  <si>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</si>
  <si>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</si>
  <si>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</si>
  <si>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</si>
  <si>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</si>
  <si>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</si>
  <si>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</si>
  <si>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</si>
  <si>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</si>
  <si>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</si>
  <si>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</si>
  <si>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</si>
  <si>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</si>
  <si>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</si>
  <si>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</si>
  <si>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</si>
  <si>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</si>
  <si>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</si>
  <si>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</si>
  <si>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</si>
  <si>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</si>
  <si>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</si>
  <si>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</si>
  <si>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</si>
  <si>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</si>
  <si>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</si>
  <si>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</si>
  <si>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</si>
  <si>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</si>
  <si>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</si>
  <si>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</si>
  <si>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</si>
  <si>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</si>
  <si>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</si>
  <si>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</si>
  <si>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</si>
  <si>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</si>
  <si>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</si>
  <si>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</si>
  <si>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</si>
  <si>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</si>
  <si>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</si>
  <si>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</si>
  <si>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</si>
  <si>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</si>
  <si>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</si>
  <si>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</si>
  <si>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</si>
  <si>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</si>
  <si>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</si>
  <si>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</si>
  <si>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</si>
  <si>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</si>
  <si>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</si>
  <si>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</si>
  <si>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</si>
  <si>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</si>
  <si>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</si>
  <si>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</si>
  <si>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</si>
  <si>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</si>
  <si>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</si>
  <si>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</si>
  <si>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</si>
  <si>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</si>
  <si>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</si>
  <si>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</si>
  <si>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</si>
  <si>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</si>
  <si>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</si>
  <si>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</si>
  <si>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</si>
  <si>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</si>
  <si>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</si>
  <si>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</si>
  <si>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</si>
  <si>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</si>
  <si>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</si>
  <si>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</si>
  <si>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</si>
  <si>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</si>
  <si>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</si>
  <si>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</si>
  <si>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</si>
  <si>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</si>
  <si>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</si>
  <si>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</si>
  <si>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</si>
  <si>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</si>
  <si>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</si>
  <si>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</si>
  <si>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</si>
  <si>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</si>
  <si>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</si>
  <si>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</si>
  <si>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</si>
  <si>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</si>
  <si>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</si>
  <si>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</si>
  <si>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</si>
  <si>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</si>
  <si>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</si>
  <si>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</si>
  <si>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</si>
  <si>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</si>
  <si>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</si>
  <si>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</si>
  <si>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</si>
  <si>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</si>
  <si>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</si>
  <si>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</si>
  <si>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</si>
  <si>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</si>
  <si>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</si>
  <si>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</si>
  <si>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</si>
  <si>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</si>
  <si>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</si>
  <si>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</si>
  <si>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</si>
  <si>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</si>
  <si>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</si>
  <si>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</si>
  <si>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</si>
  <si>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</si>
  <si>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</si>
  <si>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</si>
  <si>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</si>
  <si>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</si>
  <si>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</si>
  <si>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</si>
  <si>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</si>
  <si>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</si>
  <si>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</si>
  <si>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</si>
  <si>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</si>
  <si>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</si>
  <si>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</si>
  <si>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</si>
  <si>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</si>
  <si>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</si>
  <si>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</si>
  <si>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</si>
  <si>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</si>
  <si>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</si>
  <si>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</si>
  <si>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</si>
  <si>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</si>
  <si>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</si>
  <si>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</si>
  <si>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</si>
  <si>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</si>
  <si>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</si>
  <si>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</si>
  <si>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</si>
  <si>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</si>
  <si>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</si>
  <si>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</si>
  <si>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</si>
  <si>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</si>
  <si>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</si>
  <si>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</si>
  <si>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</si>
  <si>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</si>
  <si>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</si>
  <si>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</si>
  <si>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</si>
  <si>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</si>
  <si>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</si>
  <si>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</si>
  <si>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</si>
  <si>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</si>
  <si>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</si>
  <si>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</si>
  <si>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</si>
  <si>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</si>
  <si>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</si>
  <si>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</si>
  <si>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</si>
  <si>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</si>
  <si>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</si>
  <si>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</si>
  <si>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</si>
  <si>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</si>
  <si>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</si>
  <si>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</si>
  <si>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</si>
  <si>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</si>
  <si>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</si>
  <si>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</si>
  <si>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</si>
  <si>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</si>
  <si>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</si>
  <si>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</si>
  <si>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</si>
  <si>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</si>
  <si>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</si>
  <si>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</si>
  <si>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</si>
  <si>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</si>
  <si>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</si>
  <si>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</si>
  <si>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</si>
  <si>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</si>
  <si>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</si>
  <si>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</si>
  <si>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</si>
  <si>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</si>
  <si>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</si>
  <si>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</si>
  <si>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</si>
  <si>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</si>
  <si>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</si>
  <si>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</si>
  <si>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</si>
  <si>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</si>
  <si>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</si>
  <si>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</si>
  <si>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</si>
  <si>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</si>
  <si>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</si>
  <si>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</si>
  <si>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</si>
  <si>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</si>
  <si>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</si>
  <si>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</si>
  <si>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</si>
  <si>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</si>
  <si>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</si>
  <si>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</si>
  <si>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</si>
  <si>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</si>
  <si>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</si>
  <si>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</si>
  <si>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</si>
  <si>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</si>
  <si>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</si>
  <si>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</si>
  <si>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</si>
  <si>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</si>
  <si>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</si>
  <si>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</si>
  <si>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</si>
  <si>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</si>
  <si>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</si>
  <si>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</si>
  <si>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</si>
  <si>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</si>
  <si>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</si>
  <si>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</si>
  <si>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</si>
  <si>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</si>
  <si>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</si>
  <si>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</si>
  <si>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</si>
  <si>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</si>
  <si>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</si>
  <si>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</si>
  <si>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</si>
  <si>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</si>
  <si>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</si>
  <si>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</si>
  <si>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</si>
  <si>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</si>
  <si>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</si>
  <si>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</si>
  <si>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</si>
  <si>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</si>
  <si>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</si>
  <si>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</si>
  <si>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</si>
  <si>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</si>
  <si>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</si>
  <si>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</si>
  <si>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</si>
  <si>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</si>
  <si>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</si>
  <si>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</si>
  <si>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</si>
  <si>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</si>
  <si>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</si>
  <si>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</si>
  <si>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</si>
  <si>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</si>
  <si>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</si>
  <si>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</si>
  <si>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</si>
  <si>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</si>
  <si>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</si>
  <si>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</si>
  <si>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</si>
  <si>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</si>
  <si>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</si>
  <si>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</si>
  <si>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</si>
  <si>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</si>
  <si>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</si>
  <si>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</si>
  <si>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</si>
  <si>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</si>
  <si>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</si>
  <si>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</si>
  <si>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</si>
  <si>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</si>
  <si>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</si>
  <si>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</si>
  <si>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</si>
  <si>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</si>
  <si>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</si>
  <si>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</si>
  <si>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</si>
  <si>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</si>
  <si>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</si>
  <si>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</si>
  <si>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</si>
  <si>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</si>
  <si>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</si>
  <si>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</si>
  <si>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</si>
  <si>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</si>
  <si>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</si>
  <si>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</si>
  <si>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</si>
  <si>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</si>
  <si>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</si>
  <si>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</si>
  <si>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</si>
  <si>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</si>
  <si>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</si>
  <si>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</si>
  <si>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</si>
  <si>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</si>
  <si>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</si>
  <si>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</si>
  <si>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</si>
  <si>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</si>
  <si>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</si>
  <si>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</si>
  <si>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</si>
  <si>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</si>
  <si>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</si>
  <si>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</si>
  <si>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</si>
  <si>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</si>
  <si>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</si>
  <si>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</si>
  <si>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</si>
  <si>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</si>
  <si>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</si>
  <si>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</si>
  <si>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</si>
  <si>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</si>
  <si>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</si>
  <si>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</si>
  <si>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</si>
  <si>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</si>
  <si>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</si>
  <si>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</si>
  <si>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</si>
  <si>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</si>
  <si>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</si>
  <si>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</si>
  <si>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</si>
  <si>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</si>
  <si>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</si>
  <si>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</si>
  <si>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</si>
  <si>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</si>
  <si>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</si>
  <si>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</si>
  <si>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</si>
  <si>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</si>
  <si>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</si>
  <si>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</si>
  <si>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</si>
  <si>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</si>
  <si>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</si>
  <si>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</si>
  <si>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</si>
  <si>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</si>
  <si>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</si>
  <si>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</si>
  <si>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</si>
  <si>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</si>
  <si>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</si>
  <si>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</si>
  <si>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</si>
  <si>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</si>
  <si>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</si>
  <si>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</si>
  <si>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</si>
  <si>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</si>
  <si>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</si>
  <si>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</si>
  <si>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</si>
  <si>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</si>
  <si>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</si>
  <si>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</si>
  <si>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</si>
  <si>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</si>
  <si>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</si>
  <si>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</si>
  <si>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</si>
  <si>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</si>
  <si>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</si>
  <si>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</si>
  <si>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</si>
  <si>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</si>
  <si>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</si>
  <si>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</si>
  <si>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</si>
  <si>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</si>
  <si>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</si>
  <si>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</si>
  <si>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</si>
  <si>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</si>
  <si>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</si>
  <si>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</si>
  <si>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</si>
  <si>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</si>
  <si>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</si>
  <si>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</si>
  <si>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</si>
  <si>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</si>
  <si>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</si>
  <si>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</si>
  <si>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</si>
  <si>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</si>
  <si>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</si>
  <si>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</si>
  <si>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</si>
  <si>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</si>
  <si>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</si>
  <si>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</si>
  <si>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</si>
  <si>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</si>
  <si>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</si>
  <si>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</si>
  <si>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</si>
  <si>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</si>
  <si>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</si>
  <si>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</si>
  <si>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</si>
  <si>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</si>
  <si>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</si>
  <si>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</si>
  <si>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</si>
  <si>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</si>
  <si>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</si>
  <si>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</si>
  <si>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</si>
  <si>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</si>
  <si>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</si>
  <si>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</si>
  <si>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</si>
  <si>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</si>
  <si>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</si>
  <si>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</si>
  <si>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</si>
  <si>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</si>
  <si>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</si>
  <si>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</si>
  <si>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</si>
  <si>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</si>
  <si>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</si>
  <si>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</si>
  <si>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</si>
  <si>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</si>
  <si>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</si>
  <si>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</si>
  <si>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</si>
  <si>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</si>
  <si>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</si>
  <si>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</si>
  <si>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</si>
  <si>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</si>
  <si>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</si>
  <si>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</si>
  <si>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</si>
  <si>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</si>
  <si>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</si>
  <si>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</si>
  <si>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</si>
  <si>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</si>
  <si>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</si>
  <si>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</si>
  <si>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</si>
  <si>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</si>
  <si>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</si>
  <si>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</si>
  <si>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</si>
  <si>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</si>
  <si>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</si>
  <si>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</si>
  <si>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</si>
  <si>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</si>
  <si>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</si>
  <si>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</si>
  <si>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</si>
  <si>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</si>
  <si>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</si>
  <si>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</si>
  <si>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</si>
  <si>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</si>
  <si>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</si>
  <si>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</si>
  <si>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</si>
  <si>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</si>
  <si>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</si>
  <si>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</si>
  <si>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</si>
  <si>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</si>
  <si>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</si>
  <si>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</si>
  <si>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</si>
  <si>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</si>
  <si>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</si>
  <si>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</si>
  <si>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</si>
  <si>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</si>
  <si>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</si>
  <si>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</si>
  <si>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</si>
  <si>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</si>
  <si>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</si>
  <si>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</si>
  <si>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</si>
  <si>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</si>
  <si>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</si>
  <si>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</si>
  <si>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</si>
  <si>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</si>
  <si>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</si>
  <si>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</si>
  <si>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</si>
  <si>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</si>
  <si>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</si>
  <si>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</si>
  <si>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</si>
  <si>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</si>
  <si>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</si>
  <si>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</si>
  <si>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</si>
  <si>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</si>
  <si>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</si>
  <si>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</si>
  <si>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</si>
  <si>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</si>
  <si>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</si>
  <si>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</si>
  <si>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</si>
  <si>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</si>
  <si>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</si>
  <si>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</si>
  <si>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</si>
  <si>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</si>
  <si>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</si>
  <si>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</si>
  <si>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</si>
  <si>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</si>
  <si>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</si>
  <si>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</si>
  <si>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</si>
  <si>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</si>
  <si>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</si>
  <si>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</si>
  <si>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</si>
  <si>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</si>
  <si>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</si>
  <si>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</si>
  <si>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</si>
  <si>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</si>
  <si>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</si>
  <si>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</si>
  <si>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</si>
  <si>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</si>
  <si>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</si>
  <si>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</si>
  <si>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</si>
  <si>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</si>
  <si>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</si>
  <si>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</si>
  <si>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</si>
  <si>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</si>
  <si>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</si>
  <si>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</si>
  <si>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</si>
  <si>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</si>
  <si>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</si>
  <si>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</si>
  <si>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</si>
  <si>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</si>
  <si>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</si>
  <si>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</si>
  <si>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</si>
  <si>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</si>
  <si>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</si>
  <si>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</si>
  <si>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</si>
  <si>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</si>
  <si>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</si>
  <si>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</si>
  <si>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</si>
  <si>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</si>
  <si>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</si>
  <si>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</si>
  <si>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</si>
  <si>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</si>
  <si>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</si>
  <si>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</si>
  <si>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</si>
  <si>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</si>
  <si>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</si>
  <si>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</si>
  <si>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</si>
  <si>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</si>
  <si>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</si>
  <si>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</si>
  <si>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</si>
  <si>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</si>
  <si>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</si>
  <si>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</si>
  <si>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</si>
  <si>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</si>
  <si>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</si>
  <si>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</si>
  <si>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</si>
  <si>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</si>
  <si>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</si>
  <si>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</si>
  <si>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</si>
  <si>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</si>
  <si>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</si>
  <si>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</si>
  <si>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</si>
  <si>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</si>
  <si>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</si>
  <si>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</si>
  <si>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</si>
  <si>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</si>
  <si>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</si>
  <si>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</si>
  <si>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</si>
  <si>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</si>
  <si>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</si>
  <si>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</si>
  <si>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</si>
  <si>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</si>
  <si>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</si>
  <si>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</si>
  <si>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</si>
  <si>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</si>
  <si>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</si>
  <si>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</si>
  <si>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</si>
  <si>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</si>
  <si>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</si>
  <si>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</si>
  <si>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</si>
  <si>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</si>
  <si>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</si>
  <si>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</si>
  <si>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</si>
  <si>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</si>
  <si>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</si>
  <si>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</si>
  <si>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</si>
  <si>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</si>
  <si>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</si>
  <si>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</si>
  <si>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</si>
  <si>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</si>
  <si>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</si>
  <si>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</si>
  <si>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</si>
  <si>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</si>
  <si>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</si>
  <si>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</si>
  <si>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</si>
  <si>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</si>
  <si>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</si>
  <si>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</si>
  <si>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</si>
  <si>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</si>
  <si>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</si>
  <si>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</si>
  <si>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</si>
  <si>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</si>
  <si>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</si>
  <si>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</si>
  <si>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</si>
  <si>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</si>
  <si>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</si>
  <si>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</si>
  <si>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</si>
  <si>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</si>
  <si>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</si>
  <si>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</si>
  <si>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</si>
  <si>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</si>
  <si>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</si>
  <si>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</si>
  <si>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</si>
  <si>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</si>
  <si>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</si>
  <si>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</si>
  <si>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</si>
  <si>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</si>
  <si>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</si>
  <si>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</si>
  <si>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</si>
  <si>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</si>
  <si>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</si>
  <si>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</si>
  <si>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</si>
  <si>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</si>
  <si>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</si>
  <si>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</si>
  <si>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</si>
  <si>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</si>
  <si>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</si>
  <si>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</si>
  <si>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</si>
  <si>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</si>
  <si>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</si>
  <si>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</si>
  <si>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</si>
  <si>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</si>
  <si>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</si>
  <si>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</si>
  <si>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</si>
  <si>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</si>
  <si>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</si>
  <si>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</si>
  <si>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</si>
  <si>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</si>
  <si>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</si>
  <si>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</si>
  <si>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</si>
  <si>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</si>
  <si>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</si>
  <si>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</si>
  <si>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</si>
  <si>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</si>
  <si>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</si>
  <si>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</si>
  <si>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</si>
  <si>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</si>
  <si>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</si>
  <si>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</si>
  <si>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</si>
  <si>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</si>
  <si>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</si>
  <si>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</si>
  <si>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</si>
  <si>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</si>
  <si>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</si>
  <si>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</si>
  <si>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</si>
  <si>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</si>
  <si>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</si>
  <si>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</si>
  <si>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</si>
  <si>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</si>
  <si>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</si>
  <si>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</si>
  <si>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</si>
  <si>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</si>
  <si>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</si>
  <si>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</si>
  <si>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</si>
  <si>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</si>
  <si>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</si>
  <si>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</si>
  <si>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</si>
  <si>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</si>
  <si>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</si>
  <si>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</si>
  <si>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</si>
  <si>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</si>
  <si>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</si>
  <si>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</si>
  <si>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</si>
  <si>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</si>
  <si>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</si>
  <si>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</si>
  <si>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</si>
  <si>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</si>
  <si>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</si>
  <si>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</si>
  <si>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</si>
  <si>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</si>
  <si>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</si>
  <si>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</si>
  <si>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</si>
  <si>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</si>
  <si>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</si>
  <si>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</si>
  <si>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</si>
  <si>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</si>
  <si>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</si>
  <si>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</si>
  <si>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</si>
  <si>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</si>
  <si>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</si>
  <si>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</si>
  <si>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</si>
  <si>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</si>
  <si>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</si>
  <si>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</si>
  <si>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</si>
  <si>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</si>
  <si>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</si>
  <si>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</si>
  <si>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</si>
  <si>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</si>
  <si>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</si>
  <si>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</si>
  <si>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</si>
  <si>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</si>
  <si>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</si>
  <si>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</si>
  <si>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</si>
  <si>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</si>
  <si>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</si>
  <si>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</si>
  <si>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</si>
  <si>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</si>
  <si>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</si>
  <si>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</si>
  <si>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</si>
  <si>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</si>
  <si>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</si>
  <si>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</si>
  <si>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</si>
  <si>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</si>
  <si>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</si>
  <si>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</si>
  <si>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</si>
  <si>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</si>
  <si>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</si>
  <si>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</si>
  <si>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</si>
  <si>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</si>
  <si>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</si>
  <si>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</si>
  <si>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</si>
  <si>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</si>
  <si>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</si>
  <si>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</si>
  <si>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</si>
  <si>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</si>
  <si>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</si>
  <si>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</si>
  <si>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</si>
  <si>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</si>
  <si>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</si>
  <si>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</si>
  <si>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</si>
  <si>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</si>
  <si>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</si>
  <si>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</si>
  <si>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</si>
  <si>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</si>
  <si>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</si>
  <si>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</si>
  <si>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</si>
  <si>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</si>
  <si>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</si>
  <si>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</si>
  <si>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</si>
  <si>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</si>
  <si>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</si>
  <si>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</si>
  <si>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</si>
  <si>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</si>
  <si>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</si>
  <si>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</si>
  <si>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</si>
  <si>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</si>
  <si>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</si>
  <si>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</si>
  <si>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</si>
  <si>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</si>
  <si>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</si>
  <si>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</si>
  <si>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</si>
  <si>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</si>
  <si>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</si>
  <si>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</si>
  <si>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</si>
  <si>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</si>
  <si>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</si>
  <si>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</si>
  <si>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</si>
  <si>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</si>
  <si>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</si>
  <si>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</si>
  <si>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</si>
  <si>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</si>
  <si>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</si>
  <si>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</si>
  <si>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</si>
  <si>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</si>
  <si>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</si>
  <si>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</si>
  <si>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</si>
  <si>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</si>
  <si>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</si>
  <si>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</si>
  <si>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</si>
  <si>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</si>
  <si>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</si>
  <si>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</si>
  <si>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</si>
  <si>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</si>
  <si>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</si>
  <si>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</si>
  <si>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</si>
  <si>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</si>
  <si>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</si>
  <si>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</si>
  <si>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</si>
  <si>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</si>
  <si>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</si>
  <si>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</si>
  <si>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</si>
  <si>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</si>
  <si>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</si>
  <si>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</si>
  <si>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</si>
  <si>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</si>
  <si>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</si>
  <si>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</si>
  <si>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</si>
  <si>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</si>
  <si>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</si>
  <si>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</si>
  <si>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</si>
  <si>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</si>
  <si>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</si>
  <si>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</si>
  <si>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</si>
  <si>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</si>
  <si>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</si>
  <si>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</si>
  <si>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</si>
  <si>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</si>
  <si>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</si>
  <si>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</si>
  <si>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</si>
  <si>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</si>
  <si>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</si>
  <si>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</si>
  <si>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</si>
  <si>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</si>
  <si>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</si>
  <si>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</si>
  <si>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</si>
  <si>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</si>
  <si>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</si>
  <si>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</si>
  <si>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</si>
  <si>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</si>
  <si>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</si>
  <si>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</si>
  <si>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</si>
  <si>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</si>
  <si>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</si>
  <si>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</si>
  <si>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</si>
  <si>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</si>
  <si>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</si>
  <si>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</si>
  <si>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</si>
  <si>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</si>
  <si>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</si>
  <si>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</si>
  <si>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</si>
  <si>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</si>
  <si>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</si>
  <si>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</si>
  <si>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</si>
  <si>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</si>
  <si>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</si>
  <si>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</si>
  <si>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</si>
  <si>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</si>
  <si>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</si>
  <si>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</si>
  <si>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</si>
  <si>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</si>
  <si>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</si>
  <si>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</si>
  <si>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</si>
  <si>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</si>
  <si>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</si>
  <si>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</si>
  <si>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</si>
  <si>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</si>
  <si>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</si>
  <si>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</si>
  <si>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</si>
  <si>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</si>
  <si>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</si>
  <si>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</si>
  <si>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</si>
  <si>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</si>
  <si>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</si>
  <si>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</si>
  <si>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</si>
  <si>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</si>
  <si>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</si>
  <si>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</si>
  <si>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</si>
  <si>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</si>
  <si>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</si>
  <si>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</si>
  <si>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</si>
  <si>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</si>
  <si>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</si>
  <si>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</si>
  <si>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</si>
  <si>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</si>
  <si>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</si>
  <si>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</si>
  <si>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</si>
  <si>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</si>
  <si>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</si>
  <si>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</si>
  <si>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</si>
  <si>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</si>
  <si>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</si>
  <si>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</si>
  <si>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</si>
  <si>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</si>
  <si>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</si>
  <si>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</si>
  <si>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</si>
  <si>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</si>
  <si>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</si>
  <si>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</si>
  <si>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</si>
  <si>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</si>
  <si>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</si>
  <si>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</si>
  <si>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</si>
  <si>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</si>
  <si>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</si>
  <si>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</si>
  <si>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</si>
  <si>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</si>
  <si>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</si>
  <si>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</si>
  <si>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</si>
  <si>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</si>
  <si>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</si>
  <si>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</si>
  <si>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</si>
  <si>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</si>
  <si>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</si>
  <si>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</si>
  <si>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</si>
  <si>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</si>
  <si>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</si>
  <si>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</si>
  <si>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</si>
  <si>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</si>
  <si>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</si>
  <si>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</si>
  <si>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</si>
  <si>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</si>
  <si>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</si>
  <si>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</si>
  <si>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</si>
  <si>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</si>
  <si>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</si>
  <si>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</si>
  <si>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</si>
  <si>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</si>
  <si>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</si>
  <si>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</si>
  <si>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</si>
  <si>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</si>
  <si>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</si>
  <si>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</si>
  <si>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</si>
  <si>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</si>
  <si>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</si>
  <si>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</si>
  <si>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</si>
  <si>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</si>
  <si>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</si>
  <si>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</si>
  <si>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</si>
  <si>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</si>
  <si>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</si>
  <si>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</si>
  <si>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</si>
  <si>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</si>
  <si>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</si>
  <si>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</si>
  <si>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</si>
  <si>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</si>
  <si>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</si>
  <si>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</si>
  <si>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</si>
  <si>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</si>
  <si>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</si>
  <si>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</si>
  <si>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</si>
  <si>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</si>
  <si>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</si>
  <si>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</si>
  <si>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</si>
  <si>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</si>
  <si>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</si>
  <si>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</si>
  <si>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</si>
  <si>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</si>
  <si>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</si>
  <si>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</si>
  <si>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</si>
  <si>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</si>
  <si>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</si>
  <si>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</si>
  <si>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</si>
  <si>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</si>
  <si>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</si>
  <si>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</si>
  <si>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</si>
  <si>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</si>
  <si>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</si>
  <si>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</si>
  <si>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</si>
  <si>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</si>
  <si>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</si>
  <si>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</si>
  <si>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</si>
  <si>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</si>
  <si>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</si>
  <si>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</si>
  <si>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</si>
  <si>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</si>
  <si>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</si>
  <si>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</si>
  <si>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</si>
  <si>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</si>
  <si>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</si>
  <si>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</si>
  <si>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</si>
  <si>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</si>
  <si>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</si>
  <si>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</si>
  <si>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</si>
  <si>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</si>
  <si>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</si>
  <si>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</si>
  <si>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</si>
  <si>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</si>
  <si>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</si>
  <si>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</si>
  <si>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</si>
  <si>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</si>
  <si>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</si>
  <si>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</si>
  <si>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</si>
  <si>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</si>
  <si>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</si>
  <si>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</si>
  <si>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</si>
  <si>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</si>
  <si>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</si>
  <si>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</si>
  <si>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</si>
  <si>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</si>
  <si>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</si>
  <si>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</si>
  <si>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</si>
  <si>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</si>
  <si>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</si>
  <si>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</si>
  <si>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</si>
  <si>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</si>
  <si>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</si>
  <si>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</si>
  <si>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</si>
  <si>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</si>
  <si>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</si>
  <si>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</si>
  <si>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</si>
  <si>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</si>
  <si>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</si>
  <si>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</si>
  <si>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</si>
  <si>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</si>
  <si>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</si>
  <si>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</si>
  <si>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</si>
  <si>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</si>
  <si>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</si>
  <si>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</si>
  <si>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</si>
  <si>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</si>
  <si>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</si>
  <si>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</si>
  <si>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</si>
  <si>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</si>
  <si>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</si>
  <si>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</si>
  <si>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</si>
  <si>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</si>
  <si>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</si>
  <si>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</si>
  <si>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</si>
  <si>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</si>
  <si>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</si>
  <si>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</si>
  <si>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</si>
  <si>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</si>
  <si>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</si>
  <si>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</si>
  <si>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</si>
  <si>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</si>
  <si>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</si>
  <si>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</si>
  <si>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</si>
  <si>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</si>
  <si>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</si>
  <si>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</si>
  <si>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</si>
  <si>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</si>
  <si>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</si>
  <si>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</si>
  <si>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</si>
  <si>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</si>
  <si>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</si>
  <si>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</si>
  <si>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</si>
  <si>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</si>
  <si>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</si>
  <si>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</si>
  <si>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</si>
  <si>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</si>
  <si>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</si>
  <si>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</si>
  <si>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</si>
  <si>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</si>
  <si>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</si>
  <si>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</si>
  <si>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</si>
  <si>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</si>
  <si>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</si>
  <si>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</si>
  <si>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</si>
  <si>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</si>
  <si>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</si>
  <si>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</si>
  <si>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</si>
  <si>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</si>
  <si>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</si>
  <si>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</si>
  <si>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</si>
  <si>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</si>
  <si>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</si>
  <si>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</si>
  <si>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</si>
  <si>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</si>
  <si>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</si>
  <si>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</si>
  <si>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</si>
  <si>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</si>
  <si>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</si>
  <si>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</si>
  <si>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</si>
  <si>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</si>
  <si>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</si>
  <si>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</si>
  <si>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</si>
  <si>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</si>
  <si>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</si>
  <si>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</si>
  <si>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</si>
  <si>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</si>
  <si>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</si>
  <si>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</si>
  <si>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</si>
  <si>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</si>
  <si>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</si>
  <si>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</si>
  <si>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</si>
  <si>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</si>
  <si>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</si>
  <si>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</si>
  <si>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</si>
  <si>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</si>
  <si>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</si>
  <si>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</si>
  <si>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</si>
  <si>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</si>
  <si>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</si>
  <si>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</si>
  <si>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</si>
  <si>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</si>
  <si>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</si>
  <si>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</si>
  <si>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</si>
  <si>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</si>
  <si>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</si>
  <si>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</si>
  <si>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</si>
  <si>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</si>
  <si>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</si>
  <si>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</si>
  <si>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</si>
  <si>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</si>
  <si>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</si>
  <si>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</si>
  <si>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</si>
  <si>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</si>
  <si>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</si>
  <si>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</si>
  <si>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</si>
  <si>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</si>
  <si>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</si>
  <si>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</si>
  <si>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</si>
  <si>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</si>
  <si>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</si>
  <si>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</si>
  <si>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</si>
  <si>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</si>
  <si>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</si>
  <si>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</si>
  <si>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</si>
  <si>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</si>
  <si>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</si>
  <si>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</si>
  <si>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</si>
  <si>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</si>
  <si>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</si>
  <si>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</si>
  <si>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</si>
  <si>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</si>
  <si>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</si>
  <si>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</si>
  <si>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</si>
  <si>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</si>
  <si>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</si>
  <si>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</si>
  <si>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</si>
  <si>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</si>
  <si>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</si>
  <si>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</si>
  <si>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</si>
  <si>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</si>
  <si>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</si>
  <si>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</si>
  <si>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</si>
  <si>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</si>
  <si>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</si>
  <si>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</si>
  <si>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</si>
  <si>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</si>
  <si>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</si>
  <si>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</si>
  <si>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</si>
  <si>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</si>
  <si>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</si>
  <si>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</si>
  <si>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</si>
  <si>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</si>
  <si>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</si>
  <si>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</si>
  <si>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</si>
  <si>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</si>
  <si>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</si>
  <si>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</si>
  <si>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</si>
  <si>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</si>
  <si>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</si>
  <si>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</si>
  <si>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</si>
  <si>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</si>
  <si>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</si>
  <si>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</si>
  <si>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</si>
  <si>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</si>
  <si>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</si>
  <si>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</si>
  <si>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</si>
  <si>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</si>
  <si>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</si>
  <si>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</si>
  <si>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</si>
  <si>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</si>
  <si>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</si>
  <si>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</si>
  <si>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</si>
  <si>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</si>
  <si>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</si>
  <si>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</si>
  <si>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</si>
  <si>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</si>
  <si>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</si>
  <si>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</si>
  <si>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</si>
  <si>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</si>
  <si>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</si>
  <si>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</si>
  <si>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</si>
  <si>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</si>
  <si>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</si>
  <si>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</si>
  <si>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</si>
  <si>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</si>
  <si>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</si>
  <si>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</si>
  <si>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</si>
  <si>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</si>
  <si>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</si>
  <si>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</si>
  <si>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</si>
  <si>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</si>
  <si>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</si>
  <si>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</si>
  <si>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</si>
  <si>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</si>
  <si>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</si>
  <si>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</si>
  <si>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</si>
  <si>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</si>
  <si>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</si>
  <si>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</si>
  <si>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</si>
  <si>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</si>
  <si>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</si>
  <si>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</si>
  <si>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</si>
  <si>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</si>
  <si>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</si>
  <si>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</si>
  <si>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</si>
  <si>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</si>
  <si>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</si>
  <si>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</si>
  <si>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</si>
  <si>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</si>
  <si>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</si>
  <si>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</si>
  <si>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</si>
  <si>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</si>
  <si>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</si>
  <si>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</si>
  <si>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</si>
  <si>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</si>
  <si>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</si>
  <si>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</si>
  <si>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</si>
  <si>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</si>
  <si>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</si>
  <si>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</si>
  <si>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</si>
  <si>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</si>
  <si>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</si>
  <si>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</si>
  <si>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</si>
  <si>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</si>
  <si>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</si>
  <si>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</si>
  <si>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</si>
  <si>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</si>
  <si>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</si>
  <si>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</si>
  <si>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</si>
  <si>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</si>
  <si>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</si>
  <si>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</si>
  <si>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</si>
  <si>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</si>
  <si>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</si>
  <si>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</si>
  <si>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</si>
  <si>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</si>
  <si>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</si>
  <si>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</si>
  <si>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</si>
  <si>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</si>
  <si>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</si>
  <si>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</si>
  <si>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</si>
  <si>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</si>
  <si>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</si>
  <si>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</si>
  <si>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</si>
  <si>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</si>
  <si>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</si>
  <si>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</si>
  <si>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</si>
  <si>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</si>
  <si>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</si>
  <si>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</si>
  <si>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</si>
  <si>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</si>
  <si>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</si>
  <si>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</si>
  <si>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</si>
  <si>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</si>
  <si>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</si>
  <si>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</si>
  <si>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</si>
  <si>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</si>
  <si>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</si>
  <si>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</si>
  <si>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</si>
  <si>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</si>
  <si>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</si>
  <si>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</si>
  <si>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</si>
  <si>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</si>
  <si>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</si>
  <si>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</si>
  <si>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</si>
  <si>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</si>
  <si>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</si>
  <si>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</si>
  <si>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</si>
  <si>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</si>
  <si>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</si>
  <si>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</si>
  <si>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</si>
  <si>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</si>
  <si>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</si>
  <si>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</si>
  <si>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</si>
  <si>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</si>
  <si>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</si>
  <si>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</si>
  <si>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</si>
  <si>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</si>
  <si>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</si>
  <si>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</si>
  <si>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</si>
  <si>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</si>
  <si>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</si>
  <si>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</si>
  <si>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</si>
  <si>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</si>
  <si>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</si>
  <si>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</si>
  <si>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</si>
  <si>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</si>
  <si>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</si>
  <si>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</si>
  <si>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</si>
  <si>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</si>
  <si>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</si>
  <si>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</si>
  <si>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</si>
  <si>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</si>
  <si>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</si>
  <si>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</si>
  <si>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</si>
  <si>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</si>
  <si>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</si>
  <si>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</si>
  <si>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</si>
  <si>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</si>
  <si>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</si>
  <si>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</si>
  <si>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</si>
  <si>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</si>
  <si>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</si>
  <si>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</si>
  <si>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</si>
  <si>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</si>
  <si>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</si>
  <si>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</si>
  <si>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</si>
  <si>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</si>
  <si>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</si>
  <si>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</si>
  <si>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</si>
  <si>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</si>
  <si>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</si>
  <si>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</si>
  <si>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</si>
  <si>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</si>
  <si>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</si>
  <si>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</si>
  <si>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</si>
  <si>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</si>
  <si>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</si>
  <si>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</si>
  <si>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</si>
  <si>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</si>
  <si>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</si>
  <si>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</si>
  <si>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</si>
  <si>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</si>
  <si>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</si>
  <si>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</si>
  <si>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</si>
  <si>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</si>
  <si>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</si>
  <si>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</si>
  <si>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</si>
  <si>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</si>
  <si>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</si>
  <si>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</si>
  <si>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</si>
  <si>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</si>
  <si>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</si>
  <si>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</si>
  <si>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</si>
  <si>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</si>
  <si>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</si>
  <si>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</si>
  <si>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</si>
  <si>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</si>
  <si>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</si>
  <si>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</si>
  <si>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</si>
  <si>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</si>
  <si>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</si>
  <si>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</si>
  <si>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</si>
  <si>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</si>
  <si>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</si>
  <si>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</si>
  <si>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</si>
  <si>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</si>
  <si>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</si>
  <si>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</si>
  <si>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</si>
  <si>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</si>
  <si>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</si>
  <si>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</si>
  <si>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</si>
  <si>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</si>
  <si>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</si>
  <si>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</si>
  <si>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</si>
  <si>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</si>
  <si>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</si>
  <si>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</si>
  <si>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</si>
  <si>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</si>
  <si>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</si>
  <si>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</si>
  <si>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</si>
  <si>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</si>
  <si>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</si>
  <si>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</si>
  <si>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</si>
  <si>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</si>
  <si>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</si>
  <si>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</si>
  <si>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</si>
  <si>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</si>
  <si>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</si>
  <si>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</si>
  <si>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</si>
  <si>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</si>
  <si>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</si>
  <si>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</si>
  <si>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</si>
  <si>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</si>
  <si>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</si>
  <si>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</si>
  <si>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</si>
  <si>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</si>
  <si>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</si>
  <si>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</si>
  <si>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</si>
  <si>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</si>
  <si>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</si>
  <si>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</si>
  <si>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</si>
  <si>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</si>
  <si>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</si>
  <si>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</si>
  <si>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</si>
  <si>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</si>
  <si>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</si>
  <si>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</si>
  <si>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</si>
  <si>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</si>
  <si>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</si>
  <si>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</si>
  <si>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</si>
  <si>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</si>
  <si>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</si>
  <si>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</si>
  <si>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</si>
  <si>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</si>
  <si>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</si>
  <si>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</si>
  <si>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</si>
  <si>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</si>
  <si>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</si>
  <si>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</si>
  <si>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</si>
  <si>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</si>
  <si>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</si>
  <si>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</si>
  <si>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</si>
  <si>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</si>
  <si>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</si>
  <si>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</si>
  <si>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</si>
  <si>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</si>
  <si>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</si>
  <si>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</si>
  <si>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</si>
  <si>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</si>
  <si>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</si>
  <si>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</si>
  <si>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</si>
  <si>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</si>
  <si>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</si>
  <si>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</si>
  <si>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</si>
  <si>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</si>
  <si>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</si>
  <si>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</si>
  <si>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</si>
  <si>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</si>
  <si>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</si>
  <si>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</si>
  <si>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</si>
  <si>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</si>
  <si>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</si>
  <si>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</si>
  <si>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</si>
  <si>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</si>
  <si>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</si>
  <si>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</si>
  <si>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</si>
  <si>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</si>
  <si>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</si>
  <si>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</si>
  <si>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</si>
  <si>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</si>
  <si>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</si>
  <si>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</si>
  <si>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</si>
  <si>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</si>
  <si>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</si>
  <si>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</si>
  <si>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</si>
  <si>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</si>
  <si>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</si>
  <si>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</si>
  <si>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</si>
  <si>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</si>
  <si>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</si>
  <si>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</si>
  <si>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</si>
  <si>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</si>
  <si>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</si>
  <si>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</si>
  <si>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</si>
  <si>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</si>
  <si>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</si>
  <si>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</si>
  <si>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</si>
  <si>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</si>
  <si>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</si>
  <si>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</si>
  <si>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</si>
  <si>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</si>
  <si>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</si>
  <si>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</si>
  <si>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</si>
  <si>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</si>
  <si>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</si>
  <si>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</si>
  <si>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</si>
  <si>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</si>
  <si>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</si>
  <si>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</si>
  <si>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</si>
  <si>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</si>
  <si>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</si>
  <si>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</si>
  <si>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</si>
  <si>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</si>
  <si>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</si>
  <si>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</si>
  <si>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</si>
  <si>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</si>
  <si>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</si>
  <si>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</si>
  <si>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</si>
  <si>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</si>
  <si>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</si>
  <si>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</si>
  <si>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</si>
  <si>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</si>
  <si>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</si>
  <si>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</si>
  <si>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</si>
  <si>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</si>
  <si>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</si>
  <si>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</si>
  <si>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</si>
  <si>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</si>
  <si>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</si>
  <si>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</si>
  <si>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</si>
  <si>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</si>
  <si>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</si>
  <si>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</si>
  <si>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</si>
  <si>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</si>
  <si>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</si>
  <si>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</si>
  <si>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</si>
  <si>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</si>
  <si>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</si>
  <si>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</si>
  <si>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</si>
  <si>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</si>
  <si>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</si>
  <si>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</si>
  <si>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</si>
  <si>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</si>
  <si>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</si>
  <si>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</si>
  <si>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</si>
  <si>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</si>
  <si>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</si>
  <si>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</si>
  <si>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</si>
  <si>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</si>
  <si>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</si>
  <si>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</si>
  <si>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</si>
  <si>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</si>
  <si>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</si>
  <si>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</si>
  <si>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</si>
  <si>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</si>
  <si>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</si>
  <si>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</si>
  <si>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</si>
  <si>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</si>
  <si>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</si>
  <si>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</si>
  <si>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</si>
  <si>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</si>
  <si>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</si>
  <si>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</si>
  <si>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</si>
  <si>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</si>
  <si>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</si>
  <si>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</si>
  <si>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</si>
  <si>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</si>
  <si>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</si>
  <si>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</si>
  <si>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</si>
  <si>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</si>
  <si>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</si>
  <si>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</si>
  <si>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</si>
  <si>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</si>
  <si>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</si>
  <si>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</si>
  <si>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</si>
  <si>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</si>
  <si>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</si>
  <si>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</si>
  <si>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</si>
  <si>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</si>
  <si>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</si>
  <si>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</si>
  <si>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</si>
  <si>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</si>
  <si>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</si>
  <si>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</si>
  <si>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</si>
  <si>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</si>
  <si>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</si>
  <si>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</si>
  <si>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</si>
  <si>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</si>
  <si>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</si>
  <si>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</si>
  <si>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</si>
  <si>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</si>
  <si>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</si>
  <si>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</si>
  <si>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</si>
  <si>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</si>
  <si>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</si>
  <si>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</si>
  <si>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</si>
  <si>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</si>
  <si>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</si>
  <si>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</si>
  <si>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</si>
  <si>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</si>
  <si>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</si>
  <si>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</si>
  <si>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</si>
  <si>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</si>
  <si>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</si>
  <si>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</si>
  <si>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</si>
  <si>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</si>
  <si>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</si>
  <si>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</si>
  <si>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</si>
  <si>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</si>
  <si>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</si>
  <si>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</si>
  <si>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</si>
  <si>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</si>
  <si>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</si>
  <si>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</si>
  <si>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</si>
  <si>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</si>
  <si>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</si>
  <si>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</si>
  <si>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</si>
  <si>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</si>
  <si>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</si>
  <si>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</si>
  <si>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</si>
  <si>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</si>
  <si>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</si>
  <si>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</si>
  <si>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</si>
  <si>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</si>
  <si>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</si>
  <si>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</si>
  <si>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</si>
  <si>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</si>
  <si>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</si>
  <si>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</si>
  <si>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</si>
  <si>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</si>
  <si>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</si>
  <si>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</si>
  <si>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</si>
  <si>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</si>
  <si>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</si>
  <si>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</si>
  <si>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</si>
  <si>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</si>
  <si>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</si>
  <si>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</si>
  <si>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</si>
  <si>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</si>
  <si>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</si>
  <si>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</si>
  <si>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</si>
  <si>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</si>
  <si>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</si>
  <si>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</si>
  <si>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</si>
  <si>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</si>
  <si>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</si>
  <si>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</si>
  <si>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</si>
  <si>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</si>
  <si>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</si>
  <si>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</si>
  <si>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</si>
  <si>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</si>
  <si>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</si>
  <si>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</si>
  <si>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</si>
  <si>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</si>
  <si>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</si>
  <si>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</si>
  <si>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</si>
  <si>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</si>
  <si>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</si>
  <si>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</si>
  <si>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</si>
  <si>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</si>
  <si>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</si>
  <si>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</si>
  <si>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</si>
  <si>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</si>
  <si>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</si>
  <si>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</si>
  <si>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</si>
  <si>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</si>
  <si>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</si>
  <si>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</si>
  <si>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</si>
  <si>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</si>
  <si>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</si>
  <si>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</si>
  <si>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</si>
  <si>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</si>
  <si>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</si>
  <si>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</si>
  <si>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</si>
  <si>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</si>
  <si>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</si>
  <si>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</si>
  <si>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</si>
  <si>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</si>
  <si>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</si>
  <si>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</si>
  <si>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</si>
  <si>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</si>
  <si>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</si>
  <si>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</si>
  <si>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</si>
  <si>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</si>
  <si>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</si>
  <si>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</si>
  <si>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</si>
  <si>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</si>
  <si>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</si>
  <si>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</si>
  <si>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</si>
  <si>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</si>
  <si>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</si>
  <si>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</si>
  <si>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</si>
  <si>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</si>
  <si>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</si>
  <si>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</si>
  <si>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</si>
  <si>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</si>
  <si>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</si>
  <si>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</si>
  <si>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</si>
  <si>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</si>
  <si>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</si>
  <si>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</si>
  <si>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</si>
  <si>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</si>
  <si>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</si>
  <si>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</si>
  <si>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</si>
  <si>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</si>
  <si>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</si>
  <si>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</si>
  <si>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</si>
  <si>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</si>
  <si>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</si>
  <si>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</si>
  <si>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</si>
  <si>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</si>
  <si>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</si>
  <si>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</si>
  <si>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</si>
  <si>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</si>
  <si>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</si>
  <si>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</si>
  <si>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</si>
  <si>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</si>
  <si>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</si>
  <si>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</si>
  <si>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</si>
  <si>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</si>
  <si>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</si>
  <si>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</si>
  <si>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</si>
  <si>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</si>
  <si>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</si>
  <si>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</si>
  <si>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</si>
  <si>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</si>
  <si>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</si>
  <si>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</si>
  <si>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</si>
  <si>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</si>
  <si>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</si>
  <si>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</si>
  <si>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</si>
  <si>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</si>
  <si>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</si>
  <si>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</si>
  <si>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</si>
  <si>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</si>
  <si>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</si>
  <si>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</si>
  <si>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</si>
  <si>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</si>
  <si>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</si>
  <si>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</si>
  <si>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</si>
  <si>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</si>
  <si>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</si>
  <si>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</si>
  <si>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</si>
  <si>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</si>
  <si>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</si>
  <si>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</si>
  <si>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</si>
  <si>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</si>
  <si>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</si>
  <si>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</si>
  <si>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</si>
  <si>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</si>
  <si>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</si>
  <si>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</si>
  <si>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</si>
  <si>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</si>
  <si>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</si>
  <si>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</si>
  <si>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</si>
  <si>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</si>
  <si>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</si>
  <si>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</si>
  <si>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</si>
  <si>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</si>
  <si>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</si>
  <si>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</si>
  <si>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</si>
  <si>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</si>
  <si>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</si>
  <si>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</si>
  <si>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</si>
  <si>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</si>
  <si>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</si>
  <si>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</si>
  <si>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</si>
  <si>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</si>
  <si>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</si>
  <si>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</si>
  <si>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</si>
  <si>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</si>
  <si>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</si>
  <si>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</si>
  <si>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</si>
  <si>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</si>
  <si>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</si>
  <si>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</si>
  <si>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</si>
  <si>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</si>
  <si>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</si>
  <si>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</si>
  <si>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</si>
  <si>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</si>
  <si>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</si>
  <si>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</si>
  <si>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</si>
  <si>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</si>
  <si>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</si>
  <si>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</si>
  <si>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</si>
  <si>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</si>
  <si>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</si>
  <si>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</si>
  <si>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</si>
  <si>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</si>
  <si>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</si>
  <si>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</si>
  <si>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</si>
  <si>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</si>
  <si>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</si>
  <si>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</si>
  <si>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</si>
  <si>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</si>
  <si>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</si>
  <si>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</si>
  <si>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</si>
  <si>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</si>
  <si>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</si>
  <si>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</si>
  <si>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</si>
  <si>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</si>
  <si>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</si>
  <si>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</si>
  <si>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</si>
  <si>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</si>
  <si>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</si>
  <si>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</si>
  <si>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</si>
  <si>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</si>
  <si>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</si>
  <si>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</si>
  <si>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</si>
  <si>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</si>
  <si>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</si>
  <si>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</si>
  <si>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</si>
  <si>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</si>
  <si>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</si>
  <si>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</si>
  <si>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</si>
  <si>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</si>
  <si>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</si>
  <si>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</si>
  <si>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</si>
  <si>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</si>
  <si>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</si>
  <si>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</si>
  <si>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</si>
  <si>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</si>
  <si>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</si>
  <si>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</si>
  <si>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</si>
  <si>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</si>
  <si>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</si>
  <si>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</si>
  <si>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</si>
  <si>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</si>
  <si>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</si>
  <si>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</si>
  <si>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</si>
  <si>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</si>
  <si>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</si>
  <si>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</si>
  <si>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</si>
  <si>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</si>
  <si>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</si>
  <si>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</si>
  <si>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</si>
  <si>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</si>
  <si>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</si>
  <si>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</si>
  <si>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</si>
  <si>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</si>
  <si>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</si>
  <si>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</si>
  <si>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</si>
  <si>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</si>
  <si>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</si>
  <si>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</si>
  <si>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</si>
  <si>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</si>
  <si>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</si>
  <si>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</si>
  <si>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</si>
  <si>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</si>
  <si>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</si>
  <si>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</si>
  <si>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</si>
  <si>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</si>
  <si>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</si>
  <si>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</si>
  <si>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</si>
  <si>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</si>
  <si>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</si>
  <si>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</si>
  <si>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</si>
  <si>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</si>
  <si>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</si>
  <si>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</si>
  <si>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</si>
  <si>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</si>
  <si>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</si>
  <si>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</si>
  <si>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</si>
  <si>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</si>
  <si>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</si>
  <si>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</si>
  <si>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</si>
  <si>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</si>
  <si>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</si>
  <si>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</si>
  <si>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</si>
  <si>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</si>
  <si>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</si>
  <si>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</si>
  <si>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</si>
  <si>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</si>
  <si>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</si>
  <si>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</si>
  <si>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</si>
  <si>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</si>
  <si>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</si>
  <si>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</si>
  <si>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</si>
  <si>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</si>
  <si>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</si>
  <si>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</si>
  <si>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</si>
  <si>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</si>
  <si>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</si>
  <si>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</si>
  <si>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</si>
  <si>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</si>
  <si>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</si>
  <si>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</si>
  <si>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</si>
  <si>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</si>
  <si>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</si>
  <si>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</si>
  <si>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</si>
  <si>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</si>
  <si>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</si>
  <si>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</si>
  <si>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</si>
  <si>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</si>
  <si>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</si>
  <si>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</si>
  <si>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</si>
  <si>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</si>
  <si>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</si>
  <si>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</si>
  <si>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</si>
  <si>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</si>
  <si>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</si>
  <si>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</si>
  <si>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</si>
  <si>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</si>
  <si>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</si>
  <si>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</si>
  <si>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</si>
  <si>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</si>
  <si>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</si>
  <si>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</si>
  <si>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</si>
  <si>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</si>
  <si>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</si>
  <si>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</si>
  <si>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</si>
  <si>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</si>
  <si>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</si>
  <si>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</si>
  <si>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</si>
  <si>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</si>
  <si>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</si>
  <si>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</si>
  <si>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</si>
  <si>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</si>
  <si>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</si>
  <si>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</si>
  <si>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</si>
  <si>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</si>
  <si>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</si>
  <si>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</si>
  <si>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</si>
  <si>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</si>
  <si>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</si>
  <si>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</si>
  <si>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</si>
  <si>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</si>
  <si>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</si>
  <si>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</si>
  <si>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</si>
  <si>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</si>
  <si>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</si>
  <si>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</si>
  <si>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</si>
  <si>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</si>
  <si>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</si>
  <si>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</si>
  <si>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</si>
  <si>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</si>
  <si>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</si>
  <si>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</si>
  <si>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</si>
  <si>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</si>
  <si>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</si>
  <si>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</si>
  <si>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</si>
  <si>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</si>
  <si>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</si>
  <si>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</si>
  <si>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</si>
  <si>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</si>
  <si>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</si>
  <si>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</si>
  <si>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</si>
  <si>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</si>
  <si>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</si>
  <si>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</si>
  <si>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</si>
  <si>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</si>
  <si>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</si>
  <si>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</si>
  <si>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</si>
  <si>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</si>
  <si>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</si>
  <si>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</si>
  <si>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</si>
  <si>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</si>
  <si>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</si>
  <si>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</si>
  <si>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</si>
  <si>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</si>
  <si>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</si>
  <si>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</si>
  <si>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</si>
  <si>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</si>
  <si>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</si>
  <si>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</si>
  <si>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</si>
  <si>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</si>
  <si>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</si>
  <si>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</si>
  <si>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</si>
  <si>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</si>
  <si>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</si>
  <si>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</si>
  <si>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</si>
  <si>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</si>
  <si>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</si>
  <si>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</si>
  <si>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</si>
  <si>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</si>
  <si>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</si>
  <si>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</si>
  <si>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</si>
  <si>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</si>
  <si>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</si>
  <si>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</si>
  <si>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</si>
  <si>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</si>
  <si>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</si>
  <si>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</si>
  <si>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</si>
  <si>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</si>
  <si>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</si>
  <si>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</si>
  <si>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</si>
  <si>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</si>
  <si>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</si>
  <si>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</si>
  <si>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</si>
  <si>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</si>
  <si>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</si>
  <si>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</si>
  <si>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</si>
  <si>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</si>
  <si>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</si>
  <si>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</si>
  <si>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</si>
  <si>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</si>
  <si>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</si>
  <si>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</si>
  <si>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</si>
  <si>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</si>
  <si>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</si>
  <si>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</si>
  <si>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</si>
  <si>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</si>
  <si>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</si>
  <si>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</si>
  <si>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</si>
  <si>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</si>
  <si>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</si>
  <si>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</si>
  <si>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</si>
  <si>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</si>
  <si>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</si>
  <si>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</si>
  <si>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</si>
  <si>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</si>
  <si>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</si>
  <si>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</si>
  <si>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</si>
  <si>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</si>
  <si>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</si>
  <si>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</si>
  <si>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</si>
  <si>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</si>
  <si>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</si>
  <si>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</si>
  <si>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</si>
  <si>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</si>
  <si>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</si>
  <si>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</si>
  <si>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</si>
  <si>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</si>
  <si>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</si>
  <si>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</si>
  <si>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</si>
  <si>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</si>
  <si>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</si>
  <si>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</si>
  <si>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</si>
  <si>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</si>
  <si>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</si>
  <si>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</si>
  <si>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</si>
  <si>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</si>
  <si>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</si>
  <si>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</si>
  <si>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</si>
  <si>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</si>
  <si>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</si>
  <si>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</si>
  <si>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</si>
  <si>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</si>
  <si>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</si>
  <si>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</si>
  <si>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</si>
  <si>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</si>
  <si>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</si>
  <si>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</si>
  <si>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</si>
  <si>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</si>
  <si>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</si>
  <si>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</si>
  <si>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</si>
  <si>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</si>
  <si>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</si>
  <si>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</si>
  <si>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</si>
  <si>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</si>
  <si>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</si>
  <si>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</si>
  <si>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</si>
  <si>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</si>
  <si>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</si>
  <si>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</si>
  <si>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</si>
  <si>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</si>
  <si>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</si>
  <si>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</si>
  <si>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</si>
  <si>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</si>
  <si>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</si>
  <si>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</si>
  <si>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</si>
  <si>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</si>
  <si>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</si>
  <si>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</si>
  <si>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</si>
  <si>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</si>
  <si>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</si>
  <si>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</si>
  <si>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 xml:space="preserve">GAVETAS VACIAS + GAVETAS FALLANDO </t>
  </si>
  <si>
    <t>Morales Payano, Wilfredy Leandro</t>
  </si>
  <si>
    <t>335836384 </t>
  </si>
  <si>
    <t>335836396 </t>
  </si>
  <si>
    <t>1 Gavetas Vacías y 2 Fallando</t>
  </si>
  <si>
    <t>SIN ACTIVIDAD DE RETIRO</t>
  </si>
  <si>
    <t>335836749 </t>
  </si>
  <si>
    <t>335836930 </t>
  </si>
  <si>
    <t>Solucionado</t>
  </si>
  <si>
    <t>335837037 </t>
  </si>
  <si>
    <t>335837041 </t>
  </si>
  <si>
    <t>335837063 </t>
  </si>
  <si>
    <t>335837152 </t>
  </si>
  <si>
    <t>335837025 </t>
  </si>
  <si>
    <t>335837424 </t>
  </si>
  <si>
    <t>335837420 </t>
  </si>
  <si>
    <t>335837681</t>
  </si>
  <si>
    <t>335837678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</si>
  <si>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</si>
  <si>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</si>
  <si>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</si>
  <si>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</si>
  <si>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</si>
  <si>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</si>
  <si>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</si>
  <si>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</si>
  <si>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</si>
  <si>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</si>
  <si>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</si>
  <si>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</si>
  <si>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</si>
  <si>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</si>
  <si>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</si>
  <si>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</si>
  <si>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</si>
  <si>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</si>
  <si>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</si>
  <si>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</si>
  <si>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</si>
  <si>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</si>
  <si>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</si>
  <si>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</si>
  <si>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</si>
  <si>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</si>
  <si>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</si>
  <si>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335837738 </t>
  </si>
  <si>
    <t>335837556 </t>
  </si>
  <si>
    <t>335837593 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</si>
  <si>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</si>
  <si>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</si>
  <si>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</si>
  <si>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</si>
  <si>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</si>
  <si>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</si>
  <si>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</si>
  <si>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</si>
  <si>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</si>
  <si>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</si>
  <si>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</si>
  <si>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</si>
  <si>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</si>
  <si>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</si>
  <si>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</si>
  <si>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</si>
  <si>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</si>
  <si>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</si>
  <si>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335837752</t>
  </si>
  <si>
    <t>335837751</t>
  </si>
  <si>
    <t>335837750</t>
  </si>
  <si>
    <t>GAVETA DE  DEPOSITO LLENA</t>
  </si>
  <si>
    <t>30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</si>
</sst>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0" borderId="38" xfId="0" applyFont="1" applyFill="1" applyBorder="1" applyAlignment="1">
      <alignment horizontal="center" vertical="center" wrapText="1"/>
    </xf>
    <xf numFmtId="0" fontId="11" fillId="50" borderId="65" xfId="0" applyFont="1" applyFill="1" applyBorder="1" applyAlignment="1">
      <alignment horizontal="center" vertical="center" wrapText="1"/>
    </xf>
    <xf numFmtId="0" fontId="11" fillId="50" borderId="24" xfId="0" applyFont="1" applyFill="1" applyBorder="1" applyAlignment="1">
      <alignment horizontal="center" vertical="center" wrapText="1"/>
    </xf>
    <xf numFmtId="0" fontId="11" fillId="50" borderId="41" xfId="0" applyNumberFormat="1" applyFont="1" applyFill="1" applyBorder="1" applyAlignment="1">
      <alignment horizontal="center" vertical="center"/>
    </xf>
    <xf numFmtId="0" fontId="0" fillId="50" borderId="0" xfId="0" applyFill="1"/>
    <xf numFmtId="0" fontId="0" fillId="40" borderId="0" xfId="0" applyFill="1"/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zoomScale="80" zoomScaleNormal="80" workbookViewId="0">
      <pane ySplit="4" topLeftCell="A5" activePane="bottomLeft" state="frozen"/>
      <selection pane="bottomLeft" activeCell="L12" sqref="L12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bestFit="1" customWidth="1"/>
    <col min="4" max="4" width="29.28515625" style="94" bestFit="1" customWidth="1"/>
    <col min="5" max="5" width="12.140625" style="87" bestFit="1" customWidth="1"/>
    <col min="6" max="6" width="12.42578125" style="48" customWidth="1"/>
    <col min="7" max="7" width="63.42578125" style="48" customWidth="1"/>
    <col min="8" max="11" width="7" style="48" customWidth="1"/>
    <col min="12" max="12" width="50.2851562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0.28515625" style="110" customWidth="1"/>
    <col min="17" max="17" width="52.5703125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2596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335837305</v>
      </c>
      <c r="C5" s="121">
        <v>44284.608576388891</v>
      </c>
      <c r="D5" s="114" t="s">
        <v>2189</v>
      </c>
      <c r="E5" s="122">
        <v>10</v>
      </c>
      <c r="F5" s="114" t="str">
        <f>VLOOKUP(E5,VIP!$A$2:$O12320,2,0)</f>
        <v>DRBR010</v>
      </c>
      <c r="G5" s="114" t="str">
        <f>VLOOKUP(E5,'LISTADO ATM'!$A$2:$B$900,2,0)</f>
        <v xml:space="preserve">ATM Ministerio Salud Pública </v>
      </c>
      <c r="H5" s="114" t="str">
        <f>VLOOKUP(E5,VIP!$A$2:$O17241,7,FALSE)</f>
        <v>Si</v>
      </c>
      <c r="I5" s="114" t="str">
        <f>VLOOKUP(E5,VIP!$A$2:$O9206,8,FALSE)</f>
        <v>Si</v>
      </c>
      <c r="J5" s="114" t="str">
        <f>VLOOKUP(E5,VIP!$A$2:$O9156,8,FALSE)</f>
        <v>Si</v>
      </c>
      <c r="K5" s="114" t="str">
        <f>VLOOKUP(E5,VIP!$A$2:$O12730,6,0)</f>
        <v>NO</v>
      </c>
      <c r="L5" s="115" t="s">
        <v>2228</v>
      </c>
      <c r="M5" s="113" t="s">
        <v>2465</v>
      </c>
      <c r="N5" s="113" t="s">
        <v>2472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335837022</v>
      </c>
      <c r="C6" s="121">
        <v>44284.486377314817</v>
      </c>
      <c r="D6" s="114" t="s">
        <v>2494</v>
      </c>
      <c r="E6" s="122">
        <v>24</v>
      </c>
      <c r="F6" s="114" t="str">
        <f>VLOOKUP(E6,VIP!$A$2:$O12334,2,0)</f>
        <v>DRBR024</v>
      </c>
      <c r="G6" s="114" t="str">
        <f>VLOOKUP(E6,'LISTADO ATM'!$A$2:$B$900,2,0)</f>
        <v xml:space="preserve">ATM Oficina Eusebio Manzueta </v>
      </c>
      <c r="H6" s="114" t="str">
        <f>VLOOKUP(E6,VIP!$A$2:$O17255,7,FALSE)</f>
        <v>No</v>
      </c>
      <c r="I6" s="114" t="str">
        <f>VLOOKUP(E6,VIP!$A$2:$O9220,8,FALSE)</f>
        <v>No</v>
      </c>
      <c r="J6" s="114" t="str">
        <f>VLOOKUP(E6,VIP!$A$2:$O9170,8,FALSE)</f>
        <v>No</v>
      </c>
      <c r="K6" s="114" t="str">
        <f>VLOOKUP(E6,VIP!$A$2:$O12744,6,0)</f>
        <v>NO</v>
      </c>
      <c r="L6" s="115" t="s">
        <v>2428</v>
      </c>
      <c r="M6" s="113" t="s">
        <v>2465</v>
      </c>
      <c r="N6" s="113" t="s">
        <v>2472</v>
      </c>
      <c r="O6" s="114" t="s">
        <v>2495</v>
      </c>
      <c r="P6" s="112"/>
      <c r="Q6" s="116" t="s">
        <v>2428</v>
      </c>
    </row>
    <row r="7" spans="1:18" ht="18" x14ac:dyDescent="0.25">
      <c r="A7" s="114" t="str">
        <f>VLOOKUP(E7,'LISTADO ATM'!$A$2:$C$901,3,0)</f>
        <v>DISTRITO NACIONAL</v>
      </c>
      <c r="B7" s="109" t="s">
        <v>2588</v>
      </c>
      <c r="C7" s="121">
        <v>44285.03392361111</v>
      </c>
      <c r="D7" s="114" t="s">
        <v>2468</v>
      </c>
      <c r="E7" s="122">
        <v>26</v>
      </c>
      <c r="F7" s="114" t="str">
        <f>VLOOKUP(E7,VIP!$A$2:$O12331,2,0)</f>
        <v>DRBR221</v>
      </c>
      <c r="G7" s="114" t="str">
        <f>VLOOKUP(E7,'LISTADO ATM'!$A$2:$B$900,2,0)</f>
        <v>ATM S/M Jumbo San Isidro</v>
      </c>
      <c r="H7" s="114" t="str">
        <f>VLOOKUP(E7,VIP!$A$2:$O17252,7,FALSE)</f>
        <v>Si</v>
      </c>
      <c r="I7" s="114" t="str">
        <f>VLOOKUP(E7,VIP!$A$2:$O9217,8,FALSE)</f>
        <v>Si</v>
      </c>
      <c r="J7" s="114" t="str">
        <f>VLOOKUP(E7,VIP!$A$2:$O9167,8,FALSE)</f>
        <v>Si</v>
      </c>
      <c r="K7" s="114" t="str">
        <f>VLOOKUP(E7,VIP!$A$2:$O12741,6,0)</f>
        <v>NO</v>
      </c>
      <c r="L7" s="115" t="s">
        <v>2595</v>
      </c>
      <c r="M7" s="113" t="s">
        <v>2465</v>
      </c>
      <c r="N7" s="113" t="s">
        <v>2472</v>
      </c>
      <c r="O7" s="114" t="s">
        <v>2473</v>
      </c>
      <c r="P7" s="112"/>
      <c r="Q7" s="116" t="s">
        <v>2595</v>
      </c>
    </row>
    <row r="8" spans="1:18" ht="18" x14ac:dyDescent="0.25">
      <c r="A8" s="114" t="str">
        <f>VLOOKUP(E8,'LISTADO ATM'!$A$2:$C$901,3,0)</f>
        <v>DISTRITO NACIONAL</v>
      </c>
      <c r="B8" s="109">
        <v>335836532</v>
      </c>
      <c r="C8" s="121">
        <v>44284.35359953704</v>
      </c>
      <c r="D8" s="114" t="s">
        <v>2189</v>
      </c>
      <c r="E8" s="122">
        <v>31</v>
      </c>
      <c r="F8" s="114" t="str">
        <f>VLOOKUP(E8,VIP!$A$2:$O12300,2,0)</f>
        <v>DRBR031</v>
      </c>
      <c r="G8" s="114" t="str">
        <f>VLOOKUP(E8,'LISTADO ATM'!$A$2:$B$900,2,0)</f>
        <v xml:space="preserve">ATM Oficina San Martín I </v>
      </c>
      <c r="H8" s="114" t="str">
        <f>VLOOKUP(E8,VIP!$A$2:$O17221,7,FALSE)</f>
        <v>Si</v>
      </c>
      <c r="I8" s="114" t="str">
        <f>VLOOKUP(E8,VIP!$A$2:$O9186,8,FALSE)</f>
        <v>Si</v>
      </c>
      <c r="J8" s="114" t="str">
        <f>VLOOKUP(E8,VIP!$A$2:$O9136,8,FALSE)</f>
        <v>Si</v>
      </c>
      <c r="K8" s="114" t="str">
        <f>VLOOKUP(E8,VIP!$A$2:$O12710,6,0)</f>
        <v>NO</v>
      </c>
      <c r="L8" s="115" t="s">
        <v>2228</v>
      </c>
      <c r="M8" s="113" t="s">
        <v>2465</v>
      </c>
      <c r="N8" s="113" t="s">
        <v>2472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SUR</v>
      </c>
      <c r="B9" s="109">
        <v>335836430</v>
      </c>
      <c r="C9" s="121">
        <v>44284.325925925928</v>
      </c>
      <c r="D9" s="114" t="s">
        <v>2468</v>
      </c>
      <c r="E9" s="122">
        <v>84</v>
      </c>
      <c r="F9" s="114" t="str">
        <f>VLOOKUP(E9,VIP!$A$2:$O12310,2,0)</f>
        <v>DRBR084</v>
      </c>
      <c r="G9" s="114" t="str">
        <f>VLOOKUP(E9,'LISTADO ATM'!$A$2:$B$900,2,0)</f>
        <v xml:space="preserve">ATM Oficina Multicentro Sirena San Cristóbal </v>
      </c>
      <c r="H9" s="114" t="str">
        <f>VLOOKUP(E9,VIP!$A$2:$O17231,7,FALSE)</f>
        <v>Si</v>
      </c>
      <c r="I9" s="114" t="str">
        <f>VLOOKUP(E9,VIP!$A$2:$O9196,8,FALSE)</f>
        <v>Si</v>
      </c>
      <c r="J9" s="114" t="str">
        <f>VLOOKUP(E9,VIP!$A$2:$O9146,8,FALSE)</f>
        <v>Si</v>
      </c>
      <c r="K9" s="114" t="str">
        <f>VLOOKUP(E9,VIP!$A$2:$O12720,6,0)</f>
        <v>SI</v>
      </c>
      <c r="L9" s="115" t="s">
        <v>2428</v>
      </c>
      <c r="M9" s="113" t="s">
        <v>2465</v>
      </c>
      <c r="N9" s="113" t="s">
        <v>2472</v>
      </c>
      <c r="O9" s="114" t="s">
        <v>2473</v>
      </c>
      <c r="P9" s="112"/>
      <c r="Q9" s="116" t="s">
        <v>2428</v>
      </c>
    </row>
    <row r="10" spans="1:18" ht="18" x14ac:dyDescent="0.25">
      <c r="A10" s="114" t="str">
        <f>VLOOKUP(E10,'LISTADO ATM'!$A$2:$C$901,3,0)</f>
        <v>DISTRITO NACIONAL</v>
      </c>
      <c r="B10" s="109">
        <v>335837350</v>
      </c>
      <c r="C10" s="121">
        <v>44284.622071759259</v>
      </c>
      <c r="D10" s="114" t="s">
        <v>2189</v>
      </c>
      <c r="E10" s="122">
        <v>87</v>
      </c>
      <c r="F10" s="114" t="str">
        <f>VLOOKUP(E10,VIP!$A$2:$O12313,2,0)</f>
        <v>DRBR087</v>
      </c>
      <c r="G10" s="114" t="str">
        <f>VLOOKUP(E10,'LISTADO ATM'!$A$2:$B$900,2,0)</f>
        <v xml:space="preserve">ATM Autoservicio Sarasota </v>
      </c>
      <c r="H10" s="114" t="str">
        <f>VLOOKUP(E10,VIP!$A$2:$O17234,7,FALSE)</f>
        <v>Si</v>
      </c>
      <c r="I10" s="114" t="str">
        <f>VLOOKUP(E10,VIP!$A$2:$O9199,8,FALSE)</f>
        <v>Si</v>
      </c>
      <c r="J10" s="114" t="str">
        <f>VLOOKUP(E10,VIP!$A$2:$O9149,8,FALSE)</f>
        <v>Si</v>
      </c>
      <c r="K10" s="114" t="str">
        <f>VLOOKUP(E10,VIP!$A$2:$O12723,6,0)</f>
        <v>NO</v>
      </c>
      <c r="L10" s="115" t="s">
        <v>2228</v>
      </c>
      <c r="M10" s="113" t="s">
        <v>2465</v>
      </c>
      <c r="N10" s="113" t="s">
        <v>2472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ESTE</v>
      </c>
      <c r="B11" s="109">
        <v>335837424</v>
      </c>
      <c r="C11" s="121">
        <v>44284.648229166669</v>
      </c>
      <c r="D11" s="114" t="s">
        <v>2468</v>
      </c>
      <c r="E11" s="122">
        <v>104</v>
      </c>
      <c r="F11" s="114" t="str">
        <f>VLOOKUP(E11,VIP!$A$2:$O12312,2,0)</f>
        <v>DRBR104</v>
      </c>
      <c r="G11" s="114" t="str">
        <f>VLOOKUP(E11,'LISTADO ATM'!$A$2:$B$900,2,0)</f>
        <v xml:space="preserve">ATM Jumbo Higuey </v>
      </c>
      <c r="H11" s="114" t="str">
        <f>VLOOKUP(E11,VIP!$A$2:$O17233,7,FALSE)</f>
        <v>Si</v>
      </c>
      <c r="I11" s="114" t="str">
        <f>VLOOKUP(E11,VIP!$A$2:$O9198,8,FALSE)</f>
        <v>Si</v>
      </c>
      <c r="J11" s="114" t="str">
        <f>VLOOKUP(E11,VIP!$A$2:$O9148,8,FALSE)</f>
        <v>Si</v>
      </c>
      <c r="K11" s="114" t="str">
        <f>VLOOKUP(E11,VIP!$A$2:$O12722,6,0)</f>
        <v>NO</v>
      </c>
      <c r="L11" s="115" t="s">
        <v>2498</v>
      </c>
      <c r="M11" s="113" t="s">
        <v>2465</v>
      </c>
      <c r="N11" s="113" t="s">
        <v>2472</v>
      </c>
      <c r="O11" s="114" t="s">
        <v>2473</v>
      </c>
      <c r="P11" s="112"/>
      <c r="Q11" s="116" t="s">
        <v>2498</v>
      </c>
    </row>
    <row r="12" spans="1:18" ht="18" x14ac:dyDescent="0.25">
      <c r="A12" s="114" t="str">
        <f>VLOOKUP(E12,'LISTADO ATM'!$A$2:$C$901,3,0)</f>
        <v>NORTE</v>
      </c>
      <c r="B12" s="109">
        <v>335837117</v>
      </c>
      <c r="C12" s="121">
        <v>44284.520555555559</v>
      </c>
      <c r="D12" s="114" t="s">
        <v>2190</v>
      </c>
      <c r="E12" s="122">
        <v>105</v>
      </c>
      <c r="F12" s="114" t="str">
        <f>VLOOKUP(E12,VIP!$A$2:$O12322,2,0)</f>
        <v>DRBR105</v>
      </c>
      <c r="G12" s="114" t="str">
        <f>VLOOKUP(E12,'LISTADO ATM'!$A$2:$B$900,2,0)</f>
        <v xml:space="preserve">ATM Autobanco Estancia Nueva (Moca) </v>
      </c>
      <c r="H12" s="114" t="str">
        <f>VLOOKUP(E12,VIP!$A$2:$O17243,7,FALSE)</f>
        <v>Si</v>
      </c>
      <c r="I12" s="114" t="str">
        <f>VLOOKUP(E12,VIP!$A$2:$O9208,8,FALSE)</f>
        <v>Si</v>
      </c>
      <c r="J12" s="114" t="str">
        <f>VLOOKUP(E12,VIP!$A$2:$O9158,8,FALSE)</f>
        <v>Si</v>
      </c>
      <c r="K12" s="114" t="str">
        <f>VLOOKUP(E12,VIP!$A$2:$O12732,6,0)</f>
        <v>NO</v>
      </c>
      <c r="L12" s="115" t="s">
        <v>2228</v>
      </c>
      <c r="M12" s="113" t="s">
        <v>2465</v>
      </c>
      <c r="N12" s="113" t="s">
        <v>2472</v>
      </c>
      <c r="O12" s="114" t="s">
        <v>2506</v>
      </c>
      <c r="P12" s="112"/>
      <c r="Q12" s="116" t="s">
        <v>2228</v>
      </c>
    </row>
    <row r="13" spans="1:18" ht="18" x14ac:dyDescent="0.25">
      <c r="A13" s="114" t="str">
        <f>VLOOKUP(E13,'LISTADO ATM'!$A$2:$C$901,3,0)</f>
        <v>DISTRITO NACIONAL</v>
      </c>
      <c r="B13" s="109">
        <v>335836252</v>
      </c>
      <c r="C13" s="121">
        <v>44283.029293981483</v>
      </c>
      <c r="D13" s="114" t="s">
        <v>2468</v>
      </c>
      <c r="E13" s="122">
        <v>113</v>
      </c>
      <c r="F13" s="114" t="str">
        <f>VLOOKUP(E13,VIP!$A$2:$O12286,2,0)</f>
        <v>DRBR113</v>
      </c>
      <c r="G13" s="114" t="str">
        <f>VLOOKUP(E13,'LISTADO ATM'!$A$2:$B$900,2,0)</f>
        <v xml:space="preserve">ATM Autoservicio Atalaya del Mar </v>
      </c>
      <c r="H13" s="114" t="str">
        <f>VLOOKUP(E13,VIP!$A$2:$O17207,7,FALSE)</f>
        <v>Si</v>
      </c>
      <c r="I13" s="114" t="str">
        <f>VLOOKUP(E13,VIP!$A$2:$O9172,8,FALSE)</f>
        <v>No</v>
      </c>
      <c r="J13" s="114" t="str">
        <f>VLOOKUP(E13,VIP!$A$2:$O9122,8,FALSE)</f>
        <v>No</v>
      </c>
      <c r="K13" s="114" t="str">
        <f>VLOOKUP(E13,VIP!$A$2:$O12696,6,0)</f>
        <v>NO</v>
      </c>
      <c r="L13" s="115" t="s">
        <v>2525</v>
      </c>
      <c r="M13" s="113" t="s">
        <v>2465</v>
      </c>
      <c r="N13" s="113" t="s">
        <v>2472</v>
      </c>
      <c r="O13" s="114" t="s">
        <v>2473</v>
      </c>
      <c r="P13" s="114"/>
      <c r="Q13" s="116" t="s">
        <v>2525</v>
      </c>
    </row>
    <row r="14" spans="1:18" ht="18" x14ac:dyDescent="0.25">
      <c r="A14" s="114" t="str">
        <f>VLOOKUP(E14,'LISTADO ATM'!$A$2:$C$901,3,0)</f>
        <v>ESTE</v>
      </c>
      <c r="B14" s="109" t="s">
        <v>2563</v>
      </c>
      <c r="C14" s="121">
        <v>44284.925567129627</v>
      </c>
      <c r="D14" s="114" t="s">
        <v>2189</v>
      </c>
      <c r="E14" s="122">
        <v>121</v>
      </c>
      <c r="F14" s="114" t="str">
        <f>VLOOKUP(E14,VIP!$A$2:$O12316,2,0)</f>
        <v>DRBR121</v>
      </c>
      <c r="G14" s="114" t="str">
        <f>VLOOKUP(E14,'LISTADO ATM'!$A$2:$B$900,2,0)</f>
        <v xml:space="preserve">ATM Oficina Bayaguana </v>
      </c>
      <c r="H14" s="114" t="str">
        <f>VLOOKUP(E14,VIP!$A$2:$O17237,7,FALSE)</f>
        <v>Si</v>
      </c>
      <c r="I14" s="114" t="str">
        <f>VLOOKUP(E14,VIP!$A$2:$O9202,8,FALSE)</f>
        <v>Si</v>
      </c>
      <c r="J14" s="114" t="str">
        <f>VLOOKUP(E14,VIP!$A$2:$O9152,8,FALSE)</f>
        <v>Si</v>
      </c>
      <c r="K14" s="114" t="str">
        <f>VLOOKUP(E14,VIP!$A$2:$O12726,6,0)</f>
        <v>SI</v>
      </c>
      <c r="L14" s="115" t="s">
        <v>2488</v>
      </c>
      <c r="M14" s="113" t="s">
        <v>2465</v>
      </c>
      <c r="N14" s="113" t="s">
        <v>2472</v>
      </c>
      <c r="O14" s="114" t="s">
        <v>2474</v>
      </c>
      <c r="P14" s="112"/>
      <c r="Q14" s="116" t="s">
        <v>2488</v>
      </c>
    </row>
    <row r="15" spans="1:18" ht="18" x14ac:dyDescent="0.25">
      <c r="A15" s="114" t="str">
        <f>VLOOKUP(E15,'LISTADO ATM'!$A$2:$C$901,3,0)</f>
        <v>DISTRITO NACIONAL</v>
      </c>
      <c r="B15" s="109">
        <v>335833944</v>
      </c>
      <c r="C15" s="121">
        <v>44280.514849537038</v>
      </c>
      <c r="D15" s="114" t="s">
        <v>2189</v>
      </c>
      <c r="E15" s="122">
        <v>147</v>
      </c>
      <c r="F15" s="114" t="str">
        <f>VLOOKUP(E15,VIP!$A$2:$O12245,2,0)</f>
        <v>DRBR147</v>
      </c>
      <c r="G15" s="114" t="str">
        <f>VLOOKUP(E15,'LISTADO ATM'!$A$2:$B$900,2,0)</f>
        <v xml:space="preserve">ATM Kiosco Megacentro I </v>
      </c>
      <c r="H15" s="114" t="str">
        <f>VLOOKUP(E15,VIP!$A$2:$O17166,7,FALSE)</f>
        <v>Si</v>
      </c>
      <c r="I15" s="114" t="str">
        <f>VLOOKUP(E15,VIP!$A$2:$O9131,8,FALSE)</f>
        <v>Si</v>
      </c>
      <c r="J15" s="114" t="str">
        <f>VLOOKUP(E15,VIP!$A$2:$O9081,8,FALSE)</f>
        <v>Si</v>
      </c>
      <c r="K15" s="114" t="str">
        <f>VLOOKUP(E15,VIP!$A$2:$O12655,6,0)</f>
        <v>NO</v>
      </c>
      <c r="L15" s="115" t="s">
        <v>2228</v>
      </c>
      <c r="M15" s="113" t="s">
        <v>2465</v>
      </c>
      <c r="N15" s="113" t="s">
        <v>2493</v>
      </c>
      <c r="O15" s="114" t="s">
        <v>2474</v>
      </c>
      <c r="P15" s="112"/>
      <c r="Q15" s="116" t="s">
        <v>2228</v>
      </c>
    </row>
    <row r="16" spans="1:18" ht="18" x14ac:dyDescent="0.25">
      <c r="A16" s="114" t="str">
        <f>VLOOKUP(E16,'LISTADO ATM'!$A$2:$C$901,3,0)</f>
        <v>NORTE</v>
      </c>
      <c r="B16" s="109" t="s">
        <v>2575</v>
      </c>
      <c r="C16" s="121">
        <v>44285.146863425929</v>
      </c>
      <c r="D16" s="114" t="s">
        <v>2494</v>
      </c>
      <c r="E16" s="122">
        <v>157</v>
      </c>
      <c r="F16" s="114" t="str">
        <f>VLOOKUP(E16,VIP!$A$2:$O12318,2,0)</f>
        <v>DRBR157</v>
      </c>
      <c r="G16" s="114" t="str">
        <f>VLOOKUP(E16,'LISTADO ATM'!$A$2:$B$900,2,0)</f>
        <v xml:space="preserve">ATM Oficina Samaná </v>
      </c>
      <c r="H16" s="114" t="str">
        <f>VLOOKUP(E16,VIP!$A$2:$O17239,7,FALSE)</f>
        <v>Si</v>
      </c>
      <c r="I16" s="114" t="str">
        <f>VLOOKUP(E16,VIP!$A$2:$O9204,8,FALSE)</f>
        <v>Si</v>
      </c>
      <c r="J16" s="114" t="str">
        <f>VLOOKUP(E16,VIP!$A$2:$O9154,8,FALSE)</f>
        <v>Si</v>
      </c>
      <c r="K16" s="114" t="str">
        <f>VLOOKUP(E16,VIP!$A$2:$O12728,6,0)</f>
        <v>SI</v>
      </c>
      <c r="L16" s="115" t="s">
        <v>2428</v>
      </c>
      <c r="M16" s="113" t="s">
        <v>2465</v>
      </c>
      <c r="N16" s="113" t="s">
        <v>2472</v>
      </c>
      <c r="O16" s="114" t="s">
        <v>2495</v>
      </c>
      <c r="P16" s="112"/>
      <c r="Q16" s="116" t="s">
        <v>2428</v>
      </c>
    </row>
    <row r="17" spans="1:17" ht="18" x14ac:dyDescent="0.25">
      <c r="A17" s="114" t="str">
        <f>VLOOKUP(E17,'LISTADO ATM'!$A$2:$C$901,3,0)</f>
        <v>DISTRITO NACIONAL</v>
      </c>
      <c r="B17" s="109" t="s">
        <v>2542</v>
      </c>
      <c r="C17" s="121">
        <v>44284.74622685185</v>
      </c>
      <c r="D17" s="114" t="s">
        <v>2189</v>
      </c>
      <c r="E17" s="122">
        <v>160</v>
      </c>
      <c r="F17" s="114" t="str">
        <f>VLOOKUP(E17,VIP!$A$2:$O12313,2,0)</f>
        <v>DRBR160</v>
      </c>
      <c r="G17" s="114" t="str">
        <f>VLOOKUP(E17,'LISTADO ATM'!$A$2:$B$900,2,0)</f>
        <v xml:space="preserve">ATM Oficina Herrera </v>
      </c>
      <c r="H17" s="114" t="str">
        <f>VLOOKUP(E17,VIP!$A$2:$O17234,7,FALSE)</f>
        <v>Si</v>
      </c>
      <c r="I17" s="114" t="str">
        <f>VLOOKUP(E17,VIP!$A$2:$O9199,8,FALSE)</f>
        <v>Si</v>
      </c>
      <c r="J17" s="114" t="str">
        <f>VLOOKUP(E17,VIP!$A$2:$O9149,8,FALSE)</f>
        <v>Si</v>
      </c>
      <c r="K17" s="114" t="str">
        <f>VLOOKUP(E17,VIP!$A$2:$O12723,6,0)</f>
        <v>NO</v>
      </c>
      <c r="L17" s="115" t="s">
        <v>2228</v>
      </c>
      <c r="M17" s="113" t="s">
        <v>2465</v>
      </c>
      <c r="N17" s="113" t="s">
        <v>2472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335837359</v>
      </c>
      <c r="C18" s="121">
        <v>44284.626215277778</v>
      </c>
      <c r="D18" s="114" t="s">
        <v>2468</v>
      </c>
      <c r="E18" s="122">
        <v>165</v>
      </c>
      <c r="F18" s="114" t="str">
        <f>VLOOKUP(E18,VIP!$A$2:$O12312,2,0)</f>
        <v>DRBR165</v>
      </c>
      <c r="G18" s="114" t="str">
        <f>VLOOKUP(E18,'LISTADO ATM'!$A$2:$B$900,2,0)</f>
        <v>ATM Autoservicio Megacentro</v>
      </c>
      <c r="H18" s="114" t="str">
        <f>VLOOKUP(E18,VIP!$A$2:$O17233,7,FALSE)</f>
        <v>Si</v>
      </c>
      <c r="I18" s="114" t="str">
        <f>VLOOKUP(E18,VIP!$A$2:$O9198,8,FALSE)</f>
        <v>Si</v>
      </c>
      <c r="J18" s="114" t="str">
        <f>VLOOKUP(E18,VIP!$A$2:$O9148,8,FALSE)</f>
        <v>Si</v>
      </c>
      <c r="K18" s="114" t="str">
        <f>VLOOKUP(E18,VIP!$A$2:$O12722,6,0)</f>
        <v>SI</v>
      </c>
      <c r="L18" s="115" t="s">
        <v>2428</v>
      </c>
      <c r="M18" s="113" t="s">
        <v>2465</v>
      </c>
      <c r="N18" s="113" t="s">
        <v>2472</v>
      </c>
      <c r="O18" s="114" t="s">
        <v>2473</v>
      </c>
      <c r="P18" s="112"/>
      <c r="Q18" s="116" t="s">
        <v>2428</v>
      </c>
    </row>
    <row r="19" spans="1:17" ht="18" x14ac:dyDescent="0.25">
      <c r="A19" s="114" t="str">
        <f>VLOOKUP(E19,'LISTADO ATM'!$A$2:$C$901,3,0)</f>
        <v>DISTRITO NACIONAL</v>
      </c>
      <c r="B19" s="109" t="s">
        <v>2587</v>
      </c>
      <c r="C19" s="121">
        <v>44285.037986111114</v>
      </c>
      <c r="D19" s="114" t="s">
        <v>2189</v>
      </c>
      <c r="E19" s="122">
        <v>183</v>
      </c>
      <c r="F19" s="114" t="str">
        <f>VLOOKUP(E19,VIP!$A$2:$O12330,2,0)</f>
        <v>DRBR183</v>
      </c>
      <c r="G19" s="114" t="str">
        <f>VLOOKUP(E19,'LISTADO ATM'!$A$2:$B$900,2,0)</f>
        <v>ATM Estación Nativa Km. 22 Aut. Duarte.</v>
      </c>
      <c r="H19" s="114" t="str">
        <f>VLOOKUP(E19,VIP!$A$2:$O17251,7,FALSE)</f>
        <v>N/A</v>
      </c>
      <c r="I19" s="114" t="str">
        <f>VLOOKUP(E19,VIP!$A$2:$O9216,8,FALSE)</f>
        <v>N/A</v>
      </c>
      <c r="J19" s="114" t="str">
        <f>VLOOKUP(E19,VIP!$A$2:$O9166,8,FALSE)</f>
        <v>N/A</v>
      </c>
      <c r="K19" s="114" t="str">
        <f>VLOOKUP(E19,VIP!$A$2:$O12740,6,0)</f>
        <v>N/A</v>
      </c>
      <c r="L19" s="115" t="s">
        <v>2254</v>
      </c>
      <c r="M19" s="113" t="s">
        <v>2465</v>
      </c>
      <c r="N19" s="113" t="s">
        <v>2472</v>
      </c>
      <c r="O19" s="114" t="s">
        <v>2474</v>
      </c>
      <c r="P19" s="112"/>
      <c r="Q19" s="116" t="s">
        <v>2254</v>
      </c>
    </row>
    <row r="20" spans="1:17" ht="18" x14ac:dyDescent="0.25">
      <c r="A20" s="114" t="str">
        <f>VLOOKUP(E20,'LISTADO ATM'!$A$2:$C$901,3,0)</f>
        <v>DISTRITO NACIONAL</v>
      </c>
      <c r="B20" s="109" t="s">
        <v>2592</v>
      </c>
      <c r="C20" s="121">
        <v>44285.015590277777</v>
      </c>
      <c r="D20" s="114" t="s">
        <v>2189</v>
      </c>
      <c r="E20" s="122">
        <v>225</v>
      </c>
      <c r="F20" s="114" t="str">
        <f>VLOOKUP(E20,VIP!$A$2:$O12335,2,0)</f>
        <v>DRBR225</v>
      </c>
      <c r="G20" s="114" t="str">
        <f>VLOOKUP(E20,'LISTADO ATM'!$A$2:$B$900,2,0)</f>
        <v xml:space="preserve">ATM S/M Nacional Arroyo Hondo </v>
      </c>
      <c r="H20" s="114" t="str">
        <f>VLOOKUP(E20,VIP!$A$2:$O17256,7,FALSE)</f>
        <v>Si</v>
      </c>
      <c r="I20" s="114" t="str">
        <f>VLOOKUP(E20,VIP!$A$2:$O9221,8,FALSE)</f>
        <v>Si</v>
      </c>
      <c r="J20" s="114" t="str">
        <f>VLOOKUP(E20,VIP!$A$2:$O9171,8,FALSE)</f>
        <v>Si</v>
      </c>
      <c r="K20" s="114" t="str">
        <f>VLOOKUP(E20,VIP!$A$2:$O12745,6,0)</f>
        <v>NO</v>
      </c>
      <c r="L20" s="115" t="s">
        <v>2228</v>
      </c>
      <c r="M20" s="113" t="s">
        <v>2465</v>
      </c>
      <c r="N20" s="113" t="s">
        <v>2472</v>
      </c>
      <c r="O20" s="114" t="s">
        <v>2474</v>
      </c>
      <c r="P20" s="112"/>
      <c r="Q20" s="116" t="s">
        <v>2228</v>
      </c>
    </row>
    <row r="21" spans="1:17" ht="18" x14ac:dyDescent="0.25">
      <c r="A21" s="114" t="str">
        <f>VLOOKUP(E21,'LISTADO ATM'!$A$2:$C$901,3,0)</f>
        <v>DISTRITO NACIONAL</v>
      </c>
      <c r="B21" s="109">
        <v>335837311</v>
      </c>
      <c r="C21" s="121">
        <v>44284.609837962962</v>
      </c>
      <c r="D21" s="114" t="s">
        <v>2189</v>
      </c>
      <c r="E21" s="122">
        <v>240</v>
      </c>
      <c r="F21" s="114" t="str">
        <f>VLOOKUP(E21,VIP!$A$2:$O12318,2,0)</f>
        <v>DRBR24D</v>
      </c>
      <c r="G21" s="114" t="str">
        <f>VLOOKUP(E21,'LISTADO ATM'!$A$2:$B$900,2,0)</f>
        <v xml:space="preserve">ATM Oficina Carrefour I </v>
      </c>
      <c r="H21" s="114" t="str">
        <f>VLOOKUP(E21,VIP!$A$2:$O17239,7,FALSE)</f>
        <v>Si</v>
      </c>
      <c r="I21" s="114" t="str">
        <f>VLOOKUP(E21,VIP!$A$2:$O9204,8,FALSE)</f>
        <v>Si</v>
      </c>
      <c r="J21" s="114" t="str">
        <f>VLOOKUP(E21,VIP!$A$2:$O9154,8,FALSE)</f>
        <v>Si</v>
      </c>
      <c r="K21" s="114" t="str">
        <f>VLOOKUP(E21,VIP!$A$2:$O12728,6,0)</f>
        <v>SI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335837402</v>
      </c>
      <c r="C22" s="121">
        <v>44284.639432870368</v>
      </c>
      <c r="D22" s="114" t="s">
        <v>2494</v>
      </c>
      <c r="E22" s="122">
        <v>246</v>
      </c>
      <c r="F22" s="114" t="str">
        <f>VLOOKUP(E22,VIP!$A$2:$O12314,2,0)</f>
        <v>DRBR246</v>
      </c>
      <c r="G22" s="114" t="str">
        <f>VLOOKUP(E22,'LISTADO ATM'!$A$2:$B$900,2,0)</f>
        <v xml:space="preserve">ATM Oficina Torre BR (Lobby) </v>
      </c>
      <c r="H22" s="114" t="str">
        <f>VLOOKUP(E22,VIP!$A$2:$O17235,7,FALSE)</f>
        <v>Si</v>
      </c>
      <c r="I22" s="114" t="str">
        <f>VLOOKUP(E22,VIP!$A$2:$O9200,8,FALSE)</f>
        <v>Si</v>
      </c>
      <c r="J22" s="114" t="str">
        <f>VLOOKUP(E22,VIP!$A$2:$O9150,8,FALSE)</f>
        <v>Si</v>
      </c>
      <c r="K22" s="114" t="str">
        <f>VLOOKUP(E22,VIP!$A$2:$O12724,6,0)</f>
        <v>SI</v>
      </c>
      <c r="L22" s="115" t="s">
        <v>2428</v>
      </c>
      <c r="M22" s="113" t="s">
        <v>2465</v>
      </c>
      <c r="N22" s="113" t="s">
        <v>2472</v>
      </c>
      <c r="O22" s="114" t="s">
        <v>2495</v>
      </c>
      <c r="P22" s="112"/>
      <c r="Q22" s="116" t="s">
        <v>2428</v>
      </c>
    </row>
    <row r="23" spans="1:17" ht="18" x14ac:dyDescent="0.25">
      <c r="A23" s="114" t="str">
        <f>VLOOKUP(E23,'LISTADO ATM'!$A$2:$C$901,3,0)</f>
        <v>DISTRITO NACIONAL</v>
      </c>
      <c r="B23" s="109">
        <v>335836480</v>
      </c>
      <c r="C23" s="121">
        <v>44284.340983796297</v>
      </c>
      <c r="D23" s="114" t="s">
        <v>2189</v>
      </c>
      <c r="E23" s="122">
        <v>264</v>
      </c>
      <c r="F23" s="114" t="str">
        <f>VLOOKUP(E23,VIP!$A$2:$O12302,2,0)</f>
        <v>DRBR264</v>
      </c>
      <c r="G23" s="114" t="str">
        <f>VLOOKUP(E23,'LISTADO ATM'!$A$2:$B$900,2,0)</f>
        <v xml:space="preserve">ATM S/M Nacional Independencia </v>
      </c>
      <c r="H23" s="114" t="str">
        <f>VLOOKUP(E23,VIP!$A$2:$O17223,7,FALSE)</f>
        <v>Si</v>
      </c>
      <c r="I23" s="114" t="str">
        <f>VLOOKUP(E23,VIP!$A$2:$O9188,8,FALSE)</f>
        <v>Si</v>
      </c>
      <c r="J23" s="114" t="str">
        <f>VLOOKUP(E23,VIP!$A$2:$O9138,8,FALSE)</f>
        <v>Si</v>
      </c>
      <c r="K23" s="114" t="str">
        <f>VLOOKUP(E23,VIP!$A$2:$O12712,6,0)</f>
        <v>SI</v>
      </c>
      <c r="L23" s="115" t="s">
        <v>2228</v>
      </c>
      <c r="M23" s="113" t="s">
        <v>2465</v>
      </c>
      <c r="N23" s="113" t="s">
        <v>2472</v>
      </c>
      <c r="O23" s="114" t="s">
        <v>2474</v>
      </c>
      <c r="P23" s="112"/>
      <c r="Q23" s="116" t="s">
        <v>2228</v>
      </c>
    </row>
    <row r="24" spans="1:17" ht="18" x14ac:dyDescent="0.25">
      <c r="A24" s="114" t="str">
        <f>VLOOKUP(E24,'LISTADO ATM'!$A$2:$C$901,3,0)</f>
        <v>ESTE</v>
      </c>
      <c r="B24" s="109" t="s">
        <v>2557</v>
      </c>
      <c r="C24" s="121">
        <v>44284.786226851851</v>
      </c>
      <c r="D24" s="114" t="s">
        <v>2494</v>
      </c>
      <c r="E24" s="122">
        <v>268</v>
      </c>
      <c r="F24" s="114" t="str">
        <f>VLOOKUP(E24,VIP!$A$2:$O12316,2,0)</f>
        <v>DRBR268</v>
      </c>
      <c r="G24" s="114" t="str">
        <f>VLOOKUP(E24,'LISTADO ATM'!$A$2:$B$900,2,0)</f>
        <v xml:space="preserve">ATM Autobanco La Altagracia (Higuey) </v>
      </c>
      <c r="H24" s="114" t="str">
        <f>VLOOKUP(E24,VIP!$A$2:$O17237,7,FALSE)</f>
        <v>Si</v>
      </c>
      <c r="I24" s="114" t="str">
        <f>VLOOKUP(E24,VIP!$A$2:$O9202,8,FALSE)</f>
        <v>Si</v>
      </c>
      <c r="J24" s="114" t="str">
        <f>VLOOKUP(E24,VIP!$A$2:$O9152,8,FALSE)</f>
        <v>Si</v>
      </c>
      <c r="K24" s="114" t="str">
        <f>VLOOKUP(E24,VIP!$A$2:$O12726,6,0)</f>
        <v>NO</v>
      </c>
      <c r="L24" s="115" t="s">
        <v>2428</v>
      </c>
      <c r="M24" s="113" t="s">
        <v>2465</v>
      </c>
      <c r="N24" s="113" t="s">
        <v>2472</v>
      </c>
      <c r="O24" s="114" t="s">
        <v>2495</v>
      </c>
      <c r="P24" s="112"/>
      <c r="Q24" s="116" t="s">
        <v>2428</v>
      </c>
    </row>
    <row r="25" spans="1:17" ht="18" x14ac:dyDescent="0.25">
      <c r="A25" s="114" t="str">
        <f>VLOOKUP(E25,'LISTADO ATM'!$A$2:$C$901,3,0)</f>
        <v>NORTE</v>
      </c>
      <c r="B25" s="109" t="s">
        <v>2543</v>
      </c>
      <c r="C25" s="121">
        <v>44284.743819444448</v>
      </c>
      <c r="D25" s="114" t="s">
        <v>2190</v>
      </c>
      <c r="E25" s="122">
        <v>290</v>
      </c>
      <c r="F25" s="114" t="str">
        <f>VLOOKUP(E25,VIP!$A$2:$O12314,2,0)</f>
        <v>DRBR290</v>
      </c>
      <c r="G25" s="114" t="str">
        <f>VLOOKUP(E25,'LISTADO ATM'!$A$2:$B$900,2,0)</f>
        <v xml:space="preserve">ATM Oficina San Francisco de Macorís </v>
      </c>
      <c r="H25" s="114" t="str">
        <f>VLOOKUP(E25,VIP!$A$2:$O17235,7,FALSE)</f>
        <v>Si</v>
      </c>
      <c r="I25" s="114" t="str">
        <f>VLOOKUP(E25,VIP!$A$2:$O9200,8,FALSE)</f>
        <v>Si</v>
      </c>
      <c r="J25" s="114" t="str">
        <f>VLOOKUP(E25,VIP!$A$2:$O9150,8,FALSE)</f>
        <v>Si</v>
      </c>
      <c r="K25" s="114" t="str">
        <f>VLOOKUP(E25,VIP!$A$2:$O12724,6,0)</f>
        <v>NO</v>
      </c>
      <c r="L25" s="115" t="s">
        <v>2228</v>
      </c>
      <c r="M25" s="113" t="s">
        <v>2465</v>
      </c>
      <c r="N25" s="113" t="s">
        <v>2472</v>
      </c>
      <c r="O25" s="114" t="s">
        <v>2506</v>
      </c>
      <c r="P25" s="112"/>
      <c r="Q25" s="116" t="s">
        <v>2228</v>
      </c>
    </row>
    <row r="26" spans="1:17" ht="18" x14ac:dyDescent="0.25">
      <c r="A26" s="114" t="str">
        <f>VLOOKUP(E26,'LISTADO ATM'!$A$2:$C$901,3,0)</f>
        <v>NORTE</v>
      </c>
      <c r="B26" s="109" t="s">
        <v>2586</v>
      </c>
      <c r="C26" s="121">
        <v>44285.039907407408</v>
      </c>
      <c r="D26" s="114" t="s">
        <v>2523</v>
      </c>
      <c r="E26" s="122">
        <v>291</v>
      </c>
      <c r="F26" s="114" t="str">
        <f>VLOOKUP(E26,VIP!$A$2:$O12329,2,0)</f>
        <v>DRBR291</v>
      </c>
      <c r="G26" s="114" t="str">
        <f>VLOOKUP(E26,'LISTADO ATM'!$A$2:$B$900,2,0)</f>
        <v xml:space="preserve">ATM S/M Jumbo Las Colinas </v>
      </c>
      <c r="H26" s="114" t="str">
        <f>VLOOKUP(E26,VIP!$A$2:$O17250,7,FALSE)</f>
        <v>Si</v>
      </c>
      <c r="I26" s="114" t="str">
        <f>VLOOKUP(E26,VIP!$A$2:$O9215,8,FALSE)</f>
        <v>Si</v>
      </c>
      <c r="J26" s="114" t="str">
        <f>VLOOKUP(E26,VIP!$A$2:$O9165,8,FALSE)</f>
        <v>Si</v>
      </c>
      <c r="K26" s="114" t="str">
        <f>VLOOKUP(E26,VIP!$A$2:$O12739,6,0)</f>
        <v>NO</v>
      </c>
      <c r="L26" s="115" t="s">
        <v>2595</v>
      </c>
      <c r="M26" s="113" t="s">
        <v>2465</v>
      </c>
      <c r="N26" s="113" t="s">
        <v>2472</v>
      </c>
      <c r="O26" s="114" t="s">
        <v>2522</v>
      </c>
      <c r="P26" s="112"/>
      <c r="Q26" s="116" t="s">
        <v>2595</v>
      </c>
    </row>
    <row r="27" spans="1:17" ht="18" x14ac:dyDescent="0.25">
      <c r="A27" s="114" t="str">
        <f>VLOOKUP(E27,'LISTADO ATM'!$A$2:$C$901,3,0)</f>
        <v>ESTE</v>
      </c>
      <c r="B27" s="109" t="s">
        <v>2554</v>
      </c>
      <c r="C27" s="121">
        <v>44284.660219907404</v>
      </c>
      <c r="D27" s="114" t="s">
        <v>2189</v>
      </c>
      <c r="E27" s="122">
        <v>293</v>
      </c>
      <c r="F27" s="114" t="str">
        <f>VLOOKUP(E27,VIP!$A$2:$O12328,2,0)</f>
        <v>DRBR293</v>
      </c>
      <c r="G27" s="114" t="str">
        <f>VLOOKUP(E27,'LISTADO ATM'!$A$2:$B$900,2,0)</f>
        <v xml:space="preserve">ATM S/M Nueva Visión (San Pedro) </v>
      </c>
      <c r="H27" s="114" t="str">
        <f>VLOOKUP(E27,VIP!$A$2:$O17249,7,FALSE)</f>
        <v>Si</v>
      </c>
      <c r="I27" s="114" t="str">
        <f>VLOOKUP(E27,VIP!$A$2:$O9214,8,FALSE)</f>
        <v>Si</v>
      </c>
      <c r="J27" s="114" t="str">
        <f>VLOOKUP(E27,VIP!$A$2:$O9164,8,FALSE)</f>
        <v>Si</v>
      </c>
      <c r="K27" s="114" t="str">
        <f>VLOOKUP(E27,VIP!$A$2:$O12738,6,0)</f>
        <v>NO</v>
      </c>
      <c r="L27" s="115" t="s">
        <v>2531</v>
      </c>
      <c r="M27" s="113" t="s">
        <v>2465</v>
      </c>
      <c r="N27" s="113" t="s">
        <v>2472</v>
      </c>
      <c r="O27" s="114" t="s">
        <v>2474</v>
      </c>
      <c r="P27" s="112"/>
      <c r="Q27" s="116" t="s">
        <v>2531</v>
      </c>
    </row>
    <row r="28" spans="1:17" ht="18" x14ac:dyDescent="0.25">
      <c r="A28" s="114" t="str">
        <f>VLOOKUP(E28,'LISTADO ATM'!$A$2:$C$901,3,0)</f>
        <v>SUR</v>
      </c>
      <c r="B28" s="109">
        <v>335837306</v>
      </c>
      <c r="C28" s="121">
        <v>44284.609340277777</v>
      </c>
      <c r="D28" s="114" t="s">
        <v>2189</v>
      </c>
      <c r="E28" s="122">
        <v>297</v>
      </c>
      <c r="F28" s="114" t="str">
        <f>VLOOKUP(E28,VIP!$A$2:$O12319,2,0)</f>
        <v>DRBR297</v>
      </c>
      <c r="G28" s="114" t="str">
        <f>VLOOKUP(E28,'LISTADO ATM'!$A$2:$B$900,2,0)</f>
        <v xml:space="preserve">ATM S/M Cadena Ocoa </v>
      </c>
      <c r="H28" s="114" t="str">
        <f>VLOOKUP(E28,VIP!$A$2:$O17240,7,FALSE)</f>
        <v>Si</v>
      </c>
      <c r="I28" s="114" t="str">
        <f>VLOOKUP(E28,VIP!$A$2:$O9205,8,FALSE)</f>
        <v>Si</v>
      </c>
      <c r="J28" s="114" t="str">
        <f>VLOOKUP(E28,VIP!$A$2:$O9155,8,FALSE)</f>
        <v>Si</v>
      </c>
      <c r="K28" s="114" t="str">
        <f>VLOOKUP(E28,VIP!$A$2:$O12729,6,0)</f>
        <v>NO</v>
      </c>
      <c r="L28" s="115" t="s">
        <v>2228</v>
      </c>
      <c r="M28" s="113" t="s">
        <v>2465</v>
      </c>
      <c r="N28" s="113" t="s">
        <v>2472</v>
      </c>
      <c r="O28" s="114" t="s">
        <v>2474</v>
      </c>
      <c r="P28" s="112"/>
      <c r="Q28" s="116" t="s">
        <v>2228</v>
      </c>
    </row>
    <row r="29" spans="1:17" ht="18" x14ac:dyDescent="0.25">
      <c r="A29" s="114" t="str">
        <f>VLOOKUP(E29,'LISTADO ATM'!$A$2:$C$901,3,0)</f>
        <v>NORTE</v>
      </c>
      <c r="B29" s="109" t="s">
        <v>2585</v>
      </c>
      <c r="C29" s="121">
        <v>44285.043275462966</v>
      </c>
      <c r="D29" s="114" t="s">
        <v>2494</v>
      </c>
      <c r="E29" s="122">
        <v>304</v>
      </c>
      <c r="F29" s="114" t="str">
        <f>VLOOKUP(E29,VIP!$A$2:$O12328,2,0)</f>
        <v>DRBR304</v>
      </c>
      <c r="G29" s="114" t="str">
        <f>VLOOKUP(E29,'LISTADO ATM'!$A$2:$B$900,2,0)</f>
        <v xml:space="preserve">ATM Multicentro La Sirena Estrella Sadhala </v>
      </c>
      <c r="H29" s="114" t="str">
        <f>VLOOKUP(E29,VIP!$A$2:$O17249,7,FALSE)</f>
        <v>Si</v>
      </c>
      <c r="I29" s="114" t="str">
        <f>VLOOKUP(E29,VIP!$A$2:$O9214,8,FALSE)</f>
        <v>Si</v>
      </c>
      <c r="J29" s="114" t="str">
        <f>VLOOKUP(E29,VIP!$A$2:$O9164,8,FALSE)</f>
        <v>Si</v>
      </c>
      <c r="K29" s="114" t="str">
        <f>VLOOKUP(E29,VIP!$A$2:$O12738,6,0)</f>
        <v>NO</v>
      </c>
      <c r="L29" s="115" t="s">
        <v>2595</v>
      </c>
      <c r="M29" s="113" t="s">
        <v>2465</v>
      </c>
      <c r="N29" s="113" t="s">
        <v>2472</v>
      </c>
      <c r="O29" s="114" t="s">
        <v>2495</v>
      </c>
      <c r="P29" s="112"/>
      <c r="Q29" s="116" t="s">
        <v>2595</v>
      </c>
    </row>
    <row r="30" spans="1:17" ht="18" x14ac:dyDescent="0.25">
      <c r="A30" s="114" t="str">
        <f>VLOOKUP(E30,'LISTADO ATM'!$A$2:$C$901,3,0)</f>
        <v>DISTRITO NACIONAL</v>
      </c>
      <c r="B30" s="109">
        <v>335835916</v>
      </c>
      <c r="C30" s="121">
        <v>44282.402777777781</v>
      </c>
      <c r="D30" s="114" t="s">
        <v>2468</v>
      </c>
      <c r="E30" s="122">
        <v>325</v>
      </c>
      <c r="F30" s="114" t="str">
        <f>VLOOKUP(E30,VIP!$A$2:$O12322,2,0)</f>
        <v>DRBR325</v>
      </c>
      <c r="G30" s="114" t="str">
        <f>VLOOKUP(E30,'LISTADO ATM'!$A$2:$B$900,2,0)</f>
        <v>ATM Casa Edwin</v>
      </c>
      <c r="H30" s="114" t="str">
        <f>VLOOKUP(E30,VIP!$A$2:$O17243,7,FALSE)</f>
        <v>Si</v>
      </c>
      <c r="I30" s="114" t="str">
        <f>VLOOKUP(E30,VIP!$A$2:$O9208,8,FALSE)</f>
        <v>Si</v>
      </c>
      <c r="J30" s="114" t="str">
        <f>VLOOKUP(E30,VIP!$A$2:$O9158,8,FALSE)</f>
        <v>Si</v>
      </c>
      <c r="K30" s="114" t="str">
        <f>VLOOKUP(E30,VIP!$A$2:$O12732,6,0)</f>
        <v>NO</v>
      </c>
      <c r="L30" s="115" t="s">
        <v>2428</v>
      </c>
      <c r="M30" s="113" t="s">
        <v>2465</v>
      </c>
      <c r="N30" s="113" t="s">
        <v>2472</v>
      </c>
      <c r="O30" s="114" t="s">
        <v>2473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SUR</v>
      </c>
      <c r="B31" s="109" t="s">
        <v>2567</v>
      </c>
      <c r="C31" s="121">
        <v>44284.897997685184</v>
      </c>
      <c r="D31" s="114" t="s">
        <v>2494</v>
      </c>
      <c r="E31" s="122">
        <v>342</v>
      </c>
      <c r="F31" s="114" t="str">
        <f>VLOOKUP(E31,VIP!$A$2:$O12320,2,0)</f>
        <v>DRBR342</v>
      </c>
      <c r="G31" s="114" t="str">
        <f>VLOOKUP(E31,'LISTADO ATM'!$A$2:$B$900,2,0)</f>
        <v>ATM Oficina Obras Públicas Azua</v>
      </c>
      <c r="H31" s="114" t="str">
        <f>VLOOKUP(E31,VIP!$A$2:$O17241,7,FALSE)</f>
        <v>Si</v>
      </c>
      <c r="I31" s="114" t="str">
        <f>VLOOKUP(E31,VIP!$A$2:$O9206,8,FALSE)</f>
        <v>Si</v>
      </c>
      <c r="J31" s="114" t="str">
        <f>VLOOKUP(E31,VIP!$A$2:$O9156,8,FALSE)</f>
        <v>Si</v>
      </c>
      <c r="K31" s="114" t="str">
        <f>VLOOKUP(E31,VIP!$A$2:$O12730,6,0)</f>
        <v>SI</v>
      </c>
      <c r="L31" s="115" t="s">
        <v>2428</v>
      </c>
      <c r="M31" s="113" t="s">
        <v>2465</v>
      </c>
      <c r="N31" s="113" t="s">
        <v>2472</v>
      </c>
      <c r="O31" s="114" t="s">
        <v>2495</v>
      </c>
      <c r="P31" s="112"/>
      <c r="Q31" s="116" t="s">
        <v>2428</v>
      </c>
    </row>
    <row r="32" spans="1:17" ht="18" x14ac:dyDescent="0.25">
      <c r="A32" s="114" t="str">
        <f>VLOOKUP(E32,'LISTADO ATM'!$A$2:$C$901,3,0)</f>
        <v>ESTE</v>
      </c>
      <c r="B32" s="109" t="s">
        <v>2576</v>
      </c>
      <c r="C32" s="121">
        <v>44285.105497685188</v>
      </c>
      <c r="D32" s="114" t="s">
        <v>2494</v>
      </c>
      <c r="E32" s="122">
        <v>345</v>
      </c>
      <c r="F32" s="114" t="e">
        <f>VLOOKUP(E32,VIP!$A$2:$O12319,2,0)</f>
        <v>#N/A</v>
      </c>
      <c r="G32" s="114" t="str">
        <f>VLOOKUP(E32,'LISTADO ATM'!$A$2:$B$900,2,0)</f>
        <v>ATM Oficina Yamasá  II</v>
      </c>
      <c r="H32" s="114" t="e">
        <f>VLOOKUP(E32,VIP!$A$2:$O17240,7,FALSE)</f>
        <v>#N/A</v>
      </c>
      <c r="I32" s="114" t="e">
        <f>VLOOKUP(E32,VIP!$A$2:$O9205,8,FALSE)</f>
        <v>#N/A</v>
      </c>
      <c r="J32" s="114" t="e">
        <f>VLOOKUP(E32,VIP!$A$2:$O9155,8,FALSE)</f>
        <v>#N/A</v>
      </c>
      <c r="K32" s="114" t="e">
        <f>VLOOKUP(E32,VIP!$A$2:$O12729,6,0)</f>
        <v>#N/A</v>
      </c>
      <c r="L32" s="115" t="s">
        <v>2428</v>
      </c>
      <c r="M32" s="113" t="s">
        <v>2465</v>
      </c>
      <c r="N32" s="113" t="s">
        <v>2472</v>
      </c>
      <c r="O32" s="114" t="s">
        <v>2495</v>
      </c>
      <c r="P32" s="112"/>
      <c r="Q32" s="116" t="s">
        <v>2428</v>
      </c>
    </row>
    <row r="33" spans="1:17" ht="18" x14ac:dyDescent="0.25">
      <c r="A33" s="114" t="str">
        <f>VLOOKUP(E33,'LISTADO ATM'!$A$2:$C$901,3,0)</f>
        <v>NORTE</v>
      </c>
      <c r="B33" s="109" t="s">
        <v>2546</v>
      </c>
      <c r="C33" s="121">
        <v>44284.702187499999</v>
      </c>
      <c r="D33" s="114" t="s">
        <v>2494</v>
      </c>
      <c r="E33" s="122">
        <v>350</v>
      </c>
      <c r="F33" s="114" t="str">
        <f>VLOOKUP(E33,VIP!$A$2:$O12318,2,0)</f>
        <v>DRBR350</v>
      </c>
      <c r="G33" s="114" t="str">
        <f>VLOOKUP(E33,'LISTADO ATM'!$A$2:$B$900,2,0)</f>
        <v xml:space="preserve">ATM Oficina Villa Tapia </v>
      </c>
      <c r="H33" s="114" t="str">
        <f>VLOOKUP(E33,VIP!$A$2:$O17239,7,FALSE)</f>
        <v>Si</v>
      </c>
      <c r="I33" s="114" t="str">
        <f>VLOOKUP(E33,VIP!$A$2:$O9204,8,FALSE)</f>
        <v>Si</v>
      </c>
      <c r="J33" s="114" t="str">
        <f>VLOOKUP(E33,VIP!$A$2:$O9154,8,FALSE)</f>
        <v>Si</v>
      </c>
      <c r="K33" s="114" t="str">
        <f>VLOOKUP(E33,VIP!$A$2:$O12728,6,0)</f>
        <v>NO</v>
      </c>
      <c r="L33" s="115" t="s">
        <v>2459</v>
      </c>
      <c r="M33" s="113" t="s">
        <v>2465</v>
      </c>
      <c r="N33" s="113" t="s">
        <v>2472</v>
      </c>
      <c r="O33" s="114" t="s">
        <v>2495</v>
      </c>
      <c r="P33" s="112"/>
      <c r="Q33" s="116" t="s">
        <v>2459</v>
      </c>
    </row>
    <row r="34" spans="1:17" ht="18" x14ac:dyDescent="0.25">
      <c r="A34" s="114" t="str">
        <f>VLOOKUP(E34,'LISTADO ATM'!$A$2:$C$901,3,0)</f>
        <v>DISTRITO NACIONAL</v>
      </c>
      <c r="B34" s="109">
        <v>335836394</v>
      </c>
      <c r="C34" s="121">
        <v>44284.114803240744</v>
      </c>
      <c r="D34" s="114" t="s">
        <v>2494</v>
      </c>
      <c r="E34" s="122">
        <v>354</v>
      </c>
      <c r="F34" s="114" t="str">
        <f>VLOOKUP(E34,VIP!$A$2:$O12303,2,0)</f>
        <v>DRBR354</v>
      </c>
      <c r="G34" s="114" t="str">
        <f>VLOOKUP(E34,'LISTADO ATM'!$A$2:$B$900,2,0)</f>
        <v xml:space="preserve">ATM Oficina Núñez de Cáceres II </v>
      </c>
      <c r="H34" s="114" t="str">
        <f>VLOOKUP(E34,VIP!$A$2:$O17224,7,FALSE)</f>
        <v>Si</v>
      </c>
      <c r="I34" s="114" t="str">
        <f>VLOOKUP(E34,VIP!$A$2:$O9189,8,FALSE)</f>
        <v>Si</v>
      </c>
      <c r="J34" s="114" t="str">
        <f>VLOOKUP(E34,VIP!$A$2:$O9139,8,FALSE)</f>
        <v>Si</v>
      </c>
      <c r="K34" s="114" t="str">
        <f>VLOOKUP(E34,VIP!$A$2:$O12713,6,0)</f>
        <v>NO</v>
      </c>
      <c r="L34" s="115" t="s">
        <v>2428</v>
      </c>
      <c r="M34" s="113" t="s">
        <v>2465</v>
      </c>
      <c r="N34" s="113" t="s">
        <v>2472</v>
      </c>
      <c r="O34" s="114" t="s">
        <v>2527</v>
      </c>
      <c r="P34" s="112"/>
      <c r="Q34" s="116" t="s">
        <v>2428</v>
      </c>
    </row>
    <row r="35" spans="1:17" ht="18" x14ac:dyDescent="0.25">
      <c r="A35" s="114" t="str">
        <f>VLOOKUP(E35,'LISTADO ATM'!$A$2:$C$901,3,0)</f>
        <v>SUR</v>
      </c>
      <c r="B35" s="109">
        <v>335836366</v>
      </c>
      <c r="C35" s="121">
        <v>44283.726678240739</v>
      </c>
      <c r="D35" s="114" t="s">
        <v>2468</v>
      </c>
      <c r="E35" s="122">
        <v>356</v>
      </c>
      <c r="F35" s="114" t="str">
        <f>VLOOKUP(E35,VIP!$A$2:$O12297,2,0)</f>
        <v>DRBR356</v>
      </c>
      <c r="G35" s="114" t="str">
        <f>VLOOKUP(E35,'LISTADO ATM'!$A$2:$B$900,2,0)</f>
        <v xml:space="preserve">ATM Estación Sigma (San Cristóbal) </v>
      </c>
      <c r="H35" s="114" t="str">
        <f>VLOOKUP(E35,VIP!$A$2:$O17218,7,FALSE)</f>
        <v>Si</v>
      </c>
      <c r="I35" s="114" t="str">
        <f>VLOOKUP(E35,VIP!$A$2:$O9183,8,FALSE)</f>
        <v>Si</v>
      </c>
      <c r="J35" s="114" t="str">
        <f>VLOOKUP(E35,VIP!$A$2:$O9133,8,FALSE)</f>
        <v>Si</v>
      </c>
      <c r="K35" s="114" t="str">
        <f>VLOOKUP(E35,VIP!$A$2:$O12707,6,0)</f>
        <v>NO</v>
      </c>
      <c r="L35" s="115" t="s">
        <v>2498</v>
      </c>
      <c r="M35" s="113" t="s">
        <v>2465</v>
      </c>
      <c r="N35" s="113" t="s">
        <v>2472</v>
      </c>
      <c r="O35" s="114" t="s">
        <v>2473</v>
      </c>
      <c r="P35" s="112"/>
      <c r="Q35" s="116" t="s">
        <v>2498</v>
      </c>
    </row>
    <row r="36" spans="1:17" ht="18" x14ac:dyDescent="0.25">
      <c r="A36" s="114" t="str">
        <f>VLOOKUP(E36,'LISTADO ATM'!$A$2:$C$901,3,0)</f>
        <v>NORTE</v>
      </c>
      <c r="B36" s="109" t="s">
        <v>2559</v>
      </c>
      <c r="C36" s="121">
        <v>44284.782094907408</v>
      </c>
      <c r="D36" s="114" t="s">
        <v>2523</v>
      </c>
      <c r="E36" s="122">
        <v>373</v>
      </c>
      <c r="F36" s="114" t="str">
        <f>VLOOKUP(E36,VIP!$A$2:$O12318,2,0)</f>
        <v>DRBR373</v>
      </c>
      <c r="G36" s="114" t="str">
        <f>VLOOKUP(E36,'LISTADO ATM'!$A$2:$B$900,2,0)</f>
        <v>S/M Tangui Nagua</v>
      </c>
      <c r="H36" s="114" t="str">
        <f>VLOOKUP(E36,VIP!$A$2:$O17239,7,FALSE)</f>
        <v>N/A</v>
      </c>
      <c r="I36" s="114" t="str">
        <f>VLOOKUP(E36,VIP!$A$2:$O9204,8,FALSE)</f>
        <v>N/A</v>
      </c>
      <c r="J36" s="114" t="str">
        <f>VLOOKUP(E36,VIP!$A$2:$O9154,8,FALSE)</f>
        <v>N/A</v>
      </c>
      <c r="K36" s="114" t="str">
        <f>VLOOKUP(E36,VIP!$A$2:$O12728,6,0)</f>
        <v>N/A</v>
      </c>
      <c r="L36" s="115" t="s">
        <v>2428</v>
      </c>
      <c r="M36" s="113" t="s">
        <v>2465</v>
      </c>
      <c r="N36" s="113" t="s">
        <v>2472</v>
      </c>
      <c r="O36" s="114" t="s">
        <v>2522</v>
      </c>
      <c r="P36" s="112"/>
      <c r="Q36" s="116" t="s">
        <v>2428</v>
      </c>
    </row>
    <row r="37" spans="1:17" ht="18" x14ac:dyDescent="0.25">
      <c r="A37" s="114" t="str">
        <f>VLOOKUP(E37,'LISTADO ATM'!$A$2:$C$901,3,0)</f>
        <v>NORTE</v>
      </c>
      <c r="B37" s="109" t="s">
        <v>2574</v>
      </c>
      <c r="C37" s="121">
        <v>44285.150196759256</v>
      </c>
      <c r="D37" s="114" t="s">
        <v>2494</v>
      </c>
      <c r="E37" s="122">
        <v>380</v>
      </c>
      <c r="F37" s="114" t="str">
        <f>VLOOKUP(E37,VIP!$A$2:$O12317,2,0)</f>
        <v>DRBR380</v>
      </c>
      <c r="G37" s="114" t="str">
        <f>VLOOKUP(E37,'LISTADO ATM'!$A$2:$B$900,2,0)</f>
        <v xml:space="preserve">ATM Oficina Navarrete </v>
      </c>
      <c r="H37" s="114" t="str">
        <f>VLOOKUP(E37,VIP!$A$2:$O17238,7,FALSE)</f>
        <v>Si</v>
      </c>
      <c r="I37" s="114" t="str">
        <f>VLOOKUP(E37,VIP!$A$2:$O9203,8,FALSE)</f>
        <v>Si</v>
      </c>
      <c r="J37" s="114" t="str">
        <f>VLOOKUP(E37,VIP!$A$2:$O9153,8,FALSE)</f>
        <v>Si</v>
      </c>
      <c r="K37" s="114" t="str">
        <f>VLOOKUP(E37,VIP!$A$2:$O12727,6,0)</f>
        <v>NO</v>
      </c>
      <c r="L37" s="115" t="s">
        <v>2459</v>
      </c>
      <c r="M37" s="113" t="s">
        <v>2465</v>
      </c>
      <c r="N37" s="113" t="s">
        <v>2472</v>
      </c>
      <c r="O37" s="114" t="s">
        <v>2495</v>
      </c>
      <c r="P37" s="112"/>
      <c r="Q37" s="116" t="s">
        <v>2459</v>
      </c>
    </row>
    <row r="38" spans="1:17" ht="18" x14ac:dyDescent="0.25">
      <c r="A38" s="114" t="str">
        <f>VLOOKUP(E38,'LISTADO ATM'!$A$2:$C$901,3,0)</f>
        <v>DISTRITO NACIONAL</v>
      </c>
      <c r="B38" s="109">
        <v>335837128</v>
      </c>
      <c r="C38" s="121">
        <v>44284.524143518516</v>
      </c>
      <c r="D38" s="114" t="s">
        <v>2189</v>
      </c>
      <c r="E38" s="122">
        <v>391</v>
      </c>
      <c r="F38" s="114" t="str">
        <f>VLOOKUP(E38,VIP!$A$2:$O12318,2,0)</f>
        <v>DRBR391</v>
      </c>
      <c r="G38" s="114" t="str">
        <f>VLOOKUP(E38,'LISTADO ATM'!$A$2:$B$900,2,0)</f>
        <v xml:space="preserve">ATM S/M Jumbo Luperón </v>
      </c>
      <c r="H38" s="114" t="str">
        <f>VLOOKUP(E38,VIP!$A$2:$O17239,7,FALSE)</f>
        <v>Si</v>
      </c>
      <c r="I38" s="114" t="str">
        <f>VLOOKUP(E38,VIP!$A$2:$O9204,8,FALSE)</f>
        <v>Si</v>
      </c>
      <c r="J38" s="114" t="str">
        <f>VLOOKUP(E38,VIP!$A$2:$O9154,8,FALSE)</f>
        <v>Si</v>
      </c>
      <c r="K38" s="114" t="str">
        <f>VLOOKUP(E38,VIP!$A$2:$O12728,6,0)</f>
        <v>NO</v>
      </c>
      <c r="L38" s="115" t="s">
        <v>2228</v>
      </c>
      <c r="M38" s="113" t="s">
        <v>2465</v>
      </c>
      <c r="N38" s="113" t="s">
        <v>2472</v>
      </c>
      <c r="O38" s="114" t="s">
        <v>2474</v>
      </c>
      <c r="P38" s="112"/>
      <c r="Q38" s="116" t="s">
        <v>2228</v>
      </c>
    </row>
    <row r="39" spans="1:17" ht="18" x14ac:dyDescent="0.25">
      <c r="A39" s="114" t="str">
        <f>VLOOKUP(E39,'LISTADO ATM'!$A$2:$C$901,3,0)</f>
        <v>SUR</v>
      </c>
      <c r="B39" s="109">
        <v>335837382</v>
      </c>
      <c r="C39" s="121">
        <v>44284.633020833331</v>
      </c>
      <c r="D39" s="114" t="s">
        <v>2468</v>
      </c>
      <c r="E39" s="122">
        <v>403</v>
      </c>
      <c r="F39" s="114" t="str">
        <f>VLOOKUP(E39,VIP!$A$2:$O12317,2,0)</f>
        <v>DRBR403</v>
      </c>
      <c r="G39" s="114" t="str">
        <f>VLOOKUP(E39,'LISTADO ATM'!$A$2:$B$900,2,0)</f>
        <v xml:space="preserve">ATM Oficina Vicente Noble </v>
      </c>
      <c r="H39" s="114" t="str">
        <f>VLOOKUP(E39,VIP!$A$2:$O17238,7,FALSE)</f>
        <v>Si</v>
      </c>
      <c r="I39" s="114" t="str">
        <f>VLOOKUP(E39,VIP!$A$2:$O9203,8,FALSE)</f>
        <v>Si</v>
      </c>
      <c r="J39" s="114" t="str">
        <f>VLOOKUP(E39,VIP!$A$2:$O9153,8,FALSE)</f>
        <v>Si</v>
      </c>
      <c r="K39" s="114" t="str">
        <f>VLOOKUP(E39,VIP!$A$2:$O12727,6,0)</f>
        <v>NO</v>
      </c>
      <c r="L39" s="115" t="s">
        <v>2428</v>
      </c>
      <c r="M39" s="113" t="s">
        <v>2465</v>
      </c>
      <c r="N39" s="113" t="s">
        <v>2472</v>
      </c>
      <c r="O39" s="114" t="s">
        <v>2473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 t="s">
        <v>2566</v>
      </c>
      <c r="C40" s="121">
        <v>44284.899375000001</v>
      </c>
      <c r="D40" s="114" t="s">
        <v>2190</v>
      </c>
      <c r="E40" s="122">
        <v>405</v>
      </c>
      <c r="F40" s="114" t="str">
        <f>VLOOKUP(E40,VIP!$A$2:$O12319,2,0)</f>
        <v>DRBR405</v>
      </c>
      <c r="G40" s="114" t="str">
        <f>VLOOKUP(E40,'LISTADO ATM'!$A$2:$B$900,2,0)</f>
        <v xml:space="preserve">ATM UNP Loma de Cabrera </v>
      </c>
      <c r="H40" s="114" t="str">
        <f>VLOOKUP(E40,VIP!$A$2:$O17240,7,FALSE)</f>
        <v>Si</v>
      </c>
      <c r="I40" s="114" t="str">
        <f>VLOOKUP(E40,VIP!$A$2:$O9205,8,FALSE)</f>
        <v>Si</v>
      </c>
      <c r="J40" s="114" t="str">
        <f>VLOOKUP(E40,VIP!$A$2:$O9155,8,FALSE)</f>
        <v>Si</v>
      </c>
      <c r="K40" s="114" t="str">
        <f>VLOOKUP(E40,VIP!$A$2:$O12729,6,0)</f>
        <v>NO</v>
      </c>
      <c r="L40" s="115" t="s">
        <v>2228</v>
      </c>
      <c r="M40" s="113" t="s">
        <v>2465</v>
      </c>
      <c r="N40" s="113" t="s">
        <v>2472</v>
      </c>
      <c r="O40" s="114" t="s">
        <v>2506</v>
      </c>
      <c r="P40" s="112"/>
      <c r="Q40" s="116" t="s">
        <v>2228</v>
      </c>
    </row>
    <row r="41" spans="1:17" ht="18" x14ac:dyDescent="0.25">
      <c r="A41" s="114" t="str">
        <f>VLOOKUP(E41,'LISTADO ATM'!$A$2:$C$901,3,0)</f>
        <v>DISTRITO NACIONAL</v>
      </c>
      <c r="B41" s="109" t="s">
        <v>2593</v>
      </c>
      <c r="C41" s="121">
        <v>44285.006388888891</v>
      </c>
      <c r="D41" s="114" t="s">
        <v>2189</v>
      </c>
      <c r="E41" s="122">
        <v>424</v>
      </c>
      <c r="F41" s="114" t="str">
        <f>VLOOKUP(E41,VIP!$A$2:$O12336,2,0)</f>
        <v>DRBR424</v>
      </c>
      <c r="G41" s="114" t="str">
        <f>VLOOKUP(E41,'LISTADO ATM'!$A$2:$B$900,2,0)</f>
        <v xml:space="preserve">ATM UNP Jumbo Luperón I </v>
      </c>
      <c r="H41" s="114" t="str">
        <f>VLOOKUP(E41,VIP!$A$2:$O17257,7,FALSE)</f>
        <v>Si</v>
      </c>
      <c r="I41" s="114" t="str">
        <f>VLOOKUP(E41,VIP!$A$2:$O9222,8,FALSE)</f>
        <v>Si</v>
      </c>
      <c r="J41" s="114" t="str">
        <f>VLOOKUP(E41,VIP!$A$2:$O9172,8,FALSE)</f>
        <v>Si</v>
      </c>
      <c r="K41" s="114" t="str">
        <f>VLOOKUP(E41,VIP!$A$2:$O12746,6,0)</f>
        <v>NO</v>
      </c>
      <c r="L41" s="115" t="s">
        <v>2488</v>
      </c>
      <c r="M41" s="113" t="s">
        <v>2465</v>
      </c>
      <c r="N41" s="113" t="s">
        <v>2472</v>
      </c>
      <c r="O41" s="114" t="s">
        <v>2474</v>
      </c>
      <c r="P41" s="112"/>
      <c r="Q41" s="116" t="s">
        <v>2488</v>
      </c>
    </row>
    <row r="42" spans="1:17" ht="18" x14ac:dyDescent="0.25">
      <c r="A42" s="114" t="str">
        <f>VLOOKUP(E42,'LISTADO ATM'!$A$2:$C$901,3,0)</f>
        <v>DISTRITO NACIONAL</v>
      </c>
      <c r="B42" s="109">
        <v>335835699</v>
      </c>
      <c r="C42" s="121">
        <v>44281.705312500002</v>
      </c>
      <c r="D42" s="114" t="s">
        <v>2189</v>
      </c>
      <c r="E42" s="122">
        <v>425</v>
      </c>
      <c r="F42" s="114" t="str">
        <f>VLOOKUP(E42,VIP!$A$2:$O12274,2,0)</f>
        <v>DRBR425</v>
      </c>
      <c r="G42" s="114" t="str">
        <f>VLOOKUP(E42,'LISTADO ATM'!$A$2:$B$900,2,0)</f>
        <v xml:space="preserve">ATM UNP Jumbo Luperón II </v>
      </c>
      <c r="H42" s="114" t="str">
        <f>VLOOKUP(E42,VIP!$A$2:$O17195,7,FALSE)</f>
        <v>Si</v>
      </c>
      <c r="I42" s="114" t="str">
        <f>VLOOKUP(E42,VIP!$A$2:$O9160,8,FALSE)</f>
        <v>Si</v>
      </c>
      <c r="J42" s="114" t="str">
        <f>VLOOKUP(E42,VIP!$A$2:$O9110,8,FALSE)</f>
        <v>Si</v>
      </c>
      <c r="K42" s="114" t="str">
        <f>VLOOKUP(E42,VIP!$A$2:$O12684,6,0)</f>
        <v>NO</v>
      </c>
      <c r="L42" s="115" t="s">
        <v>2228</v>
      </c>
      <c r="M42" s="113" t="s">
        <v>2465</v>
      </c>
      <c r="N42" s="113" t="s">
        <v>2493</v>
      </c>
      <c r="O42" s="114" t="s">
        <v>2474</v>
      </c>
      <c r="P42" s="112"/>
      <c r="Q42" s="116" t="s">
        <v>2228</v>
      </c>
    </row>
    <row r="43" spans="1:17" ht="18" x14ac:dyDescent="0.25">
      <c r="A43" s="114" t="str">
        <f>VLOOKUP(E43,'LISTADO ATM'!$A$2:$C$901,3,0)</f>
        <v>DISTRITO NACIONAL</v>
      </c>
      <c r="B43" s="109">
        <v>335836456</v>
      </c>
      <c r="C43" s="121">
        <v>44284.3359375</v>
      </c>
      <c r="D43" s="114" t="s">
        <v>2189</v>
      </c>
      <c r="E43" s="122">
        <v>473</v>
      </c>
      <c r="F43" s="114" t="str">
        <f>VLOOKUP(E43,VIP!$A$2:$O12306,2,0)</f>
        <v>DRBR473</v>
      </c>
      <c r="G43" s="114" t="str">
        <f>VLOOKUP(E43,'LISTADO ATM'!$A$2:$B$900,2,0)</f>
        <v xml:space="preserve">ATM Oficina Carrefour II </v>
      </c>
      <c r="H43" s="114" t="str">
        <f>VLOOKUP(E43,VIP!$A$2:$O17227,7,FALSE)</f>
        <v>Si</v>
      </c>
      <c r="I43" s="114" t="str">
        <f>VLOOKUP(E43,VIP!$A$2:$O9192,8,FALSE)</f>
        <v>Si</v>
      </c>
      <c r="J43" s="114" t="str">
        <f>VLOOKUP(E43,VIP!$A$2:$O9142,8,FALSE)</f>
        <v>Si</v>
      </c>
      <c r="K43" s="114" t="str">
        <f>VLOOKUP(E43,VIP!$A$2:$O12716,6,0)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ESTE</v>
      </c>
      <c r="B44" s="109">
        <v>335836377</v>
      </c>
      <c r="C44" s="121">
        <v>44283.882905092592</v>
      </c>
      <c r="D44" s="114" t="s">
        <v>2494</v>
      </c>
      <c r="E44" s="147">
        <v>480</v>
      </c>
      <c r="F44" s="114" t="str">
        <f>VLOOKUP(E44,VIP!$A$2:$O12304,2,0)</f>
        <v>DRBR480</v>
      </c>
      <c r="G44" s="114" t="str">
        <f>VLOOKUP(E44,'LISTADO ATM'!$A$2:$B$900,2,0)</f>
        <v>ATM UNP Farmaconal Higuey</v>
      </c>
      <c r="H44" s="114" t="str">
        <f>VLOOKUP(E44,VIP!$A$2:$O17225,7,FALSE)</f>
        <v>N/A</v>
      </c>
      <c r="I44" s="114" t="str">
        <f>VLOOKUP(E44,VIP!$A$2:$O9190,8,FALSE)</f>
        <v>N/A</v>
      </c>
      <c r="J44" s="114" t="str">
        <f>VLOOKUP(E44,VIP!$A$2:$O9140,8,FALSE)</f>
        <v>N/A</v>
      </c>
      <c r="K44" s="114" t="str">
        <f>VLOOKUP(E44,VIP!$A$2:$O12714,6,0)</f>
        <v>N/A</v>
      </c>
      <c r="L44" s="115" t="s">
        <v>2428</v>
      </c>
      <c r="M44" s="113" t="s">
        <v>2465</v>
      </c>
      <c r="N44" s="113" t="s">
        <v>2472</v>
      </c>
      <c r="O44" s="114" t="s">
        <v>2495</v>
      </c>
      <c r="P44" s="112"/>
      <c r="Q44" s="116" t="s">
        <v>2428</v>
      </c>
    </row>
    <row r="45" spans="1:17" ht="18" x14ac:dyDescent="0.25">
      <c r="A45" s="114" t="str">
        <f>VLOOKUP(E45,'LISTADO ATM'!$A$2:$C$901,3,0)</f>
        <v>DISTRITO NACIONAL</v>
      </c>
      <c r="B45" s="109" t="s">
        <v>2553</v>
      </c>
      <c r="C45" s="121">
        <v>44284.660729166666</v>
      </c>
      <c r="D45" s="114" t="s">
        <v>2189</v>
      </c>
      <c r="E45" s="122">
        <v>485</v>
      </c>
      <c r="F45" s="114" t="str">
        <f>VLOOKUP(E45,VIP!$A$2:$O12327,2,0)</f>
        <v>DRBR485</v>
      </c>
      <c r="G45" s="114" t="str">
        <f>VLOOKUP(E45,'LISTADO ATM'!$A$2:$B$900,2,0)</f>
        <v xml:space="preserve">ATM CEDIMAT </v>
      </c>
      <c r="H45" s="114" t="str">
        <f>VLOOKUP(E45,VIP!$A$2:$O17248,7,FALSE)</f>
        <v>Si</v>
      </c>
      <c r="I45" s="114" t="str">
        <f>VLOOKUP(E45,VIP!$A$2:$O9213,8,FALSE)</f>
        <v>Si</v>
      </c>
      <c r="J45" s="114" t="str">
        <f>VLOOKUP(E45,VIP!$A$2:$O9163,8,FALSE)</f>
        <v>Si</v>
      </c>
      <c r="K45" s="114" t="str">
        <f>VLOOKUP(E45,VIP!$A$2:$O12737,6,0)</f>
        <v>NO</v>
      </c>
      <c r="L45" s="115" t="s">
        <v>2228</v>
      </c>
      <c r="M45" s="113" t="s">
        <v>2465</v>
      </c>
      <c r="N45" s="113" t="s">
        <v>2472</v>
      </c>
      <c r="O45" s="114" t="s">
        <v>2474</v>
      </c>
      <c r="P45" s="112"/>
      <c r="Q45" s="116" t="s">
        <v>2228</v>
      </c>
    </row>
    <row r="46" spans="1:17" ht="18" x14ac:dyDescent="0.25">
      <c r="A46" s="114" t="str">
        <f>VLOOKUP(E46,'LISTADO ATM'!$A$2:$C$901,3,0)</f>
        <v>DISTRITO NACIONAL</v>
      </c>
      <c r="B46" s="109">
        <v>335837301</v>
      </c>
      <c r="C46" s="121">
        <v>44284.607476851852</v>
      </c>
      <c r="D46" s="114" t="s">
        <v>2189</v>
      </c>
      <c r="E46" s="122">
        <v>493</v>
      </c>
      <c r="F46" s="114" t="str">
        <f>VLOOKUP(E46,VIP!$A$2:$O12321,2,0)</f>
        <v>DRBR493</v>
      </c>
      <c r="G46" s="114" t="str">
        <f>VLOOKUP(E46,'LISTADO ATM'!$A$2:$B$900,2,0)</f>
        <v xml:space="preserve">ATM Oficina Haina Occidental II </v>
      </c>
      <c r="H46" s="114" t="str">
        <f>VLOOKUP(E46,VIP!$A$2:$O17242,7,FALSE)</f>
        <v>Si</v>
      </c>
      <c r="I46" s="114" t="str">
        <f>VLOOKUP(E46,VIP!$A$2:$O9207,8,FALSE)</f>
        <v>Si</v>
      </c>
      <c r="J46" s="114" t="str">
        <f>VLOOKUP(E46,VIP!$A$2:$O9157,8,FALSE)</f>
        <v>Si</v>
      </c>
      <c r="K46" s="114" t="str">
        <f>VLOOKUP(E46,VIP!$A$2:$O12731,6,0)</f>
        <v>NO</v>
      </c>
      <c r="L46" s="115" t="s">
        <v>2488</v>
      </c>
      <c r="M46" s="113" t="s">
        <v>2465</v>
      </c>
      <c r="N46" s="113" t="s">
        <v>2493</v>
      </c>
      <c r="O46" s="114" t="s">
        <v>2474</v>
      </c>
      <c r="P46" s="112"/>
      <c r="Q46" s="116" t="s">
        <v>2488</v>
      </c>
    </row>
    <row r="47" spans="1:17" ht="18" x14ac:dyDescent="0.25">
      <c r="A47" s="114" t="str">
        <f>VLOOKUP(E47,'LISTADO ATM'!$A$2:$C$901,3,0)</f>
        <v>DISTRITO NACIONAL</v>
      </c>
      <c r="B47" s="109">
        <v>335836411</v>
      </c>
      <c r="C47" s="121">
        <v>44284.314409722225</v>
      </c>
      <c r="D47" s="114" t="s">
        <v>2189</v>
      </c>
      <c r="E47" s="122">
        <v>498</v>
      </c>
      <c r="F47" s="114" t="str">
        <f>VLOOKUP(E47,VIP!$A$2:$O12313,2,0)</f>
        <v>DRBR498</v>
      </c>
      <c r="G47" s="114" t="str">
        <f>VLOOKUP(E47,'LISTADO ATM'!$A$2:$B$900,2,0)</f>
        <v xml:space="preserve">ATM Estación Sunix 27 de Febrero </v>
      </c>
      <c r="H47" s="114" t="str">
        <f>VLOOKUP(E47,VIP!$A$2:$O17234,7,FALSE)</f>
        <v>Si</v>
      </c>
      <c r="I47" s="114" t="str">
        <f>VLOOKUP(E47,VIP!$A$2:$O9199,8,FALSE)</f>
        <v>Si</v>
      </c>
      <c r="J47" s="114" t="str">
        <f>VLOOKUP(E47,VIP!$A$2:$O9149,8,FALSE)</f>
        <v>Si</v>
      </c>
      <c r="K47" s="114" t="str">
        <f>VLOOKUP(E47,VIP!$A$2:$O12723,6,0)</f>
        <v>NO</v>
      </c>
      <c r="L47" s="115" t="s">
        <v>2228</v>
      </c>
      <c r="M47" s="113" t="s">
        <v>2465</v>
      </c>
      <c r="N47" s="113" t="s">
        <v>2472</v>
      </c>
      <c r="O47" s="114" t="s">
        <v>2474</v>
      </c>
      <c r="P47" s="112"/>
      <c r="Q47" s="116" t="s">
        <v>2228</v>
      </c>
    </row>
    <row r="48" spans="1:17" ht="18" x14ac:dyDescent="0.25">
      <c r="A48" s="114" t="str">
        <f>VLOOKUP(E48,'LISTADO ATM'!$A$2:$C$901,3,0)</f>
        <v>ESTE</v>
      </c>
      <c r="B48" s="109">
        <v>335835812</v>
      </c>
      <c r="C48" s="121">
        <v>44281.804942129631</v>
      </c>
      <c r="D48" s="114" t="s">
        <v>2189</v>
      </c>
      <c r="E48" s="122">
        <v>513</v>
      </c>
      <c r="F48" s="114" t="str">
        <f>VLOOKUP(E48,VIP!$A$2:$O12272,2,0)</f>
        <v>DRBR513</v>
      </c>
      <c r="G48" s="114" t="str">
        <f>VLOOKUP(E48,'LISTADO ATM'!$A$2:$B$900,2,0)</f>
        <v xml:space="preserve">ATM UNP Lagunas de Nisibón </v>
      </c>
      <c r="H48" s="114" t="str">
        <f>VLOOKUP(E48,VIP!$A$2:$O17193,7,FALSE)</f>
        <v>Si</v>
      </c>
      <c r="I48" s="114" t="str">
        <f>VLOOKUP(E48,VIP!$A$2:$O9158,8,FALSE)</f>
        <v>Si</v>
      </c>
      <c r="J48" s="114" t="str">
        <f>VLOOKUP(E48,VIP!$A$2:$O9108,8,FALSE)</f>
        <v>Si</v>
      </c>
      <c r="K48" s="114" t="str">
        <f>VLOOKUP(E48,VIP!$A$2:$O12682,6,0)</f>
        <v>NO</v>
      </c>
      <c r="L48" s="115" t="s">
        <v>2228</v>
      </c>
      <c r="M48" s="113" t="s">
        <v>2465</v>
      </c>
      <c r="N48" s="113" t="s">
        <v>2472</v>
      </c>
      <c r="O48" s="114" t="s">
        <v>2474</v>
      </c>
      <c r="P48" s="112"/>
      <c r="Q48" s="116" t="s">
        <v>2228</v>
      </c>
    </row>
    <row r="49" spans="1:17" ht="18" x14ac:dyDescent="0.25">
      <c r="A49" s="114" t="str">
        <f>VLOOKUP(E49,'LISTADO ATM'!$A$2:$C$901,3,0)</f>
        <v>DISTRITO NACIONAL</v>
      </c>
      <c r="B49" s="109">
        <v>335837043</v>
      </c>
      <c r="C49" s="121">
        <v>44284.491516203707</v>
      </c>
      <c r="D49" s="114" t="s">
        <v>2494</v>
      </c>
      <c r="E49" s="122">
        <v>514</v>
      </c>
      <c r="F49" s="114" t="str">
        <f>VLOOKUP(E49,VIP!$A$2:$O12329,2,0)</f>
        <v>DRBR514</v>
      </c>
      <c r="G49" s="114" t="str">
        <f>VLOOKUP(E49,'LISTADO ATM'!$A$2:$B$900,2,0)</f>
        <v>ATM Autoservicio Charles de Gaulle</v>
      </c>
      <c r="H49" s="114" t="str">
        <f>VLOOKUP(E49,VIP!$A$2:$O17250,7,FALSE)</f>
        <v>Si</v>
      </c>
      <c r="I49" s="114" t="str">
        <f>VLOOKUP(E49,VIP!$A$2:$O9215,8,FALSE)</f>
        <v>No</v>
      </c>
      <c r="J49" s="114" t="str">
        <f>VLOOKUP(E49,VIP!$A$2:$O9165,8,FALSE)</f>
        <v>No</v>
      </c>
      <c r="K49" s="114" t="str">
        <f>VLOOKUP(E49,VIP!$A$2:$O12739,6,0)</f>
        <v>NO</v>
      </c>
      <c r="L49" s="115" t="s">
        <v>2428</v>
      </c>
      <c r="M49" s="113" t="s">
        <v>2465</v>
      </c>
      <c r="N49" s="113" t="s">
        <v>2472</v>
      </c>
      <c r="O49" s="114" t="s">
        <v>2495</v>
      </c>
      <c r="P49" s="112"/>
      <c r="Q49" s="116" t="s">
        <v>2428</v>
      </c>
    </row>
    <row r="50" spans="1:17" ht="18" x14ac:dyDescent="0.25">
      <c r="A50" s="114" t="str">
        <f>VLOOKUP(E50,'LISTADO ATM'!$A$2:$C$901,3,0)</f>
        <v>DISTRITO NACIONAL</v>
      </c>
      <c r="B50" s="109">
        <v>335837125</v>
      </c>
      <c r="C50" s="121">
        <v>44284.523310185185</v>
      </c>
      <c r="D50" s="114" t="s">
        <v>2189</v>
      </c>
      <c r="E50" s="122">
        <v>517</v>
      </c>
      <c r="F50" s="114" t="str">
        <f>VLOOKUP(E50,VIP!$A$2:$O12319,2,0)</f>
        <v>DRBR517</v>
      </c>
      <c r="G50" s="114" t="str">
        <f>VLOOKUP(E50,'LISTADO ATM'!$A$2:$B$900,2,0)</f>
        <v xml:space="preserve">ATM Autobanco Oficina Sans Soucí </v>
      </c>
      <c r="H50" s="114" t="str">
        <f>VLOOKUP(E50,VIP!$A$2:$O17240,7,FALSE)</f>
        <v>Si</v>
      </c>
      <c r="I50" s="114" t="str">
        <f>VLOOKUP(E50,VIP!$A$2:$O9205,8,FALSE)</f>
        <v>Si</v>
      </c>
      <c r="J50" s="114" t="str">
        <f>VLOOKUP(E50,VIP!$A$2:$O9155,8,FALSE)</f>
        <v>Si</v>
      </c>
      <c r="K50" s="114" t="str">
        <f>VLOOKUP(E50,VIP!$A$2:$O12729,6,0)</f>
        <v>SI</v>
      </c>
      <c r="L50" s="115" t="s">
        <v>2228</v>
      </c>
      <c r="M50" s="113" t="s">
        <v>2465</v>
      </c>
      <c r="N50" s="113" t="s">
        <v>2472</v>
      </c>
      <c r="O50" s="114" t="s">
        <v>2474</v>
      </c>
      <c r="P50" s="112"/>
      <c r="Q50" s="116" t="s">
        <v>2228</v>
      </c>
    </row>
    <row r="51" spans="1:17" ht="18" x14ac:dyDescent="0.25">
      <c r="A51" s="114" t="str">
        <f>VLOOKUP(E51,'LISTADO ATM'!$A$2:$C$901,3,0)</f>
        <v>DISTRITO NACIONAL</v>
      </c>
      <c r="B51" s="109">
        <v>335836407</v>
      </c>
      <c r="C51" s="121">
        <v>44284.313587962963</v>
      </c>
      <c r="D51" s="114" t="s">
        <v>2494</v>
      </c>
      <c r="E51" s="122">
        <v>527</v>
      </c>
      <c r="F51" s="114" t="str">
        <f>VLOOKUP(E51,VIP!$A$2:$O12315,2,0)</f>
        <v>DRBR527</v>
      </c>
      <c r="G51" s="114" t="str">
        <f>VLOOKUP(E51,'LISTADO ATM'!$A$2:$B$900,2,0)</f>
        <v>ATM Oficina Zona Oriental II</v>
      </c>
      <c r="H51" s="114" t="str">
        <f>VLOOKUP(E51,VIP!$A$2:$O17236,7,FALSE)</f>
        <v>Si</v>
      </c>
      <c r="I51" s="114" t="str">
        <f>VLOOKUP(E51,VIP!$A$2:$O9201,8,FALSE)</f>
        <v>Si</v>
      </c>
      <c r="J51" s="114" t="str">
        <f>VLOOKUP(E51,VIP!$A$2:$O9151,8,FALSE)</f>
        <v>Si</v>
      </c>
      <c r="K51" s="114" t="str">
        <f>VLOOKUP(E51,VIP!$A$2:$O12725,6,0)</f>
        <v>SI</v>
      </c>
      <c r="L51" s="115" t="s">
        <v>2498</v>
      </c>
      <c r="M51" s="113" t="s">
        <v>2465</v>
      </c>
      <c r="N51" s="113" t="s">
        <v>2472</v>
      </c>
      <c r="O51" s="114" t="s">
        <v>2495</v>
      </c>
      <c r="P51" s="112"/>
      <c r="Q51" s="116" t="s">
        <v>2498</v>
      </c>
    </row>
    <row r="52" spans="1:17" ht="18" x14ac:dyDescent="0.25">
      <c r="A52" s="114" t="str">
        <f>VLOOKUP(E52,'LISTADO ATM'!$A$2:$C$901,3,0)</f>
        <v>NORTE</v>
      </c>
      <c r="B52" s="109">
        <v>335836775</v>
      </c>
      <c r="C52" s="121">
        <v>44284.409791666665</v>
      </c>
      <c r="D52" s="114" t="s">
        <v>2190</v>
      </c>
      <c r="E52" s="122">
        <v>538</v>
      </c>
      <c r="F52" s="114" t="str">
        <f>VLOOKUP(E52,VIP!$A$2:$O12301,2,0)</f>
        <v>DRBR538</v>
      </c>
      <c r="G52" s="114" t="str">
        <f>VLOOKUP(E52,'LISTADO ATM'!$A$2:$B$900,2,0)</f>
        <v>ATM  Autoservicio San Fco. Macorís</v>
      </c>
      <c r="H52" s="114" t="str">
        <f>VLOOKUP(E52,VIP!$A$2:$O17222,7,FALSE)</f>
        <v>Si</v>
      </c>
      <c r="I52" s="114" t="str">
        <f>VLOOKUP(E52,VIP!$A$2:$O9187,8,FALSE)</f>
        <v>Si</v>
      </c>
      <c r="J52" s="114" t="str">
        <f>VLOOKUP(E52,VIP!$A$2:$O9137,8,FALSE)</f>
        <v>Si</v>
      </c>
      <c r="K52" s="114" t="str">
        <f>VLOOKUP(E52,VIP!$A$2:$O12711,6,0)</f>
        <v>NO</v>
      </c>
      <c r="L52" s="115" t="s">
        <v>2228</v>
      </c>
      <c r="M52" s="113" t="s">
        <v>2465</v>
      </c>
      <c r="N52" s="113" t="s">
        <v>2472</v>
      </c>
      <c r="O52" s="114" t="s">
        <v>2497</v>
      </c>
      <c r="P52" s="112"/>
      <c r="Q52" s="116" t="s">
        <v>2228</v>
      </c>
    </row>
    <row r="53" spans="1:17" ht="18" x14ac:dyDescent="0.25">
      <c r="A53" s="114" t="str">
        <f>VLOOKUP(E53,'LISTADO ATM'!$A$2:$C$901,3,0)</f>
        <v>DISTRITO NACIONAL</v>
      </c>
      <c r="B53" s="109" t="s">
        <v>2556</v>
      </c>
      <c r="C53" s="121">
        <v>44284.79241898148</v>
      </c>
      <c r="D53" s="114" t="s">
        <v>2468</v>
      </c>
      <c r="E53" s="122">
        <v>540</v>
      </c>
      <c r="F53" s="114" t="str">
        <f>VLOOKUP(E53,VIP!$A$2:$O12315,2,0)</f>
        <v>DRBR540</v>
      </c>
      <c r="G53" s="114" t="str">
        <f>VLOOKUP(E53,'LISTADO ATM'!$A$2:$B$900,2,0)</f>
        <v xml:space="preserve">ATM Autoservicio Sambil I </v>
      </c>
      <c r="H53" s="114" t="str">
        <f>VLOOKUP(E53,VIP!$A$2:$O17236,7,FALSE)</f>
        <v>Si</v>
      </c>
      <c r="I53" s="114" t="str">
        <f>VLOOKUP(E53,VIP!$A$2:$O9201,8,FALSE)</f>
        <v>Si</v>
      </c>
      <c r="J53" s="114" t="str">
        <f>VLOOKUP(E53,VIP!$A$2:$O9151,8,FALSE)</f>
        <v>Si</v>
      </c>
      <c r="K53" s="114" t="str">
        <f>VLOOKUP(E53,VIP!$A$2:$O12725,6,0)</f>
        <v>NO</v>
      </c>
      <c r="L53" s="115" t="s">
        <v>2428</v>
      </c>
      <c r="M53" s="113" t="s">
        <v>2465</v>
      </c>
      <c r="N53" s="113" t="s">
        <v>2472</v>
      </c>
      <c r="O53" s="114" t="s">
        <v>2473</v>
      </c>
      <c r="P53" s="112"/>
      <c r="Q53" s="116" t="s">
        <v>2428</v>
      </c>
    </row>
    <row r="54" spans="1:17" ht="18" x14ac:dyDescent="0.25">
      <c r="A54" s="114" t="str">
        <f>VLOOKUP(E54,'LISTADO ATM'!$A$2:$C$901,3,0)</f>
        <v>DISTRITO NACIONAL</v>
      </c>
      <c r="B54" s="109" t="s">
        <v>2561</v>
      </c>
      <c r="C54" s="121">
        <v>44284.756192129629</v>
      </c>
      <c r="D54" s="114" t="s">
        <v>2468</v>
      </c>
      <c r="E54" s="122">
        <v>561</v>
      </c>
      <c r="F54" s="114" t="str">
        <f>VLOOKUP(E54,VIP!$A$2:$O12320,2,0)</f>
        <v>DRBR133</v>
      </c>
      <c r="G54" s="114" t="str">
        <f>VLOOKUP(E54,'LISTADO ATM'!$A$2:$B$900,2,0)</f>
        <v xml:space="preserve">ATM Comando Regional P.N. S.D. Este </v>
      </c>
      <c r="H54" s="114" t="str">
        <f>VLOOKUP(E54,VIP!$A$2:$O17241,7,FALSE)</f>
        <v>Si</v>
      </c>
      <c r="I54" s="114" t="str">
        <f>VLOOKUP(E54,VIP!$A$2:$O9206,8,FALSE)</f>
        <v>Si</v>
      </c>
      <c r="J54" s="114" t="str">
        <f>VLOOKUP(E54,VIP!$A$2:$O9156,8,FALSE)</f>
        <v>Si</v>
      </c>
      <c r="K54" s="114" t="str">
        <f>VLOOKUP(E54,VIP!$A$2:$O12730,6,0)</f>
        <v>NO</v>
      </c>
      <c r="L54" s="115" t="s">
        <v>2459</v>
      </c>
      <c r="M54" s="113" t="s">
        <v>2465</v>
      </c>
      <c r="N54" s="113" t="s">
        <v>2472</v>
      </c>
      <c r="O54" s="114" t="s">
        <v>2473</v>
      </c>
      <c r="P54" s="112"/>
      <c r="Q54" s="116" t="s">
        <v>2459</v>
      </c>
    </row>
    <row r="55" spans="1:17" ht="18" x14ac:dyDescent="0.25">
      <c r="A55" s="114" t="str">
        <f>VLOOKUP(E55,'LISTADO ATM'!$A$2:$C$901,3,0)</f>
        <v>DISTRITO NACIONAL</v>
      </c>
      <c r="B55" s="109" t="s">
        <v>2551</v>
      </c>
      <c r="C55" s="121">
        <v>44284.69730324074</v>
      </c>
      <c r="D55" s="114" t="s">
        <v>2468</v>
      </c>
      <c r="E55" s="122">
        <v>563</v>
      </c>
      <c r="F55" s="114" t="str">
        <f>VLOOKUP(E55,VIP!$A$2:$O12323,2,0)</f>
        <v>DRBR233</v>
      </c>
      <c r="G55" s="114" t="str">
        <f>VLOOKUP(E55,'LISTADO ATM'!$A$2:$B$900,2,0)</f>
        <v xml:space="preserve">ATM Base Aérea San Isidro </v>
      </c>
      <c r="H55" s="114" t="str">
        <f>VLOOKUP(E55,VIP!$A$2:$O17244,7,FALSE)</f>
        <v>Si</v>
      </c>
      <c r="I55" s="114" t="str">
        <f>VLOOKUP(E55,VIP!$A$2:$O9209,8,FALSE)</f>
        <v>Si</v>
      </c>
      <c r="J55" s="114" t="str">
        <f>VLOOKUP(E55,VIP!$A$2:$O9159,8,FALSE)</f>
        <v>Si</v>
      </c>
      <c r="K55" s="114" t="str">
        <f>VLOOKUP(E55,VIP!$A$2:$O12733,6,0)</f>
        <v>NO</v>
      </c>
      <c r="L55" s="115" t="s">
        <v>2428</v>
      </c>
      <c r="M55" s="113" t="s">
        <v>2465</v>
      </c>
      <c r="N55" s="113" t="s">
        <v>2472</v>
      </c>
      <c r="O55" s="114" t="s">
        <v>2473</v>
      </c>
      <c r="P55" s="112"/>
      <c r="Q55" s="116" t="s">
        <v>2428</v>
      </c>
    </row>
    <row r="56" spans="1:17" ht="18" x14ac:dyDescent="0.25">
      <c r="A56" s="114" t="str">
        <f>VLOOKUP(E56,'LISTADO ATM'!$A$2:$C$901,3,0)</f>
        <v>DISTRITO NACIONAL</v>
      </c>
      <c r="B56" s="109">
        <v>335837060</v>
      </c>
      <c r="C56" s="121">
        <v>44284.497604166667</v>
      </c>
      <c r="D56" s="114" t="s">
        <v>2468</v>
      </c>
      <c r="E56" s="122">
        <v>568</v>
      </c>
      <c r="F56" s="114" t="str">
        <f>VLOOKUP(E56,VIP!$A$2:$O12325,2,0)</f>
        <v>DRBR01F</v>
      </c>
      <c r="G56" s="114" t="str">
        <f>VLOOKUP(E56,'LISTADO ATM'!$A$2:$B$900,2,0)</f>
        <v xml:space="preserve">ATM Ministerio de Educación </v>
      </c>
      <c r="H56" s="114" t="str">
        <f>VLOOKUP(E56,VIP!$A$2:$O17246,7,FALSE)</f>
        <v>Si</v>
      </c>
      <c r="I56" s="114" t="str">
        <f>VLOOKUP(E56,VIP!$A$2:$O9211,8,FALSE)</f>
        <v>Si</v>
      </c>
      <c r="J56" s="114" t="str">
        <f>VLOOKUP(E56,VIP!$A$2:$O9161,8,FALSE)</f>
        <v>Si</v>
      </c>
      <c r="K56" s="114" t="str">
        <f>VLOOKUP(E56,VIP!$A$2:$O12735,6,0)</f>
        <v>NO</v>
      </c>
      <c r="L56" s="115" t="s">
        <v>2428</v>
      </c>
      <c r="M56" s="113" t="s">
        <v>2465</v>
      </c>
      <c r="N56" s="113" t="s">
        <v>2472</v>
      </c>
      <c r="O56" s="114" t="s">
        <v>2473</v>
      </c>
      <c r="P56" s="112"/>
      <c r="Q56" s="116" t="s">
        <v>2428</v>
      </c>
    </row>
    <row r="57" spans="1:17" ht="18" x14ac:dyDescent="0.25">
      <c r="A57" s="114" t="str">
        <f>VLOOKUP(E57,'LISTADO ATM'!$A$2:$C$901,3,0)</f>
        <v>DISTRITO NACIONAL</v>
      </c>
      <c r="B57" s="109" t="s">
        <v>2580</v>
      </c>
      <c r="C57" s="121">
        <v>44285.059629629628</v>
      </c>
      <c r="D57" s="114" t="s">
        <v>2189</v>
      </c>
      <c r="E57" s="122">
        <v>585</v>
      </c>
      <c r="F57" s="114" t="str">
        <f>VLOOKUP(E57,VIP!$A$2:$O12323,2,0)</f>
        <v>DRBR083</v>
      </c>
      <c r="G57" s="114" t="str">
        <f>VLOOKUP(E57,'LISTADO ATM'!$A$2:$B$900,2,0)</f>
        <v xml:space="preserve">ATM Oficina Haina Oriental </v>
      </c>
      <c r="H57" s="114" t="str">
        <f>VLOOKUP(E57,VIP!$A$2:$O17244,7,FALSE)</f>
        <v>Si</v>
      </c>
      <c r="I57" s="114" t="str">
        <f>VLOOKUP(E57,VIP!$A$2:$O9209,8,FALSE)</f>
        <v>Si</v>
      </c>
      <c r="J57" s="114" t="str">
        <f>VLOOKUP(E57,VIP!$A$2:$O9159,8,FALSE)</f>
        <v>Si</v>
      </c>
      <c r="K57" s="114" t="str">
        <f>VLOOKUP(E57,VIP!$A$2:$O12733,6,0)</f>
        <v>NO</v>
      </c>
      <c r="L57" s="115" t="s">
        <v>2228</v>
      </c>
      <c r="M57" s="113" t="s">
        <v>2465</v>
      </c>
      <c r="N57" s="113" t="s">
        <v>2472</v>
      </c>
      <c r="O57" s="114" t="s">
        <v>2474</v>
      </c>
      <c r="P57" s="112"/>
      <c r="Q57" s="116" t="s">
        <v>2228</v>
      </c>
    </row>
    <row r="58" spans="1:17" ht="18" x14ac:dyDescent="0.25">
      <c r="A58" s="114" t="str">
        <f>VLOOKUP(E58,'LISTADO ATM'!$A$2:$C$901,3,0)</f>
        <v>SUR</v>
      </c>
      <c r="B58" s="109">
        <v>335837005</v>
      </c>
      <c r="C58" s="121">
        <v>44284.47997685185</v>
      </c>
      <c r="D58" s="114" t="s">
        <v>2468</v>
      </c>
      <c r="E58" s="122">
        <v>592</v>
      </c>
      <c r="F58" s="114" t="str">
        <f>VLOOKUP(E58,VIP!$A$2:$O12336,2,0)</f>
        <v>DRBR081</v>
      </c>
      <c r="G58" s="114" t="str">
        <f>VLOOKUP(E58,'LISTADO ATM'!$A$2:$B$900,2,0)</f>
        <v xml:space="preserve">ATM Centro de Caja San Cristóbal I </v>
      </c>
      <c r="H58" s="114" t="str">
        <f>VLOOKUP(E58,VIP!$A$2:$O17257,7,FALSE)</f>
        <v>Si</v>
      </c>
      <c r="I58" s="114" t="str">
        <f>VLOOKUP(E58,VIP!$A$2:$O9222,8,FALSE)</f>
        <v>Si</v>
      </c>
      <c r="J58" s="114" t="str">
        <f>VLOOKUP(E58,VIP!$A$2:$O9172,8,FALSE)</f>
        <v>Si</v>
      </c>
      <c r="K58" s="114" t="str">
        <f>VLOOKUP(E58,VIP!$A$2:$O12746,6,0)</f>
        <v>SI</v>
      </c>
      <c r="L58" s="115" t="s">
        <v>2428</v>
      </c>
      <c r="M58" s="113" t="s">
        <v>2465</v>
      </c>
      <c r="N58" s="113" t="s">
        <v>2472</v>
      </c>
      <c r="O58" s="114" t="s">
        <v>2473</v>
      </c>
      <c r="P58" s="112"/>
      <c r="Q58" s="116" t="s">
        <v>2428</v>
      </c>
    </row>
    <row r="59" spans="1:17" ht="18" x14ac:dyDescent="0.25">
      <c r="A59" s="114" t="str">
        <f>VLOOKUP(E59,'LISTADO ATM'!$A$2:$C$901,3,0)</f>
        <v>ESTE</v>
      </c>
      <c r="B59" s="109" t="s">
        <v>2590</v>
      </c>
      <c r="C59" s="121">
        <v>44285.023043981484</v>
      </c>
      <c r="D59" s="114" t="s">
        <v>2468</v>
      </c>
      <c r="E59" s="122">
        <v>608</v>
      </c>
      <c r="F59" s="114" t="str">
        <f>VLOOKUP(E59,VIP!$A$2:$O12333,2,0)</f>
        <v>DRBR305</v>
      </c>
      <c r="G59" s="114" t="str">
        <f>VLOOKUP(E59,'LISTADO ATM'!$A$2:$B$900,2,0)</f>
        <v xml:space="preserve">ATM Oficina Jumbo (San Pedro) </v>
      </c>
      <c r="H59" s="114" t="str">
        <f>VLOOKUP(E59,VIP!$A$2:$O17254,7,FALSE)</f>
        <v>Si</v>
      </c>
      <c r="I59" s="114" t="str">
        <f>VLOOKUP(E59,VIP!$A$2:$O9219,8,FALSE)</f>
        <v>Si</v>
      </c>
      <c r="J59" s="114" t="str">
        <f>VLOOKUP(E59,VIP!$A$2:$O9169,8,FALSE)</f>
        <v>Si</v>
      </c>
      <c r="K59" s="114" t="str">
        <f>VLOOKUP(E59,VIP!$A$2:$O12743,6,0)</f>
        <v>SI</v>
      </c>
      <c r="L59" s="115" t="s">
        <v>2525</v>
      </c>
      <c r="M59" s="113" t="s">
        <v>2465</v>
      </c>
      <c r="N59" s="113" t="s">
        <v>2472</v>
      </c>
      <c r="O59" s="114" t="s">
        <v>2473</v>
      </c>
      <c r="P59" s="112"/>
      <c r="Q59" s="116" t="s">
        <v>2525</v>
      </c>
    </row>
    <row r="60" spans="1:17" ht="18" x14ac:dyDescent="0.25">
      <c r="A60" s="114" t="str">
        <f>VLOOKUP(E60,'LISTADO ATM'!$A$2:$C$901,3,0)</f>
        <v>DISTRITO NACIONAL</v>
      </c>
      <c r="B60" s="109" t="s">
        <v>2560</v>
      </c>
      <c r="C60" s="121">
        <v>44284.780949074076</v>
      </c>
      <c r="D60" s="114" t="s">
        <v>2468</v>
      </c>
      <c r="E60" s="122">
        <v>610</v>
      </c>
      <c r="F60" s="114" t="str">
        <f>VLOOKUP(E60,VIP!$A$2:$O12319,2,0)</f>
        <v>DRBR610</v>
      </c>
      <c r="G60" s="114" t="str">
        <f>VLOOKUP(E60,'LISTADO ATM'!$A$2:$B$900,2,0)</f>
        <v xml:space="preserve">ATM EDEESTE </v>
      </c>
      <c r="H60" s="114" t="str">
        <f>VLOOKUP(E60,VIP!$A$2:$O17240,7,FALSE)</f>
        <v>Si</v>
      </c>
      <c r="I60" s="114" t="str">
        <f>VLOOKUP(E60,VIP!$A$2:$O9205,8,FALSE)</f>
        <v>Si</v>
      </c>
      <c r="J60" s="114" t="str">
        <f>VLOOKUP(E60,VIP!$A$2:$O9155,8,FALSE)</f>
        <v>Si</v>
      </c>
      <c r="K60" s="114" t="str">
        <f>VLOOKUP(E60,VIP!$A$2:$O12729,6,0)</f>
        <v>NO</v>
      </c>
      <c r="L60" s="115" t="s">
        <v>2459</v>
      </c>
      <c r="M60" s="113" t="s">
        <v>2465</v>
      </c>
      <c r="N60" s="113" t="s">
        <v>2472</v>
      </c>
      <c r="O60" s="114" t="s">
        <v>2473</v>
      </c>
      <c r="P60" s="112"/>
      <c r="Q60" s="116" t="s">
        <v>2459</v>
      </c>
    </row>
    <row r="61" spans="1:17" ht="18" x14ac:dyDescent="0.25">
      <c r="A61" s="114" t="str">
        <f>VLOOKUP(E61,'LISTADO ATM'!$A$2:$C$901,3,0)</f>
        <v>DISTRITO NACIONAL</v>
      </c>
      <c r="B61" s="109" t="s">
        <v>2545</v>
      </c>
      <c r="C61" s="121">
        <v>44284.735439814816</v>
      </c>
      <c r="D61" s="114" t="s">
        <v>2189</v>
      </c>
      <c r="E61" s="122">
        <v>622</v>
      </c>
      <c r="F61" s="114" t="str">
        <f>VLOOKUP(E61,VIP!$A$2:$O12316,2,0)</f>
        <v>DRBR622</v>
      </c>
      <c r="G61" s="114" t="str">
        <f>VLOOKUP(E61,'LISTADO ATM'!$A$2:$B$900,2,0)</f>
        <v xml:space="preserve">ATM Ayuntamiento D.N. </v>
      </c>
      <c r="H61" s="114" t="str">
        <f>VLOOKUP(E61,VIP!$A$2:$O17237,7,FALSE)</f>
        <v>Si</v>
      </c>
      <c r="I61" s="114" t="str">
        <f>VLOOKUP(E61,VIP!$A$2:$O9202,8,FALSE)</f>
        <v>Si</v>
      </c>
      <c r="J61" s="114" t="str">
        <f>VLOOKUP(E61,VIP!$A$2:$O9152,8,FALSE)</f>
        <v>Si</v>
      </c>
      <c r="K61" s="114" t="str">
        <f>VLOOKUP(E61,VIP!$A$2:$O12726,6,0)</f>
        <v>NO</v>
      </c>
      <c r="L61" s="115" t="s">
        <v>2431</v>
      </c>
      <c r="M61" s="113" t="s">
        <v>2465</v>
      </c>
      <c r="N61" s="113" t="s">
        <v>2472</v>
      </c>
      <c r="O61" s="114" t="s">
        <v>2474</v>
      </c>
      <c r="P61" s="112"/>
      <c r="Q61" s="116" t="s">
        <v>2431</v>
      </c>
    </row>
    <row r="62" spans="1:17" ht="18" x14ac:dyDescent="0.25">
      <c r="A62" s="114" t="str">
        <f>VLOOKUP(E62,'LISTADO ATM'!$A$2:$C$901,3,0)</f>
        <v>ESTE</v>
      </c>
      <c r="B62" s="109" t="s">
        <v>2558</v>
      </c>
      <c r="C62" s="121">
        <v>44284.783518518518</v>
      </c>
      <c r="D62" s="114" t="s">
        <v>2494</v>
      </c>
      <c r="E62" s="122">
        <v>651</v>
      </c>
      <c r="F62" s="114" t="str">
        <f>VLOOKUP(E62,VIP!$A$2:$O12317,2,0)</f>
        <v>DRBR651</v>
      </c>
      <c r="G62" s="114" t="str">
        <f>VLOOKUP(E62,'LISTADO ATM'!$A$2:$B$900,2,0)</f>
        <v>ATM Eco Petroleo Romana</v>
      </c>
      <c r="H62" s="114" t="str">
        <f>VLOOKUP(E62,VIP!$A$2:$O17238,7,FALSE)</f>
        <v>Si</v>
      </c>
      <c r="I62" s="114" t="str">
        <f>VLOOKUP(E62,VIP!$A$2:$O9203,8,FALSE)</f>
        <v>Si</v>
      </c>
      <c r="J62" s="114" t="str">
        <f>VLOOKUP(E62,VIP!$A$2:$O9153,8,FALSE)</f>
        <v>Si</v>
      </c>
      <c r="K62" s="114" t="str">
        <f>VLOOKUP(E62,VIP!$A$2:$O12727,6,0)</f>
        <v>NO</v>
      </c>
      <c r="L62" s="115" t="s">
        <v>2428</v>
      </c>
      <c r="M62" s="113" t="s">
        <v>2465</v>
      </c>
      <c r="N62" s="113" t="s">
        <v>2472</v>
      </c>
      <c r="O62" s="114" t="s">
        <v>2495</v>
      </c>
      <c r="P62" s="112"/>
      <c r="Q62" s="116" t="s">
        <v>2428</v>
      </c>
    </row>
    <row r="63" spans="1:17" ht="18" x14ac:dyDescent="0.25">
      <c r="A63" s="114" t="str">
        <f>VLOOKUP(E63,'LISTADO ATM'!$A$2:$C$901,3,0)</f>
        <v>DISTRITO NACIONAL</v>
      </c>
      <c r="B63" s="109" t="s">
        <v>2577</v>
      </c>
      <c r="C63" s="121">
        <v>44285.076157407406</v>
      </c>
      <c r="D63" s="114" t="s">
        <v>2468</v>
      </c>
      <c r="E63" s="122">
        <v>655</v>
      </c>
      <c r="F63" s="114" t="str">
        <f>VLOOKUP(E63,VIP!$A$2:$O12320,2,0)</f>
        <v>DRBR655</v>
      </c>
      <c r="G63" s="114" t="str">
        <f>VLOOKUP(E63,'LISTADO ATM'!$A$2:$B$900,2,0)</f>
        <v>ATM Farmacia Sandra</v>
      </c>
      <c r="H63" s="114" t="str">
        <f>VLOOKUP(E63,VIP!$A$2:$O17241,7,FALSE)</f>
        <v>Si</v>
      </c>
      <c r="I63" s="114" t="str">
        <f>VLOOKUP(E63,VIP!$A$2:$O9206,8,FALSE)</f>
        <v>Si</v>
      </c>
      <c r="J63" s="114" t="str">
        <f>VLOOKUP(E63,VIP!$A$2:$O9156,8,FALSE)</f>
        <v>Si</v>
      </c>
      <c r="K63" s="114" t="str">
        <f>VLOOKUP(E63,VIP!$A$2:$O12730,6,0)</f>
        <v>NO</v>
      </c>
      <c r="L63" s="115" t="s">
        <v>2428</v>
      </c>
      <c r="M63" s="113" t="s">
        <v>2465</v>
      </c>
      <c r="N63" s="113" t="s">
        <v>2472</v>
      </c>
      <c r="O63" s="114" t="s">
        <v>2473</v>
      </c>
      <c r="P63" s="112"/>
      <c r="Q63" s="116" t="s">
        <v>2428</v>
      </c>
    </row>
    <row r="64" spans="1:17" ht="18" x14ac:dyDescent="0.25">
      <c r="A64" s="114" t="str">
        <f>VLOOKUP(E64,'LISTADO ATM'!$A$2:$C$901,3,0)</f>
        <v>ESTE</v>
      </c>
      <c r="B64" s="109" t="s">
        <v>2562</v>
      </c>
      <c r="C64" s="121">
        <v>44284.75304398148</v>
      </c>
      <c r="D64" s="114" t="s">
        <v>2494</v>
      </c>
      <c r="E64" s="122">
        <v>660</v>
      </c>
      <c r="F64" s="114" t="str">
        <f>VLOOKUP(E64,VIP!$A$2:$O12321,2,0)</f>
        <v>DRBR660</v>
      </c>
      <c r="G64" s="114" t="str">
        <f>VLOOKUP(E64,'LISTADO ATM'!$A$2:$B$900,2,0)</f>
        <v>ATM Oficina Romana Norte II</v>
      </c>
      <c r="H64" s="114" t="str">
        <f>VLOOKUP(E64,VIP!$A$2:$O17242,7,FALSE)</f>
        <v>N/A</v>
      </c>
      <c r="I64" s="114" t="str">
        <f>VLOOKUP(E64,VIP!$A$2:$O9207,8,FALSE)</f>
        <v>N/A</v>
      </c>
      <c r="J64" s="114" t="str">
        <f>VLOOKUP(E64,VIP!$A$2:$O9157,8,FALSE)</f>
        <v>N/A</v>
      </c>
      <c r="K64" s="114" t="str">
        <f>VLOOKUP(E64,VIP!$A$2:$O12731,6,0)</f>
        <v>N/A</v>
      </c>
      <c r="L64" s="115" t="s">
        <v>2428</v>
      </c>
      <c r="M64" s="113" t="s">
        <v>2465</v>
      </c>
      <c r="N64" s="113" t="s">
        <v>2472</v>
      </c>
      <c r="O64" s="114" t="s">
        <v>2495</v>
      </c>
      <c r="P64" s="112"/>
      <c r="Q64" s="116" t="s">
        <v>2428</v>
      </c>
    </row>
    <row r="65" spans="1:17" ht="18" x14ac:dyDescent="0.25">
      <c r="A65" s="114" t="str">
        <f>VLOOKUP(E65,'LISTADO ATM'!$A$2:$C$901,3,0)</f>
        <v>DISTRITO NACIONAL</v>
      </c>
      <c r="B65" s="109">
        <v>335836253</v>
      </c>
      <c r="C65" s="121">
        <v>44283.032013888886</v>
      </c>
      <c r="D65" s="114" t="s">
        <v>2189</v>
      </c>
      <c r="E65" s="122">
        <v>672</v>
      </c>
      <c r="F65" s="114" t="str">
        <f>VLOOKUP(E65,VIP!$A$2:$O12285,2,0)</f>
        <v>DRBR672</v>
      </c>
      <c r="G65" s="114" t="str">
        <f>VLOOKUP(E65,'LISTADO ATM'!$A$2:$B$900,2,0)</f>
        <v>ATM Destacamento Policía Nacional La Victoria</v>
      </c>
      <c r="H65" s="114" t="str">
        <f>VLOOKUP(E65,VIP!$A$2:$O17206,7,FALSE)</f>
        <v>Si</v>
      </c>
      <c r="I65" s="114" t="str">
        <f>VLOOKUP(E65,VIP!$A$2:$O9171,8,FALSE)</f>
        <v>Si</v>
      </c>
      <c r="J65" s="114" t="str">
        <f>VLOOKUP(E65,VIP!$A$2:$O9121,8,FALSE)</f>
        <v>Si</v>
      </c>
      <c r="K65" s="114" t="str">
        <f>VLOOKUP(E65,VIP!$A$2:$O12695,6,0)</f>
        <v>SI</v>
      </c>
      <c r="L65" s="115" t="s">
        <v>2254</v>
      </c>
      <c r="M65" s="113" t="s">
        <v>2465</v>
      </c>
      <c r="N65" s="113" t="s">
        <v>2472</v>
      </c>
      <c r="O65" s="114" t="s">
        <v>2474</v>
      </c>
      <c r="P65" s="114"/>
      <c r="Q65" s="116" t="s">
        <v>2254</v>
      </c>
    </row>
    <row r="66" spans="1:17" ht="18" x14ac:dyDescent="0.25">
      <c r="A66" s="114" t="str">
        <f>VLOOKUP(E66,'LISTADO ATM'!$A$2:$C$901,3,0)</f>
        <v>NORTE</v>
      </c>
      <c r="B66" s="109">
        <v>335837392</v>
      </c>
      <c r="C66" s="121">
        <v>44284.635081018518</v>
      </c>
      <c r="D66" s="114" t="s">
        <v>2494</v>
      </c>
      <c r="E66" s="122">
        <v>687</v>
      </c>
      <c r="F66" s="114" t="str">
        <f>VLOOKUP(E66,VIP!$A$2:$O12316,2,0)</f>
        <v>DRBR687</v>
      </c>
      <c r="G66" s="114" t="str">
        <f>VLOOKUP(E66,'LISTADO ATM'!$A$2:$B$900,2,0)</f>
        <v>ATM Oficina Monterrico II</v>
      </c>
      <c r="H66" s="114" t="str">
        <f>VLOOKUP(E66,VIP!$A$2:$O17237,7,FALSE)</f>
        <v>NO</v>
      </c>
      <c r="I66" s="114" t="str">
        <f>VLOOKUP(E66,VIP!$A$2:$O9202,8,FALSE)</f>
        <v>NO</v>
      </c>
      <c r="J66" s="114" t="str">
        <f>VLOOKUP(E66,VIP!$A$2:$O9152,8,FALSE)</f>
        <v>NO</v>
      </c>
      <c r="K66" s="114" t="str">
        <f>VLOOKUP(E66,VIP!$A$2:$O12726,6,0)</f>
        <v>SI</v>
      </c>
      <c r="L66" s="115" t="s">
        <v>2428</v>
      </c>
      <c r="M66" s="113" t="s">
        <v>2465</v>
      </c>
      <c r="N66" s="113" t="s">
        <v>2472</v>
      </c>
      <c r="O66" s="114" t="s">
        <v>2495</v>
      </c>
      <c r="P66" s="112"/>
      <c r="Q66" s="116" t="s">
        <v>2428</v>
      </c>
    </row>
    <row r="67" spans="1:17" ht="18" x14ac:dyDescent="0.25">
      <c r="A67" s="114" t="str">
        <f>VLOOKUP(E67,'LISTADO ATM'!$A$2:$C$901,3,0)</f>
        <v>DISTRITO NACIONAL</v>
      </c>
      <c r="B67" s="109">
        <v>335837194</v>
      </c>
      <c r="C67" s="121">
        <v>44284.554768518516</v>
      </c>
      <c r="D67" s="114" t="s">
        <v>2189</v>
      </c>
      <c r="E67" s="122">
        <v>706</v>
      </c>
      <c r="F67" s="114" t="str">
        <f>VLOOKUP(E67,VIP!$A$2:$O12311,2,0)</f>
        <v>DRBR706</v>
      </c>
      <c r="G67" s="114" t="str">
        <f>VLOOKUP(E67,'LISTADO ATM'!$A$2:$B$900,2,0)</f>
        <v xml:space="preserve">ATM S/M Pristine </v>
      </c>
      <c r="H67" s="114" t="str">
        <f>VLOOKUP(E67,VIP!$A$2:$O17232,7,FALSE)</f>
        <v>Si</v>
      </c>
      <c r="I67" s="114" t="str">
        <f>VLOOKUP(E67,VIP!$A$2:$O9197,8,FALSE)</f>
        <v>Si</v>
      </c>
      <c r="J67" s="114" t="str">
        <f>VLOOKUP(E67,VIP!$A$2:$O9147,8,FALSE)</f>
        <v>Si</v>
      </c>
      <c r="K67" s="114" t="str">
        <f>VLOOKUP(E67,VIP!$A$2:$O12721,6,0)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2"/>
      <c r="Q67" s="116" t="s">
        <v>2228</v>
      </c>
    </row>
    <row r="68" spans="1:17" ht="18" x14ac:dyDescent="0.25">
      <c r="A68" s="114" t="str">
        <f>VLOOKUP(E68,'LISTADO ATM'!$A$2:$C$901,3,0)</f>
        <v>DISTRITO NACIONAL</v>
      </c>
      <c r="B68" s="109">
        <v>335837130</v>
      </c>
      <c r="C68" s="121">
        <v>44284.524560185186</v>
      </c>
      <c r="D68" s="114" t="s">
        <v>2189</v>
      </c>
      <c r="E68" s="122">
        <v>707</v>
      </c>
      <c r="F68" s="114" t="str">
        <f>VLOOKUP(E68,VIP!$A$2:$O12317,2,0)</f>
        <v>DRBR707</v>
      </c>
      <c r="G68" s="114" t="str">
        <f>VLOOKUP(E68,'LISTADO ATM'!$A$2:$B$900,2,0)</f>
        <v xml:space="preserve">ATM IAD </v>
      </c>
      <c r="H68" s="114" t="str">
        <f>VLOOKUP(E68,VIP!$A$2:$O17238,7,FALSE)</f>
        <v>No</v>
      </c>
      <c r="I68" s="114" t="str">
        <f>VLOOKUP(E68,VIP!$A$2:$O9203,8,FALSE)</f>
        <v>No</v>
      </c>
      <c r="J68" s="114" t="str">
        <f>VLOOKUP(E68,VIP!$A$2:$O9153,8,FALSE)</f>
        <v>No</v>
      </c>
      <c r="K68" s="114" t="str">
        <f>VLOOKUP(E68,VIP!$A$2:$O12727,6,0)</f>
        <v>NO</v>
      </c>
      <c r="L68" s="115" t="s">
        <v>2228</v>
      </c>
      <c r="M68" s="113" t="s">
        <v>2465</v>
      </c>
      <c r="N68" s="113" t="s">
        <v>2472</v>
      </c>
      <c r="O68" s="114" t="s">
        <v>2474</v>
      </c>
      <c r="P68" s="112"/>
      <c r="Q68" s="116" t="s">
        <v>2228</v>
      </c>
    </row>
    <row r="69" spans="1:17" ht="18" x14ac:dyDescent="0.25">
      <c r="A69" s="114" t="str">
        <f>VLOOKUP(E69,'LISTADO ATM'!$A$2:$C$901,3,0)</f>
        <v>DISTRITO NACIONAL</v>
      </c>
      <c r="B69" s="109">
        <v>335836390</v>
      </c>
      <c r="C69" s="121">
        <v>44284.070127314815</v>
      </c>
      <c r="D69" s="114" t="s">
        <v>2468</v>
      </c>
      <c r="E69" s="122">
        <v>710</v>
      </c>
      <c r="F69" s="114" t="str">
        <f>VLOOKUP(E69,VIP!$A$2:$O12306,2,0)</f>
        <v>DRBR506</v>
      </c>
      <c r="G69" s="114" t="str">
        <f>VLOOKUP(E69,'LISTADO ATM'!$A$2:$B$900,2,0)</f>
        <v xml:space="preserve">ATM S/M Soberano </v>
      </c>
      <c r="H69" s="114" t="str">
        <f>VLOOKUP(E69,VIP!$A$2:$O17227,7,FALSE)</f>
        <v>Si</v>
      </c>
      <c r="I69" s="114" t="str">
        <f>VLOOKUP(E69,VIP!$A$2:$O9192,8,FALSE)</f>
        <v>Si</v>
      </c>
      <c r="J69" s="114" t="str">
        <f>VLOOKUP(E69,VIP!$A$2:$O9142,8,FALSE)</f>
        <v>Si</v>
      </c>
      <c r="K69" s="114" t="str">
        <f>VLOOKUP(E69,VIP!$A$2:$O12716,6,0)</f>
        <v>NO</v>
      </c>
      <c r="L69" s="115" t="s">
        <v>2428</v>
      </c>
      <c r="M69" s="113" t="s">
        <v>2465</v>
      </c>
      <c r="N69" s="113" t="s">
        <v>2472</v>
      </c>
      <c r="O69" s="114" t="s">
        <v>2473</v>
      </c>
      <c r="P69" s="112"/>
      <c r="Q69" s="116" t="s">
        <v>2428</v>
      </c>
    </row>
    <row r="70" spans="1:17" ht="18" x14ac:dyDescent="0.25">
      <c r="A70" s="114" t="str">
        <f>VLOOKUP(E70,'LISTADO ATM'!$A$2:$C$901,3,0)</f>
        <v>NORTE</v>
      </c>
      <c r="B70" s="109">
        <v>335837179</v>
      </c>
      <c r="C70" s="121">
        <v>44284.547581018516</v>
      </c>
      <c r="D70" s="114" t="s">
        <v>2494</v>
      </c>
      <c r="E70" s="122">
        <v>712</v>
      </c>
      <c r="F70" s="114" t="str">
        <f>VLOOKUP(E70,VIP!$A$2:$O12312,2,0)</f>
        <v>DRBR128</v>
      </c>
      <c r="G70" s="114" t="str">
        <f>VLOOKUP(E70,'LISTADO ATM'!$A$2:$B$900,2,0)</f>
        <v xml:space="preserve">ATM Oficina Imbert </v>
      </c>
      <c r="H70" s="114" t="str">
        <f>VLOOKUP(E70,VIP!$A$2:$O17233,7,FALSE)</f>
        <v>Si</v>
      </c>
      <c r="I70" s="114" t="str">
        <f>VLOOKUP(E70,VIP!$A$2:$O9198,8,FALSE)</f>
        <v>Si</v>
      </c>
      <c r="J70" s="114" t="str">
        <f>VLOOKUP(E70,VIP!$A$2:$O9148,8,FALSE)</f>
        <v>Si</v>
      </c>
      <c r="K70" s="114" t="str">
        <f>VLOOKUP(E70,VIP!$A$2:$O12722,6,0)</f>
        <v>SI</v>
      </c>
      <c r="L70" s="115" t="s">
        <v>2428</v>
      </c>
      <c r="M70" s="113" t="s">
        <v>2465</v>
      </c>
      <c r="N70" s="113" t="s">
        <v>2472</v>
      </c>
      <c r="O70" s="114" t="s">
        <v>2495</v>
      </c>
      <c r="P70" s="112"/>
      <c r="Q70" s="116" t="s">
        <v>2428</v>
      </c>
    </row>
    <row r="71" spans="1:17" ht="18" x14ac:dyDescent="0.25">
      <c r="A71" s="114" t="str">
        <f>VLOOKUP(E71,'LISTADO ATM'!$A$2:$C$901,3,0)</f>
        <v>DISTRITO NACIONAL</v>
      </c>
      <c r="B71" s="109" t="s">
        <v>2550</v>
      </c>
      <c r="C71" s="121">
        <v>44284.697974537034</v>
      </c>
      <c r="D71" s="114" t="s">
        <v>2494</v>
      </c>
      <c r="E71" s="122">
        <v>735</v>
      </c>
      <c r="F71" s="114" t="str">
        <f>VLOOKUP(E71,VIP!$A$2:$O12322,2,0)</f>
        <v>DRBR179</v>
      </c>
      <c r="G71" s="114" t="str">
        <f>VLOOKUP(E71,'LISTADO ATM'!$A$2:$B$900,2,0)</f>
        <v xml:space="preserve">ATM Oficina Independencia II  </v>
      </c>
      <c r="H71" s="114" t="str">
        <f>VLOOKUP(E71,VIP!$A$2:$O17243,7,FALSE)</f>
        <v>Si</v>
      </c>
      <c r="I71" s="114" t="str">
        <f>VLOOKUP(E71,VIP!$A$2:$O9208,8,FALSE)</f>
        <v>Si</v>
      </c>
      <c r="J71" s="114" t="str">
        <f>VLOOKUP(E71,VIP!$A$2:$O9158,8,FALSE)</f>
        <v>Si</v>
      </c>
      <c r="K71" s="114" t="str">
        <f>VLOOKUP(E71,VIP!$A$2:$O12732,6,0)</f>
        <v>NO</v>
      </c>
      <c r="L71" s="115" t="s">
        <v>2428</v>
      </c>
      <c r="M71" s="113" t="s">
        <v>2465</v>
      </c>
      <c r="N71" s="113" t="s">
        <v>2472</v>
      </c>
      <c r="O71" s="114" t="s">
        <v>2495</v>
      </c>
      <c r="P71" s="112"/>
      <c r="Q71" s="116" t="s">
        <v>2428</v>
      </c>
    </row>
    <row r="72" spans="1:17" ht="18" x14ac:dyDescent="0.25">
      <c r="A72" s="114" t="str">
        <f>VLOOKUP(E72,'LISTADO ATM'!$A$2:$C$901,3,0)</f>
        <v>ESTE</v>
      </c>
      <c r="B72" s="109">
        <v>335836380</v>
      </c>
      <c r="C72" s="121">
        <v>44283.8903125</v>
      </c>
      <c r="D72" s="114" t="s">
        <v>2494</v>
      </c>
      <c r="E72" s="122">
        <v>742</v>
      </c>
      <c r="F72" s="114" t="str">
        <f>VLOOKUP(E72,VIP!$A$2:$O12301,2,0)</f>
        <v>DRBR990</v>
      </c>
      <c r="G72" s="114" t="str">
        <f>VLOOKUP(E72,'LISTADO ATM'!$A$2:$B$900,2,0)</f>
        <v xml:space="preserve">ATM Oficina Plaza del Rey (La Romana) </v>
      </c>
      <c r="H72" s="114" t="str">
        <f>VLOOKUP(E72,VIP!$A$2:$O17222,7,FALSE)</f>
        <v>Si</v>
      </c>
      <c r="I72" s="114" t="str">
        <f>VLOOKUP(E72,VIP!$A$2:$O9187,8,FALSE)</f>
        <v>Si</v>
      </c>
      <c r="J72" s="114" t="str">
        <f>VLOOKUP(E72,VIP!$A$2:$O9137,8,FALSE)</f>
        <v>Si</v>
      </c>
      <c r="K72" s="114" t="str">
        <f>VLOOKUP(E72,VIP!$A$2:$O12711,6,0)</f>
        <v>NO</v>
      </c>
      <c r="L72" s="115" t="s">
        <v>2428</v>
      </c>
      <c r="M72" s="113" t="s">
        <v>2465</v>
      </c>
      <c r="N72" s="113" t="s">
        <v>2472</v>
      </c>
      <c r="O72" s="114" t="s">
        <v>2495</v>
      </c>
      <c r="P72" s="112"/>
      <c r="Q72" s="116" t="s">
        <v>2428</v>
      </c>
    </row>
    <row r="73" spans="1:17" ht="18" x14ac:dyDescent="0.25">
      <c r="A73" s="114" t="str">
        <f>VLOOKUP(E73,'LISTADO ATM'!$A$2:$C$901,3,0)</f>
        <v>ESTE</v>
      </c>
      <c r="B73" s="109" t="s">
        <v>2594</v>
      </c>
      <c r="C73" s="121">
        <v>44284.957939814813</v>
      </c>
      <c r="D73" s="114" t="s">
        <v>2494</v>
      </c>
      <c r="E73" s="122">
        <v>772</v>
      </c>
      <c r="F73" s="114" t="str">
        <f>VLOOKUP(E73,VIP!$A$2:$O12337,2,0)</f>
        <v>DRBR215</v>
      </c>
      <c r="G73" s="114" t="str">
        <f>VLOOKUP(E73,'LISTADO ATM'!$A$2:$B$900,2,0)</f>
        <v xml:space="preserve">ATM UNP Yamasá </v>
      </c>
      <c r="H73" s="114" t="str">
        <f>VLOOKUP(E73,VIP!$A$2:$O17258,7,FALSE)</f>
        <v>Si</v>
      </c>
      <c r="I73" s="114" t="str">
        <f>VLOOKUP(E73,VIP!$A$2:$O9223,8,FALSE)</f>
        <v>Si</v>
      </c>
      <c r="J73" s="114" t="str">
        <f>VLOOKUP(E73,VIP!$A$2:$O9173,8,FALSE)</f>
        <v>Si</v>
      </c>
      <c r="K73" s="114" t="str">
        <f>VLOOKUP(E73,VIP!$A$2:$O12747,6,0)</f>
        <v>NO</v>
      </c>
      <c r="L73" s="115" t="s">
        <v>2428</v>
      </c>
      <c r="M73" s="113" t="s">
        <v>2465</v>
      </c>
      <c r="N73" s="113" t="s">
        <v>2472</v>
      </c>
      <c r="O73" s="114" t="s">
        <v>2495</v>
      </c>
      <c r="P73" s="112"/>
      <c r="Q73" s="116" t="s">
        <v>2428</v>
      </c>
    </row>
    <row r="74" spans="1:17" ht="18" x14ac:dyDescent="0.25">
      <c r="A74" s="114" t="str">
        <f>VLOOKUP(E74,'LISTADO ATM'!$A$2:$C$901,3,0)</f>
        <v>SUR</v>
      </c>
      <c r="B74" s="109" t="s">
        <v>2570</v>
      </c>
      <c r="C74" s="121">
        <v>44284.893194444441</v>
      </c>
      <c r="D74" s="114" t="s">
        <v>2494</v>
      </c>
      <c r="E74" s="122">
        <v>781</v>
      </c>
      <c r="F74" s="114" t="str">
        <f>VLOOKUP(E74,VIP!$A$2:$O12323,2,0)</f>
        <v>DRBR186</v>
      </c>
      <c r="G74" s="114" t="str">
        <f>VLOOKUP(E74,'LISTADO ATM'!$A$2:$B$900,2,0)</f>
        <v xml:space="preserve">ATM Estación Isla Barahona </v>
      </c>
      <c r="H74" s="114" t="str">
        <f>VLOOKUP(E74,VIP!$A$2:$O17244,7,FALSE)</f>
        <v>Si</v>
      </c>
      <c r="I74" s="114" t="str">
        <f>VLOOKUP(E74,VIP!$A$2:$O9209,8,FALSE)</f>
        <v>Si</v>
      </c>
      <c r="J74" s="114" t="str">
        <f>VLOOKUP(E74,VIP!$A$2:$O9159,8,FALSE)</f>
        <v>Si</v>
      </c>
      <c r="K74" s="114" t="str">
        <f>VLOOKUP(E74,VIP!$A$2:$O12733,6,0)</f>
        <v>NO</v>
      </c>
      <c r="L74" s="115" t="s">
        <v>2428</v>
      </c>
      <c r="M74" s="113" t="s">
        <v>2465</v>
      </c>
      <c r="N74" s="151" t="s">
        <v>2472</v>
      </c>
      <c r="O74" s="114" t="s">
        <v>2495</v>
      </c>
      <c r="P74" s="112"/>
      <c r="Q74" s="116" t="s">
        <v>2428</v>
      </c>
    </row>
    <row r="75" spans="1:17" ht="18" x14ac:dyDescent="0.25">
      <c r="A75" s="114" t="str">
        <f>VLOOKUP(E75,'LISTADO ATM'!$A$2:$C$901,3,0)</f>
        <v>DISTRITO NACIONAL</v>
      </c>
      <c r="B75" s="109" t="s">
        <v>2548</v>
      </c>
      <c r="C75" s="121">
        <v>44284.700185185182</v>
      </c>
      <c r="D75" s="114" t="s">
        <v>2494</v>
      </c>
      <c r="E75" s="122">
        <v>791</v>
      </c>
      <c r="F75" s="114" t="str">
        <f>VLOOKUP(E75,VIP!$A$2:$O12320,2,0)</f>
        <v>DRBR791</v>
      </c>
      <c r="G75" s="114" t="str">
        <f>VLOOKUP(E75,'LISTADO ATM'!$A$2:$B$900,2,0)</f>
        <v xml:space="preserve">ATM Oficina Sans Soucí </v>
      </c>
      <c r="H75" s="114" t="str">
        <f>VLOOKUP(E75,VIP!$A$2:$O17241,7,FALSE)</f>
        <v>Si</v>
      </c>
      <c r="I75" s="114" t="str">
        <f>VLOOKUP(E75,VIP!$A$2:$O9206,8,FALSE)</f>
        <v>No</v>
      </c>
      <c r="J75" s="114" t="str">
        <f>VLOOKUP(E75,VIP!$A$2:$O9156,8,FALSE)</f>
        <v>No</v>
      </c>
      <c r="K75" s="114" t="str">
        <f>VLOOKUP(E75,VIP!$A$2:$O12730,6,0)</f>
        <v>NO</v>
      </c>
      <c r="L75" s="115" t="s">
        <v>2428</v>
      </c>
      <c r="M75" s="113" t="s">
        <v>2465</v>
      </c>
      <c r="N75" s="151" t="s">
        <v>2472</v>
      </c>
      <c r="O75" s="150" t="s">
        <v>2495</v>
      </c>
      <c r="P75" s="112"/>
      <c r="Q75" s="116" t="s">
        <v>2428</v>
      </c>
    </row>
    <row r="76" spans="1:17" ht="18" x14ac:dyDescent="0.25">
      <c r="A76" s="114" t="str">
        <f>VLOOKUP(E76,'LISTADO ATM'!$A$2:$C$901,3,0)</f>
        <v>NORTE</v>
      </c>
      <c r="B76" s="109" t="s">
        <v>2581</v>
      </c>
      <c r="C76" s="121">
        <v>44285.058032407411</v>
      </c>
      <c r="D76" s="114" t="s">
        <v>2494</v>
      </c>
      <c r="E76" s="122">
        <v>809</v>
      </c>
      <c r="F76" s="114" t="str">
        <f>VLOOKUP(E76,VIP!$A$2:$O12324,2,0)</f>
        <v>DRBR809</v>
      </c>
      <c r="G76" s="114" t="str">
        <f>VLOOKUP(E76,'LISTADO ATM'!$A$2:$B$900,2,0)</f>
        <v>ATM Yoma (Cotuí)</v>
      </c>
      <c r="H76" s="114" t="str">
        <f>VLOOKUP(E76,VIP!$A$2:$O17245,7,FALSE)</f>
        <v>Si</v>
      </c>
      <c r="I76" s="114" t="str">
        <f>VLOOKUP(E76,VIP!$A$2:$O9210,8,FALSE)</f>
        <v>Si</v>
      </c>
      <c r="J76" s="114" t="str">
        <f>VLOOKUP(E76,VIP!$A$2:$O9160,8,FALSE)</f>
        <v>Si</v>
      </c>
      <c r="K76" s="114" t="str">
        <f>VLOOKUP(E76,VIP!$A$2:$O12734,6,0)</f>
        <v>NO</v>
      </c>
      <c r="L76" s="115" t="s">
        <v>2595</v>
      </c>
      <c r="M76" s="113" t="s">
        <v>2465</v>
      </c>
      <c r="N76" s="151" t="s">
        <v>2472</v>
      </c>
      <c r="O76" s="150" t="s">
        <v>2495</v>
      </c>
      <c r="P76" s="112"/>
      <c r="Q76" s="116" t="s">
        <v>2595</v>
      </c>
    </row>
    <row r="77" spans="1:17" ht="18" x14ac:dyDescent="0.25">
      <c r="A77" s="114" t="str">
        <f>VLOOKUP(E77,'LISTADO ATM'!$A$2:$C$901,3,0)</f>
        <v>ESTE</v>
      </c>
      <c r="B77" s="109">
        <v>335836378</v>
      </c>
      <c r="C77" s="121">
        <v>44283.885752314818</v>
      </c>
      <c r="D77" s="114" t="s">
        <v>2494</v>
      </c>
      <c r="E77" s="122">
        <v>824</v>
      </c>
      <c r="F77" s="114" t="str">
        <f>VLOOKUP(E77,VIP!$A$2:$O12303,2,0)</f>
        <v>DRBR824</v>
      </c>
      <c r="G77" s="114" t="str">
        <f>VLOOKUP(E77,'LISTADO ATM'!$A$2:$B$900,2,0)</f>
        <v xml:space="preserve">ATM Multiplaza (Higuey) </v>
      </c>
      <c r="H77" s="114" t="str">
        <f>VLOOKUP(E77,VIP!$A$2:$O17224,7,FALSE)</f>
        <v>Si</v>
      </c>
      <c r="I77" s="114" t="str">
        <f>VLOOKUP(E77,VIP!$A$2:$O9189,8,FALSE)</f>
        <v>Si</v>
      </c>
      <c r="J77" s="114" t="str">
        <f>VLOOKUP(E77,VIP!$A$2:$O9139,8,FALSE)</f>
        <v>Si</v>
      </c>
      <c r="K77" s="114" t="str">
        <f>VLOOKUP(E77,VIP!$A$2:$O12713,6,0)</f>
        <v>NO</v>
      </c>
      <c r="L77" s="115" t="s">
        <v>2428</v>
      </c>
      <c r="M77" s="113" t="s">
        <v>2465</v>
      </c>
      <c r="N77" s="151" t="s">
        <v>2472</v>
      </c>
      <c r="O77" s="150" t="s">
        <v>2495</v>
      </c>
      <c r="P77" s="112"/>
      <c r="Q77" s="116" t="s">
        <v>2428</v>
      </c>
    </row>
    <row r="78" spans="1:17" ht="18" x14ac:dyDescent="0.25">
      <c r="A78" s="114" t="str">
        <f>VLOOKUP(E78,'LISTADO ATM'!$A$2:$C$901,3,0)</f>
        <v>DISTRITO NACIONAL</v>
      </c>
      <c r="B78" s="109" t="s">
        <v>2591</v>
      </c>
      <c r="C78" s="121">
        <v>44285.020370370374</v>
      </c>
      <c r="D78" s="114" t="s">
        <v>2189</v>
      </c>
      <c r="E78" s="122">
        <v>834</v>
      </c>
      <c r="F78" s="114" t="str">
        <f>VLOOKUP(E78,VIP!$A$2:$O12334,2,0)</f>
        <v>DRBR834</v>
      </c>
      <c r="G78" s="114" t="str">
        <f>VLOOKUP(E78,'LISTADO ATM'!$A$2:$B$900,2,0)</f>
        <v xml:space="preserve">ATM Centro Médico Moderno </v>
      </c>
      <c r="H78" s="114" t="str">
        <f>VLOOKUP(E78,VIP!$A$2:$O17255,7,FALSE)</f>
        <v>Si</v>
      </c>
      <c r="I78" s="114" t="str">
        <f>VLOOKUP(E78,VIP!$A$2:$O9220,8,FALSE)</f>
        <v>Si</v>
      </c>
      <c r="J78" s="114" t="str">
        <f>VLOOKUP(E78,VIP!$A$2:$O9170,8,FALSE)</f>
        <v>Si</v>
      </c>
      <c r="K78" s="114" t="str">
        <f>VLOOKUP(E78,VIP!$A$2:$O12744,6,0)</f>
        <v>NO</v>
      </c>
      <c r="L78" s="115" t="s">
        <v>2254</v>
      </c>
      <c r="M78" s="113" t="s">
        <v>2465</v>
      </c>
      <c r="N78" s="151" t="s">
        <v>2472</v>
      </c>
      <c r="O78" s="150" t="s">
        <v>2474</v>
      </c>
      <c r="P78" s="112"/>
      <c r="Q78" s="116" t="s">
        <v>2254</v>
      </c>
    </row>
    <row r="79" spans="1:17" ht="18" x14ac:dyDescent="0.25">
      <c r="A79" s="114" t="str">
        <f>VLOOKUP(E79,'LISTADO ATM'!$A$2:$C$901,3,0)</f>
        <v>ESTE</v>
      </c>
      <c r="B79" s="109" t="s">
        <v>2549</v>
      </c>
      <c r="C79" s="121">
        <v>44284.699166666665</v>
      </c>
      <c r="D79" s="114" t="s">
        <v>2494</v>
      </c>
      <c r="E79" s="122">
        <v>843</v>
      </c>
      <c r="F79" s="114" t="str">
        <f>VLOOKUP(E79,VIP!$A$2:$O12321,2,0)</f>
        <v>DRBR843</v>
      </c>
      <c r="G79" s="114" t="str">
        <f>VLOOKUP(E79,'LISTADO ATM'!$A$2:$B$900,2,0)</f>
        <v xml:space="preserve">ATM Oficina Romana Centro </v>
      </c>
      <c r="H79" s="114" t="str">
        <f>VLOOKUP(E79,VIP!$A$2:$O17242,7,FALSE)</f>
        <v>Si</v>
      </c>
      <c r="I79" s="114" t="str">
        <f>VLOOKUP(E79,VIP!$A$2:$O9207,8,FALSE)</f>
        <v>Si</v>
      </c>
      <c r="J79" s="114" t="str">
        <f>VLOOKUP(E79,VIP!$A$2:$O9157,8,FALSE)</f>
        <v>Si</v>
      </c>
      <c r="K79" s="114" t="str">
        <f>VLOOKUP(E79,VIP!$A$2:$O12731,6,0)</f>
        <v>NO</v>
      </c>
      <c r="L79" s="115" t="s">
        <v>2428</v>
      </c>
      <c r="M79" s="113" t="s">
        <v>2465</v>
      </c>
      <c r="N79" s="151" t="s">
        <v>2472</v>
      </c>
      <c r="O79" s="150" t="s">
        <v>2495</v>
      </c>
      <c r="P79" s="112"/>
      <c r="Q79" s="116" t="s">
        <v>2428</v>
      </c>
    </row>
    <row r="80" spans="1:17" ht="18" x14ac:dyDescent="0.25">
      <c r="A80" s="114" t="str">
        <f>VLOOKUP(E80,'LISTADO ATM'!$A$2:$C$901,3,0)</f>
        <v>NORTE</v>
      </c>
      <c r="B80" s="109" t="s">
        <v>2547</v>
      </c>
      <c r="C80" s="121">
        <v>44284.701203703706</v>
      </c>
      <c r="D80" s="114" t="s">
        <v>2494</v>
      </c>
      <c r="E80" s="122">
        <v>857</v>
      </c>
      <c r="F80" s="114" t="str">
        <f>VLOOKUP(E80,VIP!$A$2:$O12319,2,0)</f>
        <v>DRBR857</v>
      </c>
      <c r="G80" s="114" t="str">
        <f>VLOOKUP(E80,'LISTADO ATM'!$A$2:$B$900,2,0)</f>
        <v xml:space="preserve">ATM Oficina Los Alamos </v>
      </c>
      <c r="H80" s="114" t="str">
        <f>VLOOKUP(E80,VIP!$A$2:$O17240,7,FALSE)</f>
        <v>Si</v>
      </c>
      <c r="I80" s="114" t="str">
        <f>VLOOKUP(E80,VIP!$A$2:$O9205,8,FALSE)</f>
        <v>Si</v>
      </c>
      <c r="J80" s="114" t="str">
        <f>VLOOKUP(E80,VIP!$A$2:$O9155,8,FALSE)</f>
        <v>Si</v>
      </c>
      <c r="K80" s="114" t="str">
        <f>VLOOKUP(E80,VIP!$A$2:$O12729,6,0)</f>
        <v>NO</v>
      </c>
      <c r="L80" s="115" t="s">
        <v>2428</v>
      </c>
      <c r="M80" s="113" t="s">
        <v>2465</v>
      </c>
      <c r="N80" s="151" t="s">
        <v>2472</v>
      </c>
      <c r="O80" s="150" t="s">
        <v>2495</v>
      </c>
      <c r="P80" s="112"/>
      <c r="Q80" s="116" t="s">
        <v>2428</v>
      </c>
    </row>
    <row r="81" spans="1:17" ht="18" x14ac:dyDescent="0.25">
      <c r="A81" s="114" t="str">
        <f>VLOOKUP(E81,'LISTADO ATM'!$A$2:$C$901,3,0)</f>
        <v>NORTE</v>
      </c>
      <c r="B81" s="109">
        <v>335836755</v>
      </c>
      <c r="C81" s="121">
        <v>44284.4059375</v>
      </c>
      <c r="D81" s="114" t="s">
        <v>2523</v>
      </c>
      <c r="E81" s="122">
        <v>864</v>
      </c>
      <c r="F81" s="114" t="str">
        <f>VLOOKUP(E81,VIP!$A$2:$O12303,2,0)</f>
        <v>DRBR864</v>
      </c>
      <c r="G81" s="114" t="str">
        <f>VLOOKUP(E81,'LISTADO ATM'!$A$2:$B$900,2,0)</f>
        <v xml:space="preserve">ATM Palmares Mall (San Francisco) </v>
      </c>
      <c r="H81" s="114" t="str">
        <f>VLOOKUP(E81,VIP!$A$2:$O17224,7,FALSE)</f>
        <v>Si</v>
      </c>
      <c r="I81" s="114" t="str">
        <f>VLOOKUP(E81,VIP!$A$2:$O9189,8,FALSE)</f>
        <v>Si</v>
      </c>
      <c r="J81" s="114" t="str">
        <f>VLOOKUP(E81,VIP!$A$2:$O9139,8,FALSE)</f>
        <v>Si</v>
      </c>
      <c r="K81" s="114" t="str">
        <f>VLOOKUP(E81,VIP!$A$2:$O12713,6,0)</f>
        <v>NO</v>
      </c>
      <c r="L81" s="115" t="s">
        <v>2459</v>
      </c>
      <c r="M81" s="113" t="s">
        <v>2465</v>
      </c>
      <c r="N81" s="151" t="s">
        <v>2472</v>
      </c>
      <c r="O81" s="150" t="s">
        <v>2522</v>
      </c>
      <c r="P81" s="112"/>
      <c r="Q81" s="116" t="s">
        <v>2459</v>
      </c>
    </row>
    <row r="82" spans="1:17" ht="18" x14ac:dyDescent="0.25">
      <c r="A82" s="114" t="str">
        <f>VLOOKUP(E82,'LISTADO ATM'!$A$2:$C$901,3,0)</f>
        <v>SUR</v>
      </c>
      <c r="B82" s="109">
        <v>335837056</v>
      </c>
      <c r="C82" s="121">
        <v>44284.496701388889</v>
      </c>
      <c r="D82" s="114" t="s">
        <v>2468</v>
      </c>
      <c r="E82" s="122">
        <v>873</v>
      </c>
      <c r="F82" s="114" t="str">
        <f>VLOOKUP(E82,VIP!$A$2:$O12326,2,0)</f>
        <v>DRBR873</v>
      </c>
      <c r="G82" s="114" t="str">
        <f>VLOOKUP(E82,'LISTADO ATM'!$A$2:$B$900,2,0)</f>
        <v xml:space="preserve">ATM Centro de Caja San Cristóbal II </v>
      </c>
      <c r="H82" s="114" t="str">
        <f>VLOOKUP(E82,VIP!$A$2:$O17247,7,FALSE)</f>
        <v>Si</v>
      </c>
      <c r="I82" s="114" t="str">
        <f>VLOOKUP(E82,VIP!$A$2:$O9212,8,FALSE)</f>
        <v>Si</v>
      </c>
      <c r="J82" s="114" t="str">
        <f>VLOOKUP(E82,VIP!$A$2:$O9162,8,FALSE)</f>
        <v>Si</v>
      </c>
      <c r="K82" s="114" t="str">
        <f>VLOOKUP(E82,VIP!$A$2:$O12736,6,0)</f>
        <v>SI</v>
      </c>
      <c r="L82" s="115" t="s">
        <v>2459</v>
      </c>
      <c r="M82" s="113" t="s">
        <v>2465</v>
      </c>
      <c r="N82" s="151" t="s">
        <v>2472</v>
      </c>
      <c r="O82" s="150" t="s">
        <v>2473</v>
      </c>
      <c r="P82" s="112"/>
      <c r="Q82" s="116" t="s">
        <v>2459</v>
      </c>
    </row>
    <row r="83" spans="1:17" ht="18" x14ac:dyDescent="0.25">
      <c r="A83" s="114" t="str">
        <f>VLOOKUP(E83,'LISTADO ATM'!$A$2:$C$901,3,0)</f>
        <v>SUR</v>
      </c>
      <c r="B83" s="109">
        <v>335836661</v>
      </c>
      <c r="C83" s="121">
        <v>44284.388287037036</v>
      </c>
      <c r="D83" s="114" t="s">
        <v>2189</v>
      </c>
      <c r="E83" s="122">
        <v>881</v>
      </c>
      <c r="F83" s="114" t="str">
        <f>VLOOKUP(E83,VIP!$A$2:$O12308,2,0)</f>
        <v>DRBR881</v>
      </c>
      <c r="G83" s="114" t="str">
        <f>VLOOKUP(E83,'LISTADO ATM'!$A$2:$B$900,2,0)</f>
        <v xml:space="preserve">ATM UNP Yaguate (San Cristóbal) </v>
      </c>
      <c r="H83" s="114" t="str">
        <f>VLOOKUP(E83,VIP!$A$2:$O17229,7,FALSE)</f>
        <v>Si</v>
      </c>
      <c r="I83" s="114" t="str">
        <f>VLOOKUP(E83,VIP!$A$2:$O9194,8,FALSE)</f>
        <v>Si</v>
      </c>
      <c r="J83" s="114" t="str">
        <f>VLOOKUP(E83,VIP!$A$2:$O9144,8,FALSE)</f>
        <v>Si</v>
      </c>
      <c r="K83" s="114" t="str">
        <f>VLOOKUP(E83,VIP!$A$2:$O12718,6,0)</f>
        <v>NO</v>
      </c>
      <c r="L83" s="115" t="s">
        <v>2488</v>
      </c>
      <c r="M83" s="113" t="s">
        <v>2465</v>
      </c>
      <c r="N83" s="151" t="s">
        <v>2472</v>
      </c>
      <c r="O83" s="150" t="s">
        <v>2474</v>
      </c>
      <c r="P83" s="112"/>
      <c r="Q83" s="116" t="s">
        <v>2488</v>
      </c>
    </row>
    <row r="84" spans="1:17" ht="18" x14ac:dyDescent="0.25">
      <c r="A84" s="114" t="str">
        <f>VLOOKUP(E84,'LISTADO ATM'!$A$2:$C$901,3,0)</f>
        <v>SUR</v>
      </c>
      <c r="B84" s="109">
        <v>335837051</v>
      </c>
      <c r="C84" s="121">
        <v>44284.495150462964</v>
      </c>
      <c r="D84" s="114" t="s">
        <v>2494</v>
      </c>
      <c r="E84" s="122">
        <v>881</v>
      </c>
      <c r="F84" s="114" t="str">
        <f>VLOOKUP(E84,VIP!$A$2:$O12327,2,0)</f>
        <v>DRBR881</v>
      </c>
      <c r="G84" s="114" t="str">
        <f>VLOOKUP(E84,'LISTADO ATM'!$A$2:$B$900,2,0)</f>
        <v xml:space="preserve">ATM UNP Yaguate (San Cristóbal) </v>
      </c>
      <c r="H84" s="114" t="str">
        <f>VLOOKUP(E84,VIP!$A$2:$O17248,7,FALSE)</f>
        <v>Si</v>
      </c>
      <c r="I84" s="114" t="str">
        <f>VLOOKUP(E84,VIP!$A$2:$O9213,8,FALSE)</f>
        <v>Si</v>
      </c>
      <c r="J84" s="114" t="str">
        <f>VLOOKUP(E84,VIP!$A$2:$O9163,8,FALSE)</f>
        <v>Si</v>
      </c>
      <c r="K84" s="114" t="str">
        <f>VLOOKUP(E84,VIP!$A$2:$O12737,6,0)</f>
        <v>NO</v>
      </c>
      <c r="L84" s="115" t="s">
        <v>2428</v>
      </c>
      <c r="M84" s="113" t="s">
        <v>2465</v>
      </c>
      <c r="N84" s="151" t="s">
        <v>2472</v>
      </c>
      <c r="O84" s="150" t="s">
        <v>2495</v>
      </c>
      <c r="P84" s="112"/>
      <c r="Q84" s="116" t="s">
        <v>2428</v>
      </c>
    </row>
    <row r="85" spans="1:17" ht="18" x14ac:dyDescent="0.25">
      <c r="A85" s="114" t="str">
        <f>VLOOKUP(E85,'LISTADO ATM'!$A$2:$C$901,3,0)</f>
        <v>NORTE</v>
      </c>
      <c r="B85" s="109" t="s">
        <v>2555</v>
      </c>
      <c r="C85" s="121">
        <v>44284.796863425923</v>
      </c>
      <c r="D85" s="114" t="s">
        <v>2494</v>
      </c>
      <c r="E85" s="122">
        <v>882</v>
      </c>
      <c r="F85" s="114" t="str">
        <f>VLOOKUP(E85,VIP!$A$2:$O12314,2,0)</f>
        <v>DRBR882</v>
      </c>
      <c r="G85" s="114" t="str">
        <f>VLOOKUP(E85,'LISTADO ATM'!$A$2:$B$900,2,0)</f>
        <v xml:space="preserve">ATM Oficina Moca II </v>
      </c>
      <c r="H85" s="114" t="str">
        <f>VLOOKUP(E85,VIP!$A$2:$O17235,7,FALSE)</f>
        <v>Si</v>
      </c>
      <c r="I85" s="114" t="str">
        <f>VLOOKUP(E85,VIP!$A$2:$O9200,8,FALSE)</f>
        <v>Si</v>
      </c>
      <c r="J85" s="114" t="str">
        <f>VLOOKUP(E85,VIP!$A$2:$O9150,8,FALSE)</f>
        <v>Si</v>
      </c>
      <c r="K85" s="114" t="str">
        <f>VLOOKUP(E85,VIP!$A$2:$O12724,6,0)</f>
        <v>SI</v>
      </c>
      <c r="L85" s="115" t="s">
        <v>2459</v>
      </c>
      <c r="M85" s="113" t="s">
        <v>2465</v>
      </c>
      <c r="N85" s="151" t="s">
        <v>2472</v>
      </c>
      <c r="O85" s="150" t="s">
        <v>2495</v>
      </c>
      <c r="P85" s="112"/>
      <c r="Q85" s="116" t="s">
        <v>2459</v>
      </c>
    </row>
    <row r="86" spans="1:17" ht="18" x14ac:dyDescent="0.25">
      <c r="A86" s="114" t="str">
        <f>VLOOKUP(E86,'LISTADO ATM'!$A$2:$C$901,3,0)</f>
        <v>SUR</v>
      </c>
      <c r="B86" s="109" t="s">
        <v>2583</v>
      </c>
      <c r="C86" s="121">
        <v>44285.04923611111</v>
      </c>
      <c r="D86" s="114" t="s">
        <v>2189</v>
      </c>
      <c r="E86" s="122">
        <v>890</v>
      </c>
      <c r="F86" s="114" t="str">
        <f>VLOOKUP(E86,VIP!$A$2:$O12326,2,0)</f>
        <v>DRBR890</v>
      </c>
      <c r="G86" s="114" t="str">
        <f>VLOOKUP(E86,'LISTADO ATM'!$A$2:$B$900,2,0)</f>
        <v xml:space="preserve">ATM Escuela Penitenciaria (San Cristóbal) </v>
      </c>
      <c r="H86" s="114" t="str">
        <f>VLOOKUP(E86,VIP!$A$2:$O17247,7,FALSE)</f>
        <v>Si</v>
      </c>
      <c r="I86" s="114" t="str">
        <f>VLOOKUP(E86,VIP!$A$2:$O9212,8,FALSE)</f>
        <v>Si</v>
      </c>
      <c r="J86" s="114" t="str">
        <f>VLOOKUP(E86,VIP!$A$2:$O9162,8,FALSE)</f>
        <v>Si</v>
      </c>
      <c r="K86" s="114" t="str">
        <f>VLOOKUP(E86,VIP!$A$2:$O12736,6,0)</f>
        <v>NO</v>
      </c>
      <c r="L86" s="115" t="s">
        <v>2254</v>
      </c>
      <c r="M86" s="113" t="s">
        <v>2465</v>
      </c>
      <c r="N86" s="151" t="s">
        <v>2472</v>
      </c>
      <c r="O86" s="150" t="s">
        <v>2474</v>
      </c>
      <c r="P86" s="112"/>
      <c r="Q86" s="116" t="s">
        <v>2254</v>
      </c>
    </row>
    <row r="87" spans="1:17" ht="18" x14ac:dyDescent="0.25">
      <c r="A87" s="114" t="str">
        <f>VLOOKUP(E87,'LISTADO ATM'!$A$2:$C$901,3,0)</f>
        <v>DISTRITO NACIONAL</v>
      </c>
      <c r="B87" s="109" t="s">
        <v>2544</v>
      </c>
      <c r="C87" s="121">
        <v>44284.738333333335</v>
      </c>
      <c r="D87" s="114" t="s">
        <v>2189</v>
      </c>
      <c r="E87" s="122">
        <v>906</v>
      </c>
      <c r="F87" s="114" t="str">
        <f>VLOOKUP(E87,VIP!$A$2:$O12315,2,0)</f>
        <v>DRBR906</v>
      </c>
      <c r="G87" s="114" t="str">
        <f>VLOOKUP(E87,'LISTADO ATM'!$A$2:$B$900,2,0)</f>
        <v xml:space="preserve">ATM MESCYT  </v>
      </c>
      <c r="H87" s="114" t="str">
        <f>VLOOKUP(E87,VIP!$A$2:$O17236,7,FALSE)</f>
        <v>Si</v>
      </c>
      <c r="I87" s="114" t="str">
        <f>VLOOKUP(E87,VIP!$A$2:$O9201,8,FALSE)</f>
        <v>Si</v>
      </c>
      <c r="J87" s="114" t="str">
        <f>VLOOKUP(E87,VIP!$A$2:$O9151,8,FALSE)</f>
        <v>Si</v>
      </c>
      <c r="K87" s="114" t="str">
        <f>VLOOKUP(E87,VIP!$A$2:$O12725,6,0)</f>
        <v>NO</v>
      </c>
      <c r="L87" s="115" t="s">
        <v>2488</v>
      </c>
      <c r="M87" s="113" t="s">
        <v>2465</v>
      </c>
      <c r="N87" s="151" t="s">
        <v>2472</v>
      </c>
      <c r="O87" s="150" t="s">
        <v>2474</v>
      </c>
      <c r="P87" s="112"/>
      <c r="Q87" s="116" t="s">
        <v>2488</v>
      </c>
    </row>
    <row r="88" spans="1:17" ht="18" x14ac:dyDescent="0.25">
      <c r="A88" s="114" t="str">
        <f>VLOOKUP(E88,'LISTADO ATM'!$A$2:$C$901,3,0)</f>
        <v>ESTE</v>
      </c>
      <c r="B88" s="109" t="s">
        <v>2569</v>
      </c>
      <c r="C88" s="121">
        <v>44284.896296296298</v>
      </c>
      <c r="D88" s="114" t="s">
        <v>2189</v>
      </c>
      <c r="E88" s="122">
        <v>912</v>
      </c>
      <c r="F88" s="114" t="str">
        <f>VLOOKUP(E88,VIP!$A$2:$O12322,2,0)</f>
        <v>DRBR973</v>
      </c>
      <c r="G88" s="114" t="str">
        <f>VLOOKUP(E88,'LISTADO ATM'!$A$2:$B$900,2,0)</f>
        <v xml:space="preserve">ATM Oficina San Pedro II </v>
      </c>
      <c r="H88" s="114" t="str">
        <f>VLOOKUP(E88,VIP!$A$2:$O17243,7,FALSE)</f>
        <v>Si</v>
      </c>
      <c r="I88" s="114" t="str">
        <f>VLOOKUP(E88,VIP!$A$2:$O9208,8,FALSE)</f>
        <v>Si</v>
      </c>
      <c r="J88" s="114" t="str">
        <f>VLOOKUP(E88,VIP!$A$2:$O9158,8,FALSE)</f>
        <v>Si</v>
      </c>
      <c r="K88" s="114" t="str">
        <f>VLOOKUP(E88,VIP!$A$2:$O12732,6,0)</f>
        <v>SI</v>
      </c>
      <c r="L88" s="115" t="s">
        <v>2228</v>
      </c>
      <c r="M88" s="113" t="s">
        <v>2465</v>
      </c>
      <c r="N88" s="151" t="s">
        <v>2472</v>
      </c>
      <c r="O88" s="150" t="s">
        <v>2474</v>
      </c>
      <c r="P88" s="112"/>
      <c r="Q88" s="116" t="s">
        <v>2228</v>
      </c>
    </row>
    <row r="89" spans="1:17" ht="18" x14ac:dyDescent="0.25">
      <c r="A89" s="114" t="str">
        <f>VLOOKUP(E89,'LISTADO ATM'!$A$2:$C$901,3,0)</f>
        <v>DISTRITO NACIONAL</v>
      </c>
      <c r="B89" s="109">
        <v>335837122</v>
      </c>
      <c r="C89" s="121">
        <v>44284.521180555559</v>
      </c>
      <c r="D89" s="114" t="s">
        <v>2189</v>
      </c>
      <c r="E89" s="122">
        <v>915</v>
      </c>
      <c r="F89" s="114" t="str">
        <f>VLOOKUP(E89,VIP!$A$2:$O12321,2,0)</f>
        <v>DRBR24F</v>
      </c>
      <c r="G89" s="114" t="str">
        <f>VLOOKUP(E89,'LISTADO ATM'!$A$2:$B$900,2,0)</f>
        <v xml:space="preserve">ATM Multicentro La Sirena Aut. Duarte </v>
      </c>
      <c r="H89" s="114" t="str">
        <f>VLOOKUP(E89,VIP!$A$2:$O17242,7,FALSE)</f>
        <v>Si</v>
      </c>
      <c r="I89" s="114" t="str">
        <f>VLOOKUP(E89,VIP!$A$2:$O9207,8,FALSE)</f>
        <v>Si</v>
      </c>
      <c r="J89" s="114" t="str">
        <f>VLOOKUP(E89,VIP!$A$2:$O9157,8,FALSE)</f>
        <v>Si</v>
      </c>
      <c r="K89" s="114" t="str">
        <f>VLOOKUP(E89,VIP!$A$2:$O12731,6,0)</f>
        <v>SI</v>
      </c>
      <c r="L89" s="115" t="s">
        <v>2228</v>
      </c>
      <c r="M89" s="113" t="s">
        <v>2465</v>
      </c>
      <c r="N89" s="151" t="s">
        <v>2472</v>
      </c>
      <c r="O89" s="150" t="s">
        <v>2474</v>
      </c>
      <c r="P89" s="112"/>
      <c r="Q89" s="116" t="s">
        <v>2228</v>
      </c>
    </row>
    <row r="90" spans="1:17" ht="18" x14ac:dyDescent="0.25">
      <c r="A90" s="114" t="str">
        <f>VLOOKUP(E90,'LISTADO ATM'!$A$2:$C$901,3,0)</f>
        <v>DISTRITO NACIONAL</v>
      </c>
      <c r="B90" s="109">
        <v>335836461</v>
      </c>
      <c r="C90" s="121">
        <v>44284.336956018517</v>
      </c>
      <c r="D90" s="114" t="s">
        <v>2189</v>
      </c>
      <c r="E90" s="122">
        <v>919</v>
      </c>
      <c r="F90" s="114" t="str">
        <f>VLOOKUP(E90,VIP!$A$2:$O12304,2,0)</f>
        <v>DRBR16F</v>
      </c>
      <c r="G90" s="114" t="str">
        <f>VLOOKUP(E90,'LISTADO ATM'!$A$2:$B$900,2,0)</f>
        <v xml:space="preserve">ATM S/M La Cadena Sarasota </v>
      </c>
      <c r="H90" s="114" t="str">
        <f>VLOOKUP(E90,VIP!$A$2:$O17225,7,FALSE)</f>
        <v>Si</v>
      </c>
      <c r="I90" s="114" t="str">
        <f>VLOOKUP(E90,VIP!$A$2:$O9190,8,FALSE)</f>
        <v>Si</v>
      </c>
      <c r="J90" s="114" t="str">
        <f>VLOOKUP(E90,VIP!$A$2:$O9140,8,FALSE)</f>
        <v>Si</v>
      </c>
      <c r="K90" s="114" t="str">
        <f>VLOOKUP(E90,VIP!$A$2:$O12714,6,0)</f>
        <v>SI</v>
      </c>
      <c r="L90" s="115" t="s">
        <v>2228</v>
      </c>
      <c r="M90" s="113" t="s">
        <v>2465</v>
      </c>
      <c r="N90" s="151" t="s">
        <v>2472</v>
      </c>
      <c r="O90" s="150" t="s">
        <v>2474</v>
      </c>
      <c r="P90" s="112"/>
      <c r="Q90" s="116" t="s">
        <v>2228</v>
      </c>
    </row>
    <row r="91" spans="1:17" ht="18" x14ac:dyDescent="0.25">
      <c r="A91" s="114" t="str">
        <f>VLOOKUP(E91,'LISTADO ATM'!$A$2:$C$901,3,0)</f>
        <v>DISTRITO NACIONAL</v>
      </c>
      <c r="B91" s="109" t="s">
        <v>2565</v>
      </c>
      <c r="C91" s="121">
        <v>44284.917928240742</v>
      </c>
      <c r="D91" s="114" t="s">
        <v>2189</v>
      </c>
      <c r="E91" s="122">
        <v>927</v>
      </c>
      <c r="F91" s="114" t="str">
        <f>VLOOKUP(E91,VIP!$A$2:$O12318,2,0)</f>
        <v>DRBR927</v>
      </c>
      <c r="G91" s="114" t="str">
        <f>VLOOKUP(E91,'LISTADO ATM'!$A$2:$B$900,2,0)</f>
        <v>ATM S/M Bravo La Esperilla</v>
      </c>
      <c r="H91" s="114" t="str">
        <f>VLOOKUP(E91,VIP!$A$2:$O17239,7,FALSE)</f>
        <v>Si</v>
      </c>
      <c r="I91" s="114" t="str">
        <f>VLOOKUP(E91,VIP!$A$2:$O9204,8,FALSE)</f>
        <v>Si</v>
      </c>
      <c r="J91" s="114" t="str">
        <f>VLOOKUP(E91,VIP!$A$2:$O9154,8,FALSE)</f>
        <v>Si</v>
      </c>
      <c r="K91" s="114" t="str">
        <f>VLOOKUP(E91,VIP!$A$2:$O12728,6,0)</f>
        <v>NO</v>
      </c>
      <c r="L91" s="115" t="s">
        <v>2228</v>
      </c>
      <c r="M91" s="113" t="s">
        <v>2465</v>
      </c>
      <c r="N91" s="151" t="s">
        <v>2472</v>
      </c>
      <c r="O91" s="150" t="s">
        <v>2474</v>
      </c>
      <c r="P91" s="112"/>
      <c r="Q91" s="116" t="s">
        <v>2228</v>
      </c>
    </row>
    <row r="92" spans="1:17" ht="18" x14ac:dyDescent="0.25">
      <c r="A92" s="114" t="str">
        <f>VLOOKUP(E92,'LISTADO ATM'!$A$2:$C$901,3,0)</f>
        <v>DISTRITO NACIONAL</v>
      </c>
      <c r="B92" s="109" t="s">
        <v>2564</v>
      </c>
      <c r="C92" s="121">
        <v>44284.924675925926</v>
      </c>
      <c r="D92" s="114" t="s">
        <v>2468</v>
      </c>
      <c r="E92" s="122">
        <v>929</v>
      </c>
      <c r="F92" s="114" t="str">
        <f>VLOOKUP(E92,VIP!$A$2:$O12317,2,0)</f>
        <v>DRBR929</v>
      </c>
      <c r="G92" s="114" t="str">
        <f>VLOOKUP(E92,'LISTADO ATM'!$A$2:$B$900,2,0)</f>
        <v>ATM Autoservicio Nacional El Conde</v>
      </c>
      <c r="H92" s="114" t="str">
        <f>VLOOKUP(E92,VIP!$A$2:$O17238,7,FALSE)</f>
        <v>Si</v>
      </c>
      <c r="I92" s="114" t="str">
        <f>VLOOKUP(E92,VIP!$A$2:$O9203,8,FALSE)</f>
        <v>Si</v>
      </c>
      <c r="J92" s="114" t="str">
        <f>VLOOKUP(E92,VIP!$A$2:$O9153,8,FALSE)</f>
        <v>Si</v>
      </c>
      <c r="K92" s="114" t="str">
        <f>VLOOKUP(E92,VIP!$A$2:$O12727,6,0)</f>
        <v>NO</v>
      </c>
      <c r="L92" s="115" t="s">
        <v>2428</v>
      </c>
      <c r="M92" s="113" t="s">
        <v>2465</v>
      </c>
      <c r="N92" s="151" t="s">
        <v>2472</v>
      </c>
      <c r="O92" s="150" t="s">
        <v>2473</v>
      </c>
      <c r="P92" s="112"/>
      <c r="Q92" s="116" t="s">
        <v>2428</v>
      </c>
    </row>
    <row r="93" spans="1:17" ht="18" x14ac:dyDescent="0.25">
      <c r="A93" s="114" t="str">
        <f>VLOOKUP(E93,'LISTADO ATM'!$A$2:$C$901,3,0)</f>
        <v>DISTRITO NACIONAL</v>
      </c>
      <c r="B93" s="109" t="s">
        <v>2582</v>
      </c>
      <c r="C93" s="121">
        <v>44285.051226851851</v>
      </c>
      <c r="D93" s="114" t="s">
        <v>2468</v>
      </c>
      <c r="E93" s="122">
        <v>929</v>
      </c>
      <c r="F93" s="114" t="str">
        <f>VLOOKUP(E93,VIP!$A$2:$O12325,2,0)</f>
        <v>DRBR929</v>
      </c>
      <c r="G93" s="114" t="str">
        <f>VLOOKUP(E93,'LISTADO ATM'!$A$2:$B$900,2,0)</f>
        <v>ATM Autoservicio Nacional El Conde</v>
      </c>
      <c r="H93" s="114" t="str">
        <f>VLOOKUP(E93,VIP!$A$2:$O17246,7,FALSE)</f>
        <v>Si</v>
      </c>
      <c r="I93" s="114" t="str">
        <f>VLOOKUP(E93,VIP!$A$2:$O9211,8,FALSE)</f>
        <v>Si</v>
      </c>
      <c r="J93" s="114" t="str">
        <f>VLOOKUP(E93,VIP!$A$2:$O9161,8,FALSE)</f>
        <v>Si</v>
      </c>
      <c r="K93" s="114" t="str">
        <f>VLOOKUP(E93,VIP!$A$2:$O12735,6,0)</f>
        <v>NO</v>
      </c>
      <c r="L93" s="115" t="s">
        <v>2595</v>
      </c>
      <c r="M93" s="113" t="s">
        <v>2465</v>
      </c>
      <c r="N93" s="151" t="s">
        <v>2472</v>
      </c>
      <c r="O93" s="150" t="s">
        <v>2473</v>
      </c>
      <c r="P93" s="112"/>
      <c r="Q93" s="116" t="s">
        <v>2595</v>
      </c>
    </row>
    <row r="94" spans="1:17" ht="18" x14ac:dyDescent="0.25">
      <c r="A94" s="114" t="str">
        <f>VLOOKUP(E94,'LISTADO ATM'!$A$2:$C$901,3,0)</f>
        <v>DISTRITO NACIONAL</v>
      </c>
      <c r="B94" s="109">
        <v>335836398</v>
      </c>
      <c r="C94" s="121">
        <v>44284.135069444441</v>
      </c>
      <c r="D94" s="114" t="s">
        <v>2468</v>
      </c>
      <c r="E94" s="122">
        <v>938</v>
      </c>
      <c r="F94" s="114" t="str">
        <f>VLOOKUP(E94,VIP!$A$2:$O12299,2,0)</f>
        <v>DRBR938</v>
      </c>
      <c r="G94" s="114" t="str">
        <f>VLOOKUP(E94,'LISTADO ATM'!$A$2:$B$900,2,0)</f>
        <v xml:space="preserve">ATM Autobanco Oficina Filadelfia Plaza </v>
      </c>
      <c r="H94" s="114" t="str">
        <f>VLOOKUP(E94,VIP!$A$2:$O17220,7,FALSE)</f>
        <v>Si</v>
      </c>
      <c r="I94" s="114" t="str">
        <f>VLOOKUP(E94,VIP!$A$2:$O9185,8,FALSE)</f>
        <v>Si</v>
      </c>
      <c r="J94" s="114" t="str">
        <f>VLOOKUP(E94,VIP!$A$2:$O9135,8,FALSE)</f>
        <v>Si</v>
      </c>
      <c r="K94" s="114" t="str">
        <f>VLOOKUP(E94,VIP!$A$2:$O12709,6,0)</f>
        <v>NO</v>
      </c>
      <c r="L94" s="115" t="s">
        <v>2526</v>
      </c>
      <c r="M94" s="113" t="s">
        <v>2465</v>
      </c>
      <c r="N94" s="151" t="s">
        <v>2472</v>
      </c>
      <c r="O94" s="150" t="s">
        <v>2473</v>
      </c>
      <c r="P94" s="112"/>
      <c r="Q94" s="116" t="s">
        <v>2526</v>
      </c>
    </row>
    <row r="95" spans="1:17" ht="18" x14ac:dyDescent="0.25">
      <c r="A95" s="114" t="str">
        <f>VLOOKUP(E95,'LISTADO ATM'!$A$2:$C$901,3,0)</f>
        <v>DISTRITO NACIONAL</v>
      </c>
      <c r="B95" s="109" t="s">
        <v>2584</v>
      </c>
      <c r="C95" s="121">
        <v>44285.044745370367</v>
      </c>
      <c r="D95" s="114" t="s">
        <v>2189</v>
      </c>
      <c r="E95" s="122">
        <v>939</v>
      </c>
      <c r="F95" s="114" t="str">
        <f>VLOOKUP(E95,VIP!$A$2:$O12327,2,0)</f>
        <v>DRBR939</v>
      </c>
      <c r="G95" s="114" t="str">
        <f>VLOOKUP(E95,'LISTADO ATM'!$A$2:$B$900,2,0)</f>
        <v xml:space="preserve">ATM Estación Texaco Máximo Gómez </v>
      </c>
      <c r="H95" s="114" t="str">
        <f>VLOOKUP(E95,VIP!$A$2:$O17248,7,FALSE)</f>
        <v>Si</v>
      </c>
      <c r="I95" s="114" t="str">
        <f>VLOOKUP(E95,VIP!$A$2:$O9213,8,FALSE)</f>
        <v>Si</v>
      </c>
      <c r="J95" s="114" t="str">
        <f>VLOOKUP(E95,VIP!$A$2:$O9163,8,FALSE)</f>
        <v>Si</v>
      </c>
      <c r="K95" s="114" t="str">
        <f>VLOOKUP(E95,VIP!$A$2:$O12737,6,0)</f>
        <v>NO</v>
      </c>
      <c r="L95" s="115" t="s">
        <v>2254</v>
      </c>
      <c r="M95" s="113" t="s">
        <v>2465</v>
      </c>
      <c r="N95" s="151" t="s">
        <v>2472</v>
      </c>
      <c r="O95" s="150" t="s">
        <v>2474</v>
      </c>
      <c r="P95" s="112"/>
      <c r="Q95" s="116" t="s">
        <v>2254</v>
      </c>
    </row>
    <row r="96" spans="1:17" ht="18" x14ac:dyDescent="0.25">
      <c r="A96" s="114" t="str">
        <f>VLOOKUP(E96,'LISTADO ATM'!$A$2:$C$901,3,0)</f>
        <v>ESTE</v>
      </c>
      <c r="B96" s="109" t="s">
        <v>2552</v>
      </c>
      <c r="C96" s="121">
        <v>44284.687222222223</v>
      </c>
      <c r="D96" s="114" t="s">
        <v>2494</v>
      </c>
      <c r="E96" s="122">
        <v>945</v>
      </c>
      <c r="F96" s="114" t="str">
        <f>VLOOKUP(E96,VIP!$A$2:$O12326,2,0)</f>
        <v>DRBR945</v>
      </c>
      <c r="G96" s="114" t="str">
        <f>VLOOKUP(E96,'LISTADO ATM'!$A$2:$B$900,2,0)</f>
        <v xml:space="preserve">ATM UNP El Valle (Hato Mayor) </v>
      </c>
      <c r="H96" s="114" t="str">
        <f>VLOOKUP(E96,VIP!$A$2:$O17247,7,FALSE)</f>
        <v>Si</v>
      </c>
      <c r="I96" s="114" t="str">
        <f>VLOOKUP(E96,VIP!$A$2:$O9212,8,FALSE)</f>
        <v>Si</v>
      </c>
      <c r="J96" s="114" t="str">
        <f>VLOOKUP(E96,VIP!$A$2:$O9162,8,FALSE)</f>
        <v>Si</v>
      </c>
      <c r="K96" s="114" t="str">
        <f>VLOOKUP(E96,VIP!$A$2:$O12736,6,0)</f>
        <v>NO</v>
      </c>
      <c r="L96" s="115" t="s">
        <v>2459</v>
      </c>
      <c r="M96" s="113" t="s">
        <v>2465</v>
      </c>
      <c r="N96" s="151" t="s">
        <v>2472</v>
      </c>
      <c r="O96" s="150" t="s">
        <v>2495</v>
      </c>
      <c r="P96" s="112"/>
      <c r="Q96" s="116" t="s">
        <v>2459</v>
      </c>
    </row>
    <row r="97" spans="1:17" ht="18" x14ac:dyDescent="0.25">
      <c r="A97" s="114" t="str">
        <f>VLOOKUP(E97,'LISTADO ATM'!$A$2:$C$901,3,0)</f>
        <v>DISTRITO NACIONAL</v>
      </c>
      <c r="B97" s="109">
        <v>335836369</v>
      </c>
      <c r="C97" s="121">
        <v>44283.750277777777</v>
      </c>
      <c r="D97" s="114" t="s">
        <v>2494</v>
      </c>
      <c r="E97" s="122">
        <v>946</v>
      </c>
      <c r="F97" s="114" t="str">
        <f>VLOOKUP(E97,VIP!$A$2:$O12295,2,0)</f>
        <v>DRBR24R</v>
      </c>
      <c r="G97" s="114" t="str">
        <f>VLOOKUP(E97,'LISTADO ATM'!$A$2:$B$900,2,0)</f>
        <v xml:space="preserve">ATM Oficina Núñez de Cáceres I </v>
      </c>
      <c r="H97" s="114" t="str">
        <f>VLOOKUP(E97,VIP!$A$2:$O17216,7,FALSE)</f>
        <v>Si</v>
      </c>
      <c r="I97" s="114" t="str">
        <f>VLOOKUP(E97,VIP!$A$2:$O9181,8,FALSE)</f>
        <v>Si</v>
      </c>
      <c r="J97" s="114" t="str">
        <f>VLOOKUP(E97,VIP!$A$2:$O9131,8,FALSE)</f>
        <v>Si</v>
      </c>
      <c r="K97" s="114" t="str">
        <f>VLOOKUP(E97,VIP!$A$2:$O12705,6,0)</f>
        <v>NO</v>
      </c>
      <c r="L97" s="115" t="s">
        <v>2525</v>
      </c>
      <c r="M97" s="113" t="s">
        <v>2465</v>
      </c>
      <c r="N97" s="151" t="s">
        <v>2472</v>
      </c>
      <c r="O97" s="150" t="s">
        <v>2495</v>
      </c>
      <c r="P97" s="112"/>
      <c r="Q97" s="116" t="s">
        <v>2525</v>
      </c>
    </row>
    <row r="98" spans="1:17" ht="18" x14ac:dyDescent="0.25">
      <c r="A98" s="114" t="str">
        <f>VLOOKUP(E98,'LISTADO ATM'!$A$2:$C$901,3,0)</f>
        <v>DISTRITO NACIONAL</v>
      </c>
      <c r="B98" s="109">
        <v>335837047</v>
      </c>
      <c r="C98" s="121">
        <v>44284.49322916667</v>
      </c>
      <c r="D98" s="114" t="s">
        <v>2494</v>
      </c>
      <c r="E98" s="122">
        <v>946</v>
      </c>
      <c r="F98" s="114" t="str">
        <f>VLOOKUP(E98,VIP!$A$2:$O12328,2,0)</f>
        <v>DRBR24R</v>
      </c>
      <c r="G98" s="114" t="str">
        <f>VLOOKUP(E98,'LISTADO ATM'!$A$2:$B$900,2,0)</f>
        <v xml:space="preserve">ATM Oficina Núñez de Cáceres I </v>
      </c>
      <c r="H98" s="114" t="str">
        <f>VLOOKUP(E98,VIP!$A$2:$O17249,7,FALSE)</f>
        <v>Si</v>
      </c>
      <c r="I98" s="114" t="str">
        <f>VLOOKUP(E98,VIP!$A$2:$O9214,8,FALSE)</f>
        <v>Si</v>
      </c>
      <c r="J98" s="114" t="str">
        <f>VLOOKUP(E98,VIP!$A$2:$O9164,8,FALSE)</f>
        <v>Si</v>
      </c>
      <c r="K98" s="114" t="str">
        <f>VLOOKUP(E98,VIP!$A$2:$O12738,6,0)</f>
        <v>NO</v>
      </c>
      <c r="L98" s="115" t="s">
        <v>2428</v>
      </c>
      <c r="M98" s="113" t="s">
        <v>2465</v>
      </c>
      <c r="N98" s="151" t="s">
        <v>2472</v>
      </c>
      <c r="O98" s="150" t="s">
        <v>2495</v>
      </c>
      <c r="P98" s="112"/>
      <c r="Q98" s="116" t="s">
        <v>2428</v>
      </c>
    </row>
    <row r="99" spans="1:17" ht="18" x14ac:dyDescent="0.25">
      <c r="A99" s="114" t="str">
        <f>VLOOKUP(E99,'LISTADO ATM'!$A$2:$C$901,3,0)</f>
        <v>NORTE</v>
      </c>
      <c r="B99" s="109">
        <v>335836374</v>
      </c>
      <c r="C99" s="121">
        <v>44283.874236111114</v>
      </c>
      <c r="D99" s="114" t="s">
        <v>2494</v>
      </c>
      <c r="E99" s="122">
        <v>950</v>
      </c>
      <c r="F99" s="114" t="str">
        <f>VLOOKUP(E99,VIP!$A$2:$O12307,2,0)</f>
        <v>DRBR12G</v>
      </c>
      <c r="G99" s="114" t="str">
        <f>VLOOKUP(E99,'LISTADO ATM'!$A$2:$B$900,2,0)</f>
        <v xml:space="preserve">ATM Oficina Monterrico </v>
      </c>
      <c r="H99" s="114" t="str">
        <f>VLOOKUP(E99,VIP!$A$2:$O17228,7,FALSE)</f>
        <v>Si</v>
      </c>
      <c r="I99" s="114" t="str">
        <f>VLOOKUP(E99,VIP!$A$2:$O9193,8,FALSE)</f>
        <v>Si</v>
      </c>
      <c r="J99" s="114" t="str">
        <f>VLOOKUP(E99,VIP!$A$2:$O9143,8,FALSE)</f>
        <v>Si</v>
      </c>
      <c r="K99" s="114" t="str">
        <f>VLOOKUP(E99,VIP!$A$2:$O12717,6,0)</f>
        <v>SI</v>
      </c>
      <c r="L99" s="115" t="s">
        <v>2428</v>
      </c>
      <c r="M99" s="113" t="s">
        <v>2465</v>
      </c>
      <c r="N99" s="151" t="s">
        <v>2472</v>
      </c>
      <c r="O99" s="150" t="s">
        <v>2495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ESTE</v>
      </c>
      <c r="B100" s="109" t="s">
        <v>2568</v>
      </c>
      <c r="C100" s="121">
        <v>44284.897615740738</v>
      </c>
      <c r="D100" s="114" t="s">
        <v>2189</v>
      </c>
      <c r="E100" s="122">
        <v>963</v>
      </c>
      <c r="F100" s="114" t="str">
        <f>VLOOKUP(E100,VIP!$A$2:$O12321,2,0)</f>
        <v>DRBR963</v>
      </c>
      <c r="G100" s="114" t="str">
        <f>VLOOKUP(E100,'LISTADO ATM'!$A$2:$B$900,2,0)</f>
        <v xml:space="preserve">ATM Multiplaza La Romana </v>
      </c>
      <c r="H100" s="114" t="str">
        <f>VLOOKUP(E100,VIP!$A$2:$O17242,7,FALSE)</f>
        <v>Si</v>
      </c>
      <c r="I100" s="114" t="str">
        <f>VLOOKUP(E100,VIP!$A$2:$O9207,8,FALSE)</f>
        <v>Si</v>
      </c>
      <c r="J100" s="114" t="str">
        <f>VLOOKUP(E100,VIP!$A$2:$O9157,8,FALSE)</f>
        <v>Si</v>
      </c>
      <c r="K100" s="114" t="str">
        <f>VLOOKUP(E100,VIP!$A$2:$O12731,6,0)</f>
        <v>NO</v>
      </c>
      <c r="L100" s="115" t="s">
        <v>2228</v>
      </c>
      <c r="M100" s="113" t="s">
        <v>2465</v>
      </c>
      <c r="N100" s="151" t="s">
        <v>2472</v>
      </c>
      <c r="O100" s="150" t="s">
        <v>2474</v>
      </c>
      <c r="P100" s="112"/>
      <c r="Q100" s="116" t="s">
        <v>2228</v>
      </c>
    </row>
    <row r="101" spans="1:17" ht="18" x14ac:dyDescent="0.25">
      <c r="A101" s="114" t="str">
        <f>VLOOKUP(E101,'LISTADO ATM'!$A$2:$C$901,3,0)</f>
        <v>DISTRITO NACIONAL</v>
      </c>
      <c r="B101" s="109" t="s">
        <v>2589</v>
      </c>
      <c r="C101" s="121">
        <v>44285.032326388886</v>
      </c>
      <c r="D101" s="114" t="s">
        <v>2468</v>
      </c>
      <c r="E101" s="122">
        <v>966</v>
      </c>
      <c r="F101" s="114" t="str">
        <f>VLOOKUP(E101,VIP!$A$2:$O12332,2,0)</f>
        <v>DRBR966</v>
      </c>
      <c r="G101" s="114" t="str">
        <f>VLOOKUP(E101,'LISTADO ATM'!$A$2:$B$900,2,0)</f>
        <v>ATM Centro Medico Real</v>
      </c>
      <c r="H101" s="114" t="str">
        <f>VLOOKUP(E101,VIP!$A$2:$O17253,7,FALSE)</f>
        <v>Si</v>
      </c>
      <c r="I101" s="114" t="str">
        <f>VLOOKUP(E101,VIP!$A$2:$O9218,8,FALSE)</f>
        <v>Si</v>
      </c>
      <c r="J101" s="114" t="str">
        <f>VLOOKUP(E101,VIP!$A$2:$O9168,8,FALSE)</f>
        <v>Si</v>
      </c>
      <c r="K101" s="114" t="str">
        <f>VLOOKUP(E101,VIP!$A$2:$O12742,6,0)</f>
        <v>NO</v>
      </c>
      <c r="L101" s="115" t="s">
        <v>2498</v>
      </c>
      <c r="M101" s="113" t="s">
        <v>2465</v>
      </c>
      <c r="N101" s="151" t="s">
        <v>2472</v>
      </c>
      <c r="O101" s="150" t="s">
        <v>2473</v>
      </c>
      <c r="P101" s="112"/>
      <c r="Q101" s="116" t="s">
        <v>2498</v>
      </c>
    </row>
    <row r="102" spans="1:17" ht="18" x14ac:dyDescent="0.25">
      <c r="A102" s="114" t="str">
        <f>VLOOKUP(E102,'LISTADO ATM'!$A$2:$C$901,3,0)</f>
        <v>DISTRITO NACIONAL</v>
      </c>
      <c r="B102" s="109" t="s">
        <v>2578</v>
      </c>
      <c r="C102" s="121">
        <v>44285.068657407406</v>
      </c>
      <c r="D102" s="114" t="s">
        <v>2468</v>
      </c>
      <c r="E102" s="122">
        <v>971</v>
      </c>
      <c r="F102" s="114" t="str">
        <f>VLOOKUP(E102,VIP!$A$2:$O12321,2,0)</f>
        <v>DRBR24U</v>
      </c>
      <c r="G102" s="114" t="str">
        <f>VLOOKUP(E102,'LISTADO ATM'!$A$2:$B$900,2,0)</f>
        <v xml:space="preserve">ATM Club Banreservas I </v>
      </c>
      <c r="H102" s="114" t="str">
        <f>VLOOKUP(E102,VIP!$A$2:$O17242,7,FALSE)</f>
        <v>Si</v>
      </c>
      <c r="I102" s="114" t="str">
        <f>VLOOKUP(E102,VIP!$A$2:$O9207,8,FALSE)</f>
        <v>Si</v>
      </c>
      <c r="J102" s="114" t="str">
        <f>VLOOKUP(E102,VIP!$A$2:$O9157,8,FALSE)</f>
        <v>Si</v>
      </c>
      <c r="K102" s="114" t="str">
        <f>VLOOKUP(E102,VIP!$A$2:$O12731,6,0)</f>
        <v>NO</v>
      </c>
      <c r="L102" s="115" t="s">
        <v>2459</v>
      </c>
      <c r="M102" s="113" t="s">
        <v>2465</v>
      </c>
      <c r="N102" s="151" t="s">
        <v>2472</v>
      </c>
      <c r="O102" s="150" t="s">
        <v>2473</v>
      </c>
      <c r="P102" s="112"/>
      <c r="Q102" s="116" t="s">
        <v>2459</v>
      </c>
    </row>
    <row r="103" spans="1:17" ht="18" x14ac:dyDescent="0.25">
      <c r="A103" s="114" t="str">
        <f>VLOOKUP(E103,'LISTADO ATM'!$A$2:$C$901,3,0)</f>
        <v>DISTRITO NACIONAL</v>
      </c>
      <c r="B103" s="109">
        <v>335836264</v>
      </c>
      <c r="C103" s="121">
        <v>44283.076701388891</v>
      </c>
      <c r="D103" s="114" t="s">
        <v>2468</v>
      </c>
      <c r="E103" s="122">
        <v>976</v>
      </c>
      <c r="F103" s="114" t="str">
        <f>VLOOKUP(E103,VIP!$A$2:$O12275,2,0)</f>
        <v>DRBR24W</v>
      </c>
      <c r="G103" s="114" t="str">
        <f>VLOOKUP(E103,'LISTADO ATM'!$A$2:$B$900,2,0)</f>
        <v xml:space="preserve">ATM Oficina Diamond Plaza I </v>
      </c>
      <c r="H103" s="114" t="str">
        <f>VLOOKUP(E103,VIP!$A$2:$O17196,7,FALSE)</f>
        <v>Si</v>
      </c>
      <c r="I103" s="114" t="str">
        <f>VLOOKUP(E103,VIP!$A$2:$O9161,8,FALSE)</f>
        <v>Si</v>
      </c>
      <c r="J103" s="114" t="str">
        <f>VLOOKUP(E103,VIP!$A$2:$O9111,8,FALSE)</f>
        <v>Si</v>
      </c>
      <c r="K103" s="114" t="str">
        <f>VLOOKUP(E103,VIP!$A$2:$O12685,6,0)</f>
        <v>NO</v>
      </c>
      <c r="L103" s="115" t="s">
        <v>2459</v>
      </c>
      <c r="M103" s="113" t="s">
        <v>2465</v>
      </c>
      <c r="N103" s="151" t="s">
        <v>2472</v>
      </c>
      <c r="O103" s="150" t="s">
        <v>2473</v>
      </c>
      <c r="P103" s="114"/>
      <c r="Q103" s="116" t="s">
        <v>2459</v>
      </c>
    </row>
    <row r="104" spans="1:17" ht="18" x14ac:dyDescent="0.25">
      <c r="A104" s="114" t="str">
        <f>VLOOKUP(E104,'LISTADO ATM'!$A$2:$C$901,3,0)</f>
        <v>DISTRITO NACIONAL</v>
      </c>
      <c r="B104" s="109">
        <v>335836278</v>
      </c>
      <c r="C104" s="121">
        <v>44283.389699074076</v>
      </c>
      <c r="D104" s="114" t="s">
        <v>2189</v>
      </c>
      <c r="E104" s="122">
        <v>993</v>
      </c>
      <c r="F104" s="114" t="str">
        <f>VLOOKUP(E104,VIP!$A$2:$O12273,2,0)</f>
        <v>DRBR993</v>
      </c>
      <c r="G104" s="114" t="str">
        <f>VLOOKUP(E104,'LISTADO ATM'!$A$2:$B$900,2,0)</f>
        <v xml:space="preserve">ATM Centro Medico Integral II </v>
      </c>
      <c r="H104" s="114" t="str">
        <f>VLOOKUP(E104,VIP!$A$2:$O17194,7,FALSE)</f>
        <v>Si</v>
      </c>
      <c r="I104" s="114" t="str">
        <f>VLOOKUP(E104,VIP!$A$2:$O9159,8,FALSE)</f>
        <v>Si</v>
      </c>
      <c r="J104" s="114" t="str">
        <f>VLOOKUP(E104,VIP!$A$2:$O9109,8,FALSE)</f>
        <v>Si</v>
      </c>
      <c r="K104" s="114" t="str">
        <f>VLOOKUP(E104,VIP!$A$2:$O12683,6,0)</f>
        <v>NO</v>
      </c>
      <c r="L104" s="115" t="s">
        <v>2488</v>
      </c>
      <c r="M104" s="113" t="s">
        <v>2465</v>
      </c>
      <c r="N104" s="151" t="s">
        <v>2472</v>
      </c>
      <c r="O104" s="150" t="s">
        <v>2474</v>
      </c>
      <c r="P104" s="112"/>
      <c r="Q104" s="116" t="s">
        <v>2488</v>
      </c>
    </row>
    <row r="105" spans="1:17" ht="18" x14ac:dyDescent="0.25">
      <c r="A105" s="114" t="str">
        <f>VLOOKUP(E105,'LISTADO ATM'!$A$2:$C$901,3,0)</f>
        <v>SUR</v>
      </c>
      <c r="B105" s="109" t="s">
        <v>2579</v>
      </c>
      <c r="C105" s="121">
        <v>44285.065636574072</v>
      </c>
      <c r="D105" s="114" t="s">
        <v>2468</v>
      </c>
      <c r="E105" s="122">
        <v>995</v>
      </c>
      <c r="F105" s="114" t="str">
        <f>VLOOKUP(E105,VIP!$A$2:$O12322,2,0)</f>
        <v>DRBR545</v>
      </c>
      <c r="G105" s="114" t="str">
        <f>VLOOKUP(E105,'LISTADO ATM'!$A$2:$B$900,2,0)</f>
        <v xml:space="preserve">ATM Oficina San Cristobal III (Lobby) </v>
      </c>
      <c r="H105" s="114" t="str">
        <f>VLOOKUP(E105,VIP!$A$2:$O17243,7,FALSE)</f>
        <v>Si</v>
      </c>
      <c r="I105" s="114" t="str">
        <f>VLOOKUP(E105,VIP!$A$2:$O9208,8,FALSE)</f>
        <v>No</v>
      </c>
      <c r="J105" s="114" t="str">
        <f>VLOOKUP(E105,VIP!$A$2:$O9158,8,FALSE)</f>
        <v>No</v>
      </c>
      <c r="K105" s="114" t="str">
        <f>VLOOKUP(E105,VIP!$A$2:$O12732,6,0)</f>
        <v>NO</v>
      </c>
      <c r="L105" s="115" t="s">
        <v>2428</v>
      </c>
      <c r="M105" s="113" t="s">
        <v>2465</v>
      </c>
      <c r="N105" s="151" t="s">
        <v>2472</v>
      </c>
      <c r="O105" s="150" t="s">
        <v>2473</v>
      </c>
      <c r="P105" s="112"/>
      <c r="Q105" s="116" t="s">
        <v>2428</v>
      </c>
    </row>
  </sheetData>
  <autoFilter ref="A4:Q75">
    <sortState ref="A5:Q107">
      <sortCondition ref="E4:E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48576 B30:B43 B1:B4">
    <cfRule type="duplicateValues" dxfId="312" priority="62"/>
  </conditionalFormatting>
  <conditionalFormatting sqref="E1:E1048576">
    <cfRule type="duplicateValues" dxfId="311" priority="4"/>
    <cfRule type="duplicateValues" dxfId="310" priority="55"/>
  </conditionalFormatting>
  <conditionalFormatting sqref="B85:B1048576 B30:B43 B1:B11">
    <cfRule type="duplicateValues" dxfId="309" priority="53"/>
  </conditionalFormatting>
  <conditionalFormatting sqref="B44:B59">
    <cfRule type="duplicateValues" dxfId="308" priority="48"/>
  </conditionalFormatting>
  <conditionalFormatting sqref="B44:B59">
    <cfRule type="duplicateValues" dxfId="307" priority="47"/>
  </conditionalFormatting>
  <conditionalFormatting sqref="B44:B59">
    <cfRule type="duplicateValues" dxfId="306" priority="46"/>
  </conditionalFormatting>
  <conditionalFormatting sqref="E46:E57">
    <cfRule type="duplicateValues" dxfId="305" priority="44"/>
    <cfRule type="duplicateValues" dxfId="304" priority="45"/>
  </conditionalFormatting>
  <conditionalFormatting sqref="E59">
    <cfRule type="duplicateValues" dxfId="303" priority="42"/>
    <cfRule type="duplicateValues" dxfId="302" priority="43"/>
  </conditionalFormatting>
  <conditionalFormatting sqref="E44:E45">
    <cfRule type="duplicateValues" dxfId="301" priority="40"/>
    <cfRule type="duplicateValues" dxfId="300" priority="41"/>
  </conditionalFormatting>
  <conditionalFormatting sqref="E58">
    <cfRule type="duplicateValues" dxfId="299" priority="38"/>
    <cfRule type="duplicateValues" dxfId="298" priority="39"/>
  </conditionalFormatting>
  <conditionalFormatting sqref="B60:B63">
    <cfRule type="duplicateValues" dxfId="297" priority="37"/>
  </conditionalFormatting>
  <conditionalFormatting sqref="B60:B63">
    <cfRule type="duplicateValues" dxfId="296" priority="36"/>
  </conditionalFormatting>
  <conditionalFormatting sqref="B60:B63">
    <cfRule type="duplicateValues" dxfId="295" priority="35"/>
  </conditionalFormatting>
  <conditionalFormatting sqref="E60">
    <cfRule type="duplicateValues" dxfId="294" priority="33"/>
    <cfRule type="duplicateValues" dxfId="293" priority="34"/>
  </conditionalFormatting>
  <conditionalFormatting sqref="E62:E63">
    <cfRule type="duplicateValues" dxfId="292" priority="31"/>
    <cfRule type="duplicateValues" dxfId="291" priority="32"/>
  </conditionalFormatting>
  <conditionalFormatting sqref="E61">
    <cfRule type="duplicateValues" dxfId="290" priority="29"/>
    <cfRule type="duplicateValues" dxfId="289" priority="30"/>
  </conditionalFormatting>
  <conditionalFormatting sqref="B64:B71">
    <cfRule type="duplicateValues" dxfId="288" priority="28"/>
  </conditionalFormatting>
  <conditionalFormatting sqref="B64:B71">
    <cfRule type="duplicateValues" dxfId="287" priority="27"/>
  </conditionalFormatting>
  <conditionalFormatting sqref="B64:B71">
    <cfRule type="duplicateValues" dxfId="286" priority="26"/>
  </conditionalFormatting>
  <conditionalFormatting sqref="E64:E71">
    <cfRule type="duplicateValues" dxfId="285" priority="24"/>
    <cfRule type="duplicateValues" dxfId="284" priority="25"/>
  </conditionalFormatting>
  <conditionalFormatting sqref="E72">
    <cfRule type="duplicateValues" dxfId="283" priority="22"/>
    <cfRule type="duplicateValues" dxfId="282" priority="23"/>
  </conditionalFormatting>
  <conditionalFormatting sqref="B72">
    <cfRule type="duplicateValues" dxfId="281" priority="21"/>
  </conditionalFormatting>
  <conditionalFormatting sqref="B72">
    <cfRule type="duplicateValues" dxfId="280" priority="20"/>
  </conditionalFormatting>
  <conditionalFormatting sqref="B72">
    <cfRule type="duplicateValues" dxfId="279" priority="19"/>
  </conditionalFormatting>
  <conditionalFormatting sqref="B73:B75">
    <cfRule type="duplicateValues" dxfId="278" priority="18"/>
  </conditionalFormatting>
  <conditionalFormatting sqref="B73:B75">
    <cfRule type="duplicateValues" dxfId="277" priority="17"/>
  </conditionalFormatting>
  <conditionalFormatting sqref="B73:B75">
    <cfRule type="duplicateValues" dxfId="276" priority="16"/>
  </conditionalFormatting>
  <conditionalFormatting sqref="E77:E1048576">
    <cfRule type="duplicateValues" dxfId="275" priority="10"/>
  </conditionalFormatting>
  <conditionalFormatting sqref="B76:B105">
    <cfRule type="duplicateValues" dxfId="274" priority="3"/>
  </conditionalFormatting>
  <conditionalFormatting sqref="B76:B105">
    <cfRule type="duplicateValues" dxfId="273" priority="2"/>
  </conditionalFormatting>
  <conditionalFormatting sqref="B76:B105">
    <cfRule type="duplicateValues" dxfId="272" priority="1"/>
  </conditionalFormatting>
  <conditionalFormatting sqref="B5:B11">
    <cfRule type="duplicateValues" dxfId="271" priority="119440"/>
  </conditionalFormatting>
  <conditionalFormatting sqref="B12:B23">
    <cfRule type="duplicateValues" dxfId="270" priority="119453"/>
  </conditionalFormatting>
  <conditionalFormatting sqref="B24:B43">
    <cfRule type="duplicateValues" dxfId="2" priority="119469"/>
  </conditionalFormatting>
  <conditionalFormatting sqref="E5:E43">
    <cfRule type="duplicateValues" dxfId="1" priority="119471"/>
    <cfRule type="duplicateValues" dxfId="0" priority="11947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4"/>
  <sheetViews>
    <sheetView topLeftCell="A100" zoomScale="85" zoomScaleNormal="85" workbookViewId="0">
      <selection activeCell="A138" sqref="A13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67" t="s">
        <v>2158</v>
      </c>
      <c r="B1" s="168"/>
      <c r="C1" s="168"/>
      <c r="D1" s="168"/>
      <c r="E1" s="169"/>
    </row>
    <row r="2" spans="1:5" ht="25.5" customHeight="1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73" t="s">
        <v>2425</v>
      </c>
      <c r="B7" s="174"/>
      <c r="C7" s="174"/>
      <c r="D7" s="174"/>
      <c r="E7" s="175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2518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2518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2518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2518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2518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2518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2518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2518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2518</v>
      </c>
      <c r="E17" s="111" t="s">
        <v>2529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2518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2518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2518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2518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2518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2518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2518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2518</v>
      </c>
      <c r="E25" s="111">
        <v>335836270</v>
      </c>
    </row>
    <row r="26" spans="1:5" ht="18" x14ac:dyDescent="0.25">
      <c r="A26" s="119" t="str">
        <f>VLOOKUP(B26,'[1]LISTADO ATM'!$A$2:$C$822,3,0)</f>
        <v>SUR</v>
      </c>
      <c r="B26" s="122">
        <v>249</v>
      </c>
      <c r="C26" s="128" t="str">
        <f>VLOOKUP(B26,'[1]LISTADO ATM'!$A$2:$B$822,2,0)</f>
        <v xml:space="preserve">ATM Banco Agrícola Neiba </v>
      </c>
      <c r="D26" s="124" t="s">
        <v>2518</v>
      </c>
      <c r="E26" s="111">
        <v>335836061</v>
      </c>
    </row>
    <row r="27" spans="1:5" ht="18" x14ac:dyDescent="0.25">
      <c r="A27" s="119" t="str">
        <f>VLOOKUP(B27,'[1]LISTADO ATM'!$A$2:$C$822,3,0)</f>
        <v>ESTE</v>
      </c>
      <c r="B27" s="122">
        <v>631</v>
      </c>
      <c r="C27" s="128" t="str">
        <f>VLOOKUP(B27,'[1]LISTADO ATM'!$A$2:$B$822,2,0)</f>
        <v xml:space="preserve">ATM ASOCODEQUI (San Pedro) </v>
      </c>
      <c r="D27" s="124" t="s">
        <v>2518</v>
      </c>
      <c r="E27" s="111">
        <v>335836066</v>
      </c>
    </row>
    <row r="28" spans="1:5" ht="18" x14ac:dyDescent="0.25">
      <c r="A28" s="119" t="str">
        <f>VLOOKUP(B28,'[1]LISTADO ATM'!$A$2:$C$822,3,0)</f>
        <v>NORTE</v>
      </c>
      <c r="B28" s="122">
        <v>256</v>
      </c>
      <c r="C28" s="128" t="str">
        <f>VLOOKUP(B28,'[1]LISTADO ATM'!$A$2:$B$822,2,0)</f>
        <v xml:space="preserve">ATM Oficina Licey Al Medio </v>
      </c>
      <c r="D28" s="124" t="s">
        <v>2518</v>
      </c>
      <c r="E28" s="111">
        <v>335836315</v>
      </c>
    </row>
    <row r="29" spans="1:5" ht="18" x14ac:dyDescent="0.25">
      <c r="A29" s="119" t="str">
        <f>VLOOKUP(B29,'[1]LISTADO ATM'!$A$2:$C$822,3,0)</f>
        <v>NORTE</v>
      </c>
      <c r="B29" s="122">
        <v>633</v>
      </c>
      <c r="C29" s="128" t="str">
        <f>VLOOKUP(B29,'[1]LISTADO ATM'!$A$2:$B$822,2,0)</f>
        <v xml:space="preserve">ATM Autobanco Las Colinas </v>
      </c>
      <c r="D29" s="124" t="s">
        <v>2518</v>
      </c>
      <c r="E29" s="111">
        <v>335836308</v>
      </c>
    </row>
    <row r="30" spans="1:5" ht="18" x14ac:dyDescent="0.25">
      <c r="A30" s="119" t="str">
        <f>VLOOKUP(B30,'[1]LISTADO ATM'!$A$2:$C$822,3,0)</f>
        <v>NORTE</v>
      </c>
      <c r="B30" s="122">
        <v>266</v>
      </c>
      <c r="C30" s="128" t="str">
        <f>VLOOKUP(B30,'[1]LISTADO ATM'!$A$2:$B$822,2,0)</f>
        <v xml:space="preserve">ATM Oficina Villa Francisca </v>
      </c>
      <c r="D30" s="124" t="s">
        <v>2518</v>
      </c>
      <c r="E30" s="111">
        <v>335836072</v>
      </c>
    </row>
    <row r="31" spans="1:5" ht="18" x14ac:dyDescent="0.25">
      <c r="A31" s="119" t="str">
        <f>VLOOKUP(B31,'[1]LISTADO ATM'!$A$2:$C$822,3,0)</f>
        <v>ESTE</v>
      </c>
      <c r="B31" s="122">
        <v>634</v>
      </c>
      <c r="C31" s="128" t="str">
        <f>VLOOKUP(B31,'[1]LISTADO ATM'!$A$2:$B$822,2,0)</f>
        <v xml:space="preserve">ATM Ayuntamiento Los Llanos (SPM) </v>
      </c>
      <c r="D31" s="124" t="s">
        <v>2518</v>
      </c>
      <c r="E31" s="111">
        <v>335836363</v>
      </c>
    </row>
    <row r="32" spans="1:5" ht="18" x14ac:dyDescent="0.25">
      <c r="A32" s="119" t="str">
        <f>VLOOKUP(B32,'[1]LISTADO ATM'!$A$2:$C$822,3,0)</f>
        <v>DISTRITO NACIONAL</v>
      </c>
      <c r="B32" s="122">
        <v>139</v>
      </c>
      <c r="C32" s="128" t="str">
        <f>VLOOKUP(B32,'[1]LISTADO ATM'!$A$2:$B$822,2,0)</f>
        <v xml:space="preserve">ATM Oficina Plaza Lama Zona Oriental I </v>
      </c>
      <c r="D32" s="124" t="s">
        <v>2518</v>
      </c>
      <c r="E32" s="111">
        <v>335836379</v>
      </c>
    </row>
    <row r="33" spans="1:5" ht="18" x14ac:dyDescent="0.25">
      <c r="A33" s="119" t="str">
        <f>VLOOKUP(B33,'[1]LISTADO ATM'!$A$2:$C$822,3,0)</f>
        <v>NORTE</v>
      </c>
      <c r="B33" s="122">
        <v>138</v>
      </c>
      <c r="C33" s="128" t="str">
        <f>VLOOKUP(B33,'[1]LISTADO ATM'!$A$2:$B$822,2,0)</f>
        <v xml:space="preserve">ATM UNP Fantino </v>
      </c>
      <c r="D33" s="124" t="s">
        <v>2518</v>
      </c>
      <c r="E33" s="111">
        <v>335836300</v>
      </c>
    </row>
    <row r="34" spans="1:5" ht="18" x14ac:dyDescent="0.25">
      <c r="A34" s="119" t="str">
        <f>VLOOKUP(B34,'[1]LISTADO ATM'!$A$2:$C$822,3,0)</f>
        <v>DISTRITO NACIONAL</v>
      </c>
      <c r="B34" s="122">
        <v>314</v>
      </c>
      <c r="C34" s="128" t="str">
        <f>VLOOKUP(B34,'[1]LISTADO ATM'!$A$2:$B$822,2,0)</f>
        <v xml:space="preserve">ATM UNP Cambita Garabito (San Cristóbal) </v>
      </c>
      <c r="D34" s="124" t="s">
        <v>2518</v>
      </c>
      <c r="E34" s="111">
        <v>335836304</v>
      </c>
    </row>
    <row r="35" spans="1:5" ht="18" x14ac:dyDescent="0.25">
      <c r="A35" s="119" t="str">
        <f>VLOOKUP(B35,'[1]LISTADO ATM'!$A$2:$C$822,3,0)</f>
        <v>DISTRITO NACIONAL</v>
      </c>
      <c r="B35" s="122">
        <v>784</v>
      </c>
      <c r="C35" s="128" t="str">
        <f>VLOOKUP(B35,'[1]LISTADO ATM'!$A$2:$B$822,2,0)</f>
        <v xml:space="preserve">ATM Tribunal Superior Electoral </v>
      </c>
      <c r="D35" s="124" t="s">
        <v>2518</v>
      </c>
      <c r="E35" s="111">
        <v>335836211</v>
      </c>
    </row>
    <row r="36" spans="1:5" ht="18" x14ac:dyDescent="0.25">
      <c r="A36" s="119" t="str">
        <f>VLOOKUP(B36,'[1]LISTADO ATM'!$A$2:$C$822,3,0)</f>
        <v>DISTRITO NACIONAL</v>
      </c>
      <c r="B36" s="122">
        <v>363</v>
      </c>
      <c r="C36" s="128" t="str">
        <f>VLOOKUP(B36,'[1]LISTADO ATM'!$A$2:$B$822,2,0)</f>
        <v>ATM S/M Bravo Villa Mella</v>
      </c>
      <c r="D36" s="124" t="s">
        <v>2518</v>
      </c>
      <c r="E36" s="111">
        <v>335836232</v>
      </c>
    </row>
    <row r="37" spans="1:5" ht="18" x14ac:dyDescent="0.25">
      <c r="A37" s="119" t="str">
        <f>VLOOKUP(B37,'[1]LISTADO ATM'!$A$2:$C$822,3,0)</f>
        <v>DISTRITO NACIONAL</v>
      </c>
      <c r="B37" s="122">
        <v>823</v>
      </c>
      <c r="C37" s="128" t="str">
        <f>VLOOKUP(B37,'[1]LISTADO ATM'!$A$2:$B$822,2,0)</f>
        <v xml:space="preserve">ATM UNP El Carril (Haina) </v>
      </c>
      <c r="D37" s="124" t="s">
        <v>2518</v>
      </c>
      <c r="E37" s="111">
        <v>335836395</v>
      </c>
    </row>
    <row r="38" spans="1:5" ht="18" x14ac:dyDescent="0.25">
      <c r="A38" s="119" t="str">
        <f>VLOOKUP(B38,'[1]LISTADO ATM'!$A$2:$C$822,3,0)</f>
        <v>SUR</v>
      </c>
      <c r="B38" s="122">
        <v>45</v>
      </c>
      <c r="C38" s="128" t="str">
        <f>VLOOKUP(B38,'[1]LISTADO ATM'!$A$2:$B$822,2,0)</f>
        <v xml:space="preserve">ATM Oficina Tamayo </v>
      </c>
      <c r="D38" s="124" t="s">
        <v>2518</v>
      </c>
      <c r="E38" s="111">
        <v>335836762</v>
      </c>
    </row>
    <row r="39" spans="1:5" ht="18" x14ac:dyDescent="0.25">
      <c r="A39" s="119" t="str">
        <f>VLOOKUP(B39,'[1]LISTADO ATM'!$A$2:$C$822,3,0)</f>
        <v>SUR</v>
      </c>
      <c r="B39" s="122">
        <v>764</v>
      </c>
      <c r="C39" s="128" t="str">
        <f>VLOOKUP(B39,'[1]LISTADO ATM'!$A$2:$B$822,2,0)</f>
        <v xml:space="preserve">ATM Oficina Elías Piña </v>
      </c>
      <c r="D39" s="124" t="s">
        <v>2518</v>
      </c>
      <c r="E39" s="111">
        <v>335837169</v>
      </c>
    </row>
    <row r="40" spans="1:5" ht="18" x14ac:dyDescent="0.25">
      <c r="A40" s="119" t="str">
        <f>VLOOKUP(B40,'[1]LISTADO ATM'!$A$2:$C$822,3,0)</f>
        <v>NORTE</v>
      </c>
      <c r="B40" s="122">
        <v>808</v>
      </c>
      <c r="C40" s="128" t="str">
        <f>VLOOKUP(B40,'[1]LISTADO ATM'!$A$2:$B$822,2,0)</f>
        <v xml:space="preserve">ATM Oficina Castillo </v>
      </c>
      <c r="D40" s="124" t="s">
        <v>2518</v>
      </c>
      <c r="E40" s="111" t="s">
        <v>2537</v>
      </c>
    </row>
    <row r="41" spans="1:5" ht="18" x14ac:dyDescent="0.25">
      <c r="A41" s="119" t="str">
        <f>VLOOKUP(B41,'[1]LISTADO ATM'!$A$2:$C$822,3,0)</f>
        <v>SUR</v>
      </c>
      <c r="B41" s="122">
        <v>89</v>
      </c>
      <c r="C41" s="128" t="str">
        <f>VLOOKUP(B41,'[1]LISTADO ATM'!$A$2:$B$822,2,0)</f>
        <v xml:space="preserve">ATM UNP El Cercado (San Juan) </v>
      </c>
      <c r="D41" s="124" t="s">
        <v>2518</v>
      </c>
      <c r="E41" s="111" t="s">
        <v>2528</v>
      </c>
    </row>
    <row r="42" spans="1:5" ht="18" x14ac:dyDescent="0.25">
      <c r="A42" s="119" t="str">
        <f>VLOOKUP(B42,'[1]LISTADO ATM'!$A$2:$C$822,3,0)</f>
        <v>DISTRITO NACIONAL</v>
      </c>
      <c r="B42" s="122">
        <v>408</v>
      </c>
      <c r="C42" s="128" t="str">
        <f>VLOOKUP(B42,'[1]LISTADO ATM'!$A$2:$B$822,2,0)</f>
        <v xml:space="preserve">ATM Autobanco Las Palmas de Herrera </v>
      </c>
      <c r="D42" s="124" t="s">
        <v>2518</v>
      </c>
      <c r="E42" s="111">
        <v>335836382</v>
      </c>
    </row>
    <row r="43" spans="1:5" ht="18" x14ac:dyDescent="0.25">
      <c r="A43" s="119" t="str">
        <f>VLOOKUP(B43,'[1]LISTADO ATM'!$A$2:$C$822,3,0)</f>
        <v>DISTRITO NACIONAL</v>
      </c>
      <c r="B43" s="122">
        <v>554</v>
      </c>
      <c r="C43" s="128" t="str">
        <f>VLOOKUP(B43,'[1]LISTADO ATM'!$A$2:$B$822,2,0)</f>
        <v xml:space="preserve">ATM Oficina Isabel La Católica I </v>
      </c>
      <c r="D43" s="124" t="s">
        <v>2518</v>
      </c>
      <c r="E43" s="111" t="s">
        <v>2535</v>
      </c>
    </row>
    <row r="44" spans="1:5" ht="18" x14ac:dyDescent="0.25">
      <c r="A44" s="119" t="str">
        <f>VLOOKUP(B44,'[1]LISTADO ATM'!$A$2:$C$822,3,0)</f>
        <v>ESTE</v>
      </c>
      <c r="B44" s="122">
        <v>1</v>
      </c>
      <c r="C44" s="128" t="str">
        <f>VLOOKUP(B44,'[1]LISTADO ATM'!$A$2:$B$822,2,0)</f>
        <v>ATM S/M San Rafael del Yuma</v>
      </c>
      <c r="D44" s="124" t="s">
        <v>2518</v>
      </c>
      <c r="E44" s="111">
        <v>335835897</v>
      </c>
    </row>
    <row r="45" spans="1:5" ht="18" x14ac:dyDescent="0.25">
      <c r="A45" s="119" t="str">
        <f>VLOOKUP(B45,'[1]LISTADO ATM'!$A$2:$C$822,3,0)</f>
        <v>SUR</v>
      </c>
      <c r="B45" s="122">
        <v>50</v>
      </c>
      <c r="C45" s="128" t="str">
        <f>VLOOKUP(B45,'[1]LISTADO ATM'!$A$2:$B$822,2,0)</f>
        <v xml:space="preserve">ATM Oficina Padre Las Casas (Azua) </v>
      </c>
      <c r="D45" s="124" t="s">
        <v>2518</v>
      </c>
      <c r="E45" s="111">
        <v>335836381</v>
      </c>
    </row>
    <row r="46" spans="1:5" ht="18" x14ac:dyDescent="0.25">
      <c r="A46" s="119" t="str">
        <f>VLOOKUP(B46,'[1]LISTADO ATM'!$A$2:$C$822,3,0)</f>
        <v>NORTE</v>
      </c>
      <c r="B46" s="122">
        <v>760</v>
      </c>
      <c r="C46" s="128" t="str">
        <f>VLOOKUP(B46,'[1]LISTADO ATM'!$A$2:$B$822,2,0)</f>
        <v xml:space="preserve">ATM UNP Cruce Guayacanes (Mao) </v>
      </c>
      <c r="D46" s="124" t="s">
        <v>2518</v>
      </c>
      <c r="E46" s="111">
        <v>335836330</v>
      </c>
    </row>
    <row r="47" spans="1:5" ht="18" x14ac:dyDescent="0.25">
      <c r="A47" s="119" t="str">
        <f>VLOOKUP(B47,'[1]LISTADO ATM'!$A$2:$C$822,3,0)</f>
        <v>DISTRITO NACIONAL</v>
      </c>
      <c r="B47" s="122">
        <v>883</v>
      </c>
      <c r="C47" s="128" t="str">
        <f>VLOOKUP(B47,'[1]LISTADO ATM'!$A$2:$B$822,2,0)</f>
        <v xml:space="preserve">ATM Oficina Filadelfia Plaza </v>
      </c>
      <c r="D47" s="124" t="s">
        <v>2518</v>
      </c>
      <c r="E47" s="111">
        <v>335836302</v>
      </c>
    </row>
    <row r="48" spans="1:5" ht="18" x14ac:dyDescent="0.25">
      <c r="A48" s="119" t="str">
        <f>VLOOKUP(B48,'[1]LISTADO ATM'!$A$2:$C$822,3,0)</f>
        <v>NORTE</v>
      </c>
      <c r="B48" s="122">
        <v>965</v>
      </c>
      <c r="C48" s="128" t="str">
        <f>VLOOKUP(B48,'[1]LISTADO ATM'!$A$2:$B$822,2,0)</f>
        <v xml:space="preserve">ATM S/M La Fuente FUN (Santiago) </v>
      </c>
      <c r="D48" s="124" t="s">
        <v>2518</v>
      </c>
      <c r="E48" s="111" t="s">
        <v>2536</v>
      </c>
    </row>
    <row r="49" spans="1:26" ht="18" x14ac:dyDescent="0.25">
      <c r="A49" s="119" t="str">
        <f>VLOOKUP(B49,'[1]LISTADO ATM'!$A$2:$C$822,3,0)</f>
        <v>SUR</v>
      </c>
      <c r="B49" s="122">
        <v>311</v>
      </c>
      <c r="C49" s="128" t="str">
        <f>VLOOKUP(B49,'[1]LISTADO ATM'!$A$2:$B$822,2,0)</f>
        <v>ATM Plaza Eroski</v>
      </c>
      <c r="D49" s="124" t="s">
        <v>2518</v>
      </c>
      <c r="E49" s="111">
        <v>335836262</v>
      </c>
    </row>
    <row r="50" spans="1:26" ht="18" x14ac:dyDescent="0.25">
      <c r="A50" s="119" t="str">
        <f>VLOOKUP(B50,'[1]LISTADO ATM'!$A$2:$C$822,3,0)</f>
        <v>NORTE</v>
      </c>
      <c r="B50" s="122">
        <v>119</v>
      </c>
      <c r="C50" s="128" t="str">
        <f>VLOOKUP(B50,'[1]LISTADO ATM'!$A$2:$B$822,2,0)</f>
        <v>ATM Oficina La Barranquita</v>
      </c>
      <c r="D50" s="124" t="s">
        <v>2518</v>
      </c>
      <c r="E50" s="111">
        <v>335836329</v>
      </c>
    </row>
    <row r="51" spans="1:26" ht="18" x14ac:dyDescent="0.25">
      <c r="A51" s="119" t="str">
        <f>VLOOKUP(B51,'[1]LISTADO ATM'!$A$2:$C$822,3,0)</f>
        <v>NORTE</v>
      </c>
      <c r="B51" s="122">
        <v>332</v>
      </c>
      <c r="C51" s="128" t="str">
        <f>VLOOKUP(B51,'[1]LISTADO ATM'!$A$2:$B$822,2,0)</f>
        <v>ATM Estación Sigma (Cotuí)</v>
      </c>
      <c r="D51" s="124" t="s">
        <v>2518</v>
      </c>
      <c r="E51" s="111">
        <v>335836391</v>
      </c>
    </row>
    <row r="52" spans="1:26" s="144" customFormat="1" ht="18" x14ac:dyDescent="0.25">
      <c r="A52" s="139" t="str">
        <f>VLOOKUP(B52,'[1]LISTADO ATM'!$A$2:$C$822,3,0)</f>
        <v>NORTE</v>
      </c>
      <c r="B52" s="140">
        <v>944</v>
      </c>
      <c r="C52" s="141" t="str">
        <f>VLOOKUP(B52,'[1]LISTADO ATM'!$A$2:$B$822,2,0)</f>
        <v xml:space="preserve">ATM UNP Mao </v>
      </c>
      <c r="D52" s="124" t="s">
        <v>2518</v>
      </c>
      <c r="E52" s="142">
        <v>335836359</v>
      </c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8" x14ac:dyDescent="0.25">
      <c r="A53" s="119" t="str">
        <f>VLOOKUP(B53,'[1]LISTADO ATM'!$A$2:$C$822,3,0)</f>
        <v>DISTRITO NACIONAL</v>
      </c>
      <c r="B53" s="122">
        <v>183</v>
      </c>
      <c r="C53" s="128" t="str">
        <f>VLOOKUP(B53,'[1]LISTADO ATM'!$A$2:$B$822,2,0)</f>
        <v>ATM Estación Nativa Km. 22 Aut. Duarte.</v>
      </c>
      <c r="D53" s="124" t="s">
        <v>2518</v>
      </c>
      <c r="E53" s="111">
        <v>335836287</v>
      </c>
    </row>
    <row r="54" spans="1:26" ht="18" x14ac:dyDescent="0.25">
      <c r="A54" s="119" t="str">
        <f>VLOOKUP(B54,'[1]LISTADO ATM'!$A$2:$C$822,3,0)</f>
        <v>DISTRITO NACIONAL</v>
      </c>
      <c r="B54" s="122">
        <v>697</v>
      </c>
      <c r="C54" s="128" t="str">
        <f>VLOOKUP(B54,'[1]LISTADO ATM'!$A$2:$B$822,2,0)</f>
        <v>ATM Hipermercado Olé Ciudad Juan Bosch</v>
      </c>
      <c r="D54" s="124" t="s">
        <v>2518</v>
      </c>
      <c r="E54" s="111" t="s">
        <v>2538</v>
      </c>
    </row>
    <row r="55" spans="1:26" ht="18" x14ac:dyDescent="0.25">
      <c r="A55" s="119" t="str">
        <f>VLOOKUP(B55,'[1]LISTADO ATM'!$A$2:$C$822,3,0)</f>
        <v>DISTRITO NACIONAL</v>
      </c>
      <c r="B55" s="122">
        <v>267</v>
      </c>
      <c r="C55" s="128" t="str">
        <f>VLOOKUP(B55,'[1]LISTADO ATM'!$A$2:$B$822,2,0)</f>
        <v xml:space="preserve">ATM Centro de Caja México </v>
      </c>
      <c r="D55" s="124" t="s">
        <v>2518</v>
      </c>
      <c r="E55" s="137" t="s">
        <v>2539</v>
      </c>
    </row>
    <row r="56" spans="1:26" ht="18" x14ac:dyDescent="0.25">
      <c r="A56" s="119" t="str">
        <f>VLOOKUP(B56,'[1]LISTADO ATM'!$A$2:$C$822,3,0)</f>
        <v>NORTE</v>
      </c>
      <c r="B56" s="122">
        <v>142</v>
      </c>
      <c r="C56" s="128" t="str">
        <f>VLOOKUP(B56,'[1]LISTADO ATM'!$A$2:$B$822,2,0)</f>
        <v xml:space="preserve">ATM Centro de Caja Galerías Bonao </v>
      </c>
      <c r="D56" s="124" t="s">
        <v>2518</v>
      </c>
      <c r="E56" s="137" t="s">
        <v>2533</v>
      </c>
    </row>
    <row r="57" spans="1:26" ht="18" x14ac:dyDescent="0.25">
      <c r="A57" s="119" t="str">
        <f>VLOOKUP(B57,'[1]LISTADO ATM'!$A$2:$C$822,3,0)</f>
        <v>NORTE</v>
      </c>
      <c r="B57" s="122">
        <v>500</v>
      </c>
      <c r="C57" s="128" t="str">
        <f>VLOOKUP(B57,'[1]LISTADO ATM'!$A$2:$B$822,2,0)</f>
        <v xml:space="preserve">ATM UNP Cutupú </v>
      </c>
      <c r="D57" s="124" t="s">
        <v>2518</v>
      </c>
      <c r="E57" s="137" t="s">
        <v>2532</v>
      </c>
    </row>
    <row r="58" spans="1:26" ht="18" x14ac:dyDescent="0.25">
      <c r="A58" s="119" t="str">
        <f>VLOOKUP(B58,'[1]LISTADO ATM'!$A$2:$C$822,3,0)</f>
        <v>NORTE</v>
      </c>
      <c r="B58" s="122">
        <v>987</v>
      </c>
      <c r="C58" s="128" t="str">
        <f>VLOOKUP(B58,'[1]LISTADO ATM'!$A$2:$B$822,2,0)</f>
        <v xml:space="preserve">ATM S/M Jumbo (Moca) </v>
      </c>
      <c r="D58" s="124" t="s">
        <v>2518</v>
      </c>
      <c r="E58" s="111">
        <v>335836364</v>
      </c>
    </row>
    <row r="59" spans="1:26" ht="18" x14ac:dyDescent="0.25">
      <c r="A59" s="119" t="str">
        <f>VLOOKUP(B59,'[1]LISTADO ATM'!$A$2:$C$822,3,0)</f>
        <v>DISTRITO NACIONAL</v>
      </c>
      <c r="B59" s="122">
        <v>406</v>
      </c>
      <c r="C59" s="128" t="str">
        <f>VLOOKUP(B59,'[1]LISTADO ATM'!$A$2:$B$822,2,0)</f>
        <v xml:space="preserve">ATM UNP Plaza Lama Máximo Gómez </v>
      </c>
      <c r="D59" s="124" t="s">
        <v>2518</v>
      </c>
      <c r="E59" s="111">
        <v>335836328</v>
      </c>
    </row>
    <row r="60" spans="1:26" ht="18" x14ac:dyDescent="0.25">
      <c r="A60" s="119" t="str">
        <f>VLOOKUP(B60,'[1]LISTADO ATM'!$A$2:$C$822,3,0)</f>
        <v>NORTE</v>
      </c>
      <c r="B60" s="122">
        <v>91</v>
      </c>
      <c r="C60" s="128" t="str">
        <f>VLOOKUP(B60,'[1]LISTADO ATM'!$A$2:$B$822,2,0)</f>
        <v xml:space="preserve">ATM UNP Villa Isabela </v>
      </c>
      <c r="D60" s="124" t="s">
        <v>2518</v>
      </c>
      <c r="E60" s="111">
        <v>335836317</v>
      </c>
    </row>
    <row r="61" spans="1:26" ht="18" x14ac:dyDescent="0.25">
      <c r="A61" s="119" t="str">
        <f>VLOOKUP(B61,'[1]LISTADO ATM'!$A$2:$C$822,3,0)</f>
        <v>NORTE</v>
      </c>
      <c r="B61" s="122">
        <v>877</v>
      </c>
      <c r="C61" s="128" t="str">
        <f>VLOOKUP(B61,'[1]LISTADO ATM'!$A$2:$B$822,2,0)</f>
        <v xml:space="preserve">ATM Estación Los Samanes (Ranchito, La Vega) </v>
      </c>
      <c r="D61" s="124" t="s">
        <v>2518</v>
      </c>
      <c r="E61" s="111">
        <v>335836310</v>
      </c>
    </row>
    <row r="62" spans="1:26" ht="18" x14ac:dyDescent="0.25">
      <c r="A62" s="119" t="str">
        <f>VLOOKUP(B62,'[1]LISTADO ATM'!$A$2:$C$822,3,0)</f>
        <v>NORTE</v>
      </c>
      <c r="B62" s="122">
        <v>315</v>
      </c>
      <c r="C62" s="128" t="str">
        <f>VLOOKUP(B62,'[1]LISTADO ATM'!$A$2:$B$822,2,0)</f>
        <v xml:space="preserve">ATM Oficina Estrella Sadalá </v>
      </c>
      <c r="D62" s="124" t="s">
        <v>2518</v>
      </c>
      <c r="E62" s="111">
        <v>335836307</v>
      </c>
    </row>
    <row r="63" spans="1:26" ht="18" x14ac:dyDescent="0.25">
      <c r="A63" s="119" t="str">
        <f>VLOOKUP(B63,'[1]LISTADO ATM'!$A$2:$C$822,3,0)</f>
        <v>ESTE</v>
      </c>
      <c r="B63" s="122">
        <v>673</v>
      </c>
      <c r="C63" s="128" t="str">
        <f>VLOOKUP(B63,'[1]LISTADO ATM'!$A$2:$B$822,2,0)</f>
        <v>ATM Clínica Dr. Cruz Jiminián</v>
      </c>
      <c r="D63" s="124" t="s">
        <v>2518</v>
      </c>
      <c r="E63" s="111">
        <v>335836288</v>
      </c>
    </row>
    <row r="64" spans="1:26" ht="18" x14ac:dyDescent="0.25">
      <c r="A64" s="119" t="str">
        <f>VLOOKUP(B64,'[1]LISTADO ATM'!$A$2:$C$822,3,0)</f>
        <v>NORTE</v>
      </c>
      <c r="B64" s="122">
        <v>756</v>
      </c>
      <c r="C64" s="128" t="str">
        <f>VLOOKUP(B64,'[1]LISTADO ATM'!$A$2:$B$822,2,0)</f>
        <v xml:space="preserve">ATM UNP Villa La Mata (Cotuí) </v>
      </c>
      <c r="D64" s="124" t="s">
        <v>2518</v>
      </c>
      <c r="E64" s="111">
        <v>335836362</v>
      </c>
    </row>
    <row r="65" spans="1:5" ht="18" x14ac:dyDescent="0.25">
      <c r="A65" s="75" t="str">
        <f>VLOOKUP(B65,'[1]LISTADO ATM'!$A$2:$C$822,3,0)</f>
        <v>SUR</v>
      </c>
      <c r="B65" s="122">
        <v>733</v>
      </c>
      <c r="C65" s="122" t="str">
        <f>VLOOKUP(B65,'[1]LISTADO ATM'!$A$2:$B$822,2,0)</f>
        <v xml:space="preserve">ATM Zona Franca Perdenales </v>
      </c>
      <c r="D65" s="124" t="s">
        <v>2518</v>
      </c>
      <c r="E65" s="111">
        <v>335836237</v>
      </c>
    </row>
    <row r="66" spans="1:5" ht="18" x14ac:dyDescent="0.25">
      <c r="A66" s="75" t="str">
        <f>VLOOKUP(B66,'[1]LISTADO ATM'!$A$2:$C$822,3,0)</f>
        <v>DISTRITO NACIONAL</v>
      </c>
      <c r="B66" s="122">
        <v>979</v>
      </c>
      <c r="C66" s="122" t="str">
        <f>VLOOKUP(B66,'[1]LISTADO ATM'!$A$2:$B$822,2,0)</f>
        <v xml:space="preserve">ATM Oficina Luperón I </v>
      </c>
      <c r="D66" s="124" t="s">
        <v>2518</v>
      </c>
      <c r="E66" s="111">
        <v>335836277</v>
      </c>
    </row>
    <row r="67" spans="1:5" ht="18" x14ac:dyDescent="0.25">
      <c r="A67" s="75" t="str">
        <f>VLOOKUP(B67,'[1]LISTADO ATM'!$A$2:$C$822,3,0)</f>
        <v>DISTRITO NACIONAL</v>
      </c>
      <c r="B67" s="122">
        <v>713</v>
      </c>
      <c r="C67" s="122" t="str">
        <f>VLOOKUP(B67,'[1]LISTADO ATM'!$A$2:$B$822,2,0)</f>
        <v xml:space="preserve">ATM Oficina Las Américas </v>
      </c>
      <c r="D67" s="124" t="s">
        <v>2518</v>
      </c>
      <c r="E67" s="111">
        <v>335834644</v>
      </c>
    </row>
    <row r="68" spans="1:5" ht="18" x14ac:dyDescent="0.25">
      <c r="A68" s="75" t="str">
        <f>VLOOKUP(B68,'[1]LISTADO ATM'!$A$2:$C$822,3,0)</f>
        <v>ESTE</v>
      </c>
      <c r="B68" s="122">
        <v>427</v>
      </c>
      <c r="C68" s="122" t="str">
        <f>VLOOKUP(B68,'[1]LISTADO ATM'!$A$2:$B$822,2,0)</f>
        <v xml:space="preserve">ATM Almacenes Iberia (Hato Mayor) </v>
      </c>
      <c r="D68" s="124" t="s">
        <v>2518</v>
      </c>
      <c r="E68" s="111">
        <v>335836383</v>
      </c>
    </row>
    <row r="69" spans="1:5" ht="18" x14ac:dyDescent="0.25">
      <c r="A69" s="75" t="str">
        <f>VLOOKUP(B69,'[1]LISTADO ATM'!$A$2:$C$822,3,0)</f>
        <v>NORTE</v>
      </c>
      <c r="B69" s="122">
        <v>304</v>
      </c>
      <c r="C69" s="122" t="str">
        <f>VLOOKUP(B69,'[1]LISTADO ATM'!$A$2:$B$822,2,0)</f>
        <v xml:space="preserve">ATM Multicentro La Sirena Estrella Sadhala </v>
      </c>
      <c r="D69" s="124" t="s">
        <v>2518</v>
      </c>
      <c r="E69" s="111">
        <v>335836737</v>
      </c>
    </row>
    <row r="70" spans="1:5" ht="18" x14ac:dyDescent="0.25">
      <c r="A70" s="75" t="str">
        <f>VLOOKUP(B70,'[1]LISTADO ATM'!$A$2:$C$822,3,0)</f>
        <v>DISTRITO NACIONAL</v>
      </c>
      <c r="B70" s="122">
        <v>734</v>
      </c>
      <c r="C70" s="122" t="str">
        <f>VLOOKUP(B70,'[1]LISTADO ATM'!$A$2:$B$822,2,0)</f>
        <v xml:space="preserve">ATM Oficina Independencia I </v>
      </c>
      <c r="D70" s="124" t="s">
        <v>2518</v>
      </c>
      <c r="E70" s="111">
        <v>335837572</v>
      </c>
    </row>
    <row r="71" spans="1:5" ht="18" x14ac:dyDescent="0.25">
      <c r="A71" s="75" t="str">
        <f>VLOOKUP(B71,'[1]LISTADO ATM'!$A$2:$C$822,3,0)</f>
        <v>NORTE</v>
      </c>
      <c r="B71" s="122">
        <v>752</v>
      </c>
      <c r="C71" s="122" t="str">
        <f>VLOOKUP(B71,'[1]LISTADO ATM'!$A$2:$B$822,2,0)</f>
        <v xml:space="preserve">ATM UNP Las Carolinas (La Vega) </v>
      </c>
      <c r="D71" s="124" t="s">
        <v>2518</v>
      </c>
      <c r="E71" s="111">
        <v>335836214</v>
      </c>
    </row>
    <row r="72" spans="1:5" ht="18" x14ac:dyDescent="0.25">
      <c r="A72" s="75" t="str">
        <f>VLOOKUP(B72,'[1]LISTADO ATM'!$A$2:$C$822,3,0)</f>
        <v>DISTRITO NACIONAL</v>
      </c>
      <c r="B72" s="122">
        <v>409</v>
      </c>
      <c r="C72" s="122" t="str">
        <f>VLOOKUP(B72,'[1]LISTADO ATM'!$A$2:$B$822,2,0)</f>
        <v xml:space="preserve">ATM Oficina Las Palmas de Herrera I </v>
      </c>
      <c r="D72" s="124" t="s">
        <v>2518</v>
      </c>
      <c r="E72" s="111">
        <v>335836259</v>
      </c>
    </row>
    <row r="73" spans="1:5" ht="18" x14ac:dyDescent="0.25">
      <c r="A73" s="75" t="str">
        <f>VLOOKUP(B73,'[1]LISTADO ATM'!$A$2:$C$822,3,0)</f>
        <v>SUR</v>
      </c>
      <c r="B73" s="122">
        <v>537</v>
      </c>
      <c r="C73" s="122" t="str">
        <f>VLOOKUP(B73,'[1]LISTADO ATM'!$A$2:$B$822,2,0)</f>
        <v xml:space="preserve">ATM Estación Texaco Enriquillo (Barahona) </v>
      </c>
      <c r="D73" s="124" t="s">
        <v>2518</v>
      </c>
      <c r="E73" s="111">
        <v>335836313</v>
      </c>
    </row>
    <row r="74" spans="1:5" ht="18" customHeight="1" x14ac:dyDescent="0.25">
      <c r="A74" s="75" t="str">
        <f>VLOOKUP(B74,'[1]LISTADO ATM'!$A$2:$C$822,3,0)</f>
        <v>NORTE</v>
      </c>
      <c r="B74" s="122">
        <v>853</v>
      </c>
      <c r="C74" s="122" t="str">
        <f>VLOOKUP(B74,'[1]LISTADO ATM'!$A$2:$B$822,2,0)</f>
        <v xml:space="preserve">ATM Inversiones JF Group (Shell Canabacoa) </v>
      </c>
      <c r="D74" s="124" t="s">
        <v>2518</v>
      </c>
      <c r="E74" s="111">
        <v>335836327</v>
      </c>
    </row>
    <row r="75" spans="1:5" ht="18" x14ac:dyDescent="0.25">
      <c r="A75" s="75" t="str">
        <f>VLOOKUP(B75,'[1]LISTADO ATM'!$A$2:$C$822,3,0)</f>
        <v>NORTE</v>
      </c>
      <c r="B75" s="122">
        <v>903</v>
      </c>
      <c r="C75" s="122" t="str">
        <f>VLOOKUP(B75,'[1]LISTADO ATM'!$A$2:$B$822,2,0)</f>
        <v xml:space="preserve">ATM Oficina La Vega Real I </v>
      </c>
      <c r="D75" s="124" t="s">
        <v>2518</v>
      </c>
      <c r="E75" s="111">
        <v>335836331</v>
      </c>
    </row>
    <row r="76" spans="1:5" ht="18" x14ac:dyDescent="0.25">
      <c r="A76" s="75" t="str">
        <f>VLOOKUP(B76,'[1]LISTADO ATM'!$A$2:$C$822,3,0)</f>
        <v>DISTRITO NACIONAL</v>
      </c>
      <c r="B76" s="122">
        <v>522</v>
      </c>
      <c r="C76" s="122" t="str">
        <f>VLOOKUP(B76,'[1]LISTADO ATM'!$A$2:$B$822,2,0)</f>
        <v xml:space="preserve">ATM Oficina Galería 360 </v>
      </c>
      <c r="D76" s="124" t="s">
        <v>2518</v>
      </c>
      <c r="E76" s="111">
        <v>335836247</v>
      </c>
    </row>
    <row r="77" spans="1:5" ht="18" x14ac:dyDescent="0.25">
      <c r="A77" s="75" t="str">
        <f>VLOOKUP(B77,'[1]LISTADO ATM'!$A$2:$C$822,3,0)</f>
        <v>ESTE</v>
      </c>
      <c r="B77" s="122">
        <v>608</v>
      </c>
      <c r="C77" s="122" t="str">
        <f>VLOOKUP(B77,'[1]LISTADO ATM'!$A$2:$B$822,2,0)</f>
        <v xml:space="preserve">ATM Oficina Jumbo (San Pedro) </v>
      </c>
      <c r="D77" s="124" t="s">
        <v>2518</v>
      </c>
      <c r="E77" s="111">
        <v>335836316</v>
      </c>
    </row>
    <row r="78" spans="1:5" ht="18" x14ac:dyDescent="0.25">
      <c r="A78" s="75" t="str">
        <f>VLOOKUP(B78,'[1]LISTADO ATM'!$A$2:$C$822,3,0)</f>
        <v>NORTE</v>
      </c>
      <c r="B78" s="122">
        <v>796</v>
      </c>
      <c r="C78" s="122" t="str">
        <f>VLOOKUP(B78,'[1]LISTADO ATM'!$A$2:$B$822,2,0)</f>
        <v xml:space="preserve">ATM Oficina Plaza Ventura (Nagua) </v>
      </c>
      <c r="D78" s="124" t="s">
        <v>2518</v>
      </c>
      <c r="E78" s="111">
        <v>335837564</v>
      </c>
    </row>
    <row r="79" spans="1:5" ht="18" x14ac:dyDescent="0.25">
      <c r="A79" s="75" t="str">
        <f>VLOOKUP(B79,'[1]LISTADO ATM'!$A$2:$C$822,3,0)</f>
        <v>SUR</v>
      </c>
      <c r="B79" s="122">
        <v>767</v>
      </c>
      <c r="C79" s="122" t="str">
        <f>VLOOKUP(B79,'[1]LISTADO ATM'!$A$2:$B$822,2,0)</f>
        <v xml:space="preserve">ATM S/M Diverso (Azua) </v>
      </c>
      <c r="D79" s="124" t="s">
        <v>2518</v>
      </c>
      <c r="E79" s="111">
        <v>335837606</v>
      </c>
    </row>
    <row r="80" spans="1:5" ht="18.75" thickBot="1" x14ac:dyDescent="0.3">
      <c r="A80" s="120" t="s">
        <v>2499</v>
      </c>
      <c r="B80" s="101">
        <f>COUNT(B9:B79)</f>
        <v>71</v>
      </c>
      <c r="C80" s="179"/>
      <c r="D80" s="180"/>
      <c r="E80" s="181"/>
    </row>
    <row r="81" spans="1:5" x14ac:dyDescent="0.25">
      <c r="E81" s="99"/>
    </row>
    <row r="82" spans="1:5" ht="18" x14ac:dyDescent="0.25">
      <c r="A82" s="173" t="s">
        <v>2500</v>
      </c>
      <c r="B82" s="174"/>
      <c r="C82" s="174"/>
      <c r="D82" s="174"/>
      <c r="E82" s="175"/>
    </row>
    <row r="83" spans="1:5" ht="18" x14ac:dyDescent="0.25">
      <c r="A83" s="96" t="s">
        <v>15</v>
      </c>
      <c r="B83" s="96" t="s">
        <v>2426</v>
      </c>
      <c r="C83" s="96" t="s">
        <v>46</v>
      </c>
      <c r="D83" s="106" t="s">
        <v>2429</v>
      </c>
      <c r="E83" s="102" t="s">
        <v>2427</v>
      </c>
    </row>
    <row r="84" spans="1:5" ht="18" x14ac:dyDescent="0.25">
      <c r="A84" s="122" t="str">
        <f>VLOOKUP(B84,'[1]LISTADO ATM'!$A$2:$C$822,3,0)</f>
        <v>DISTRITO NACIONAL</v>
      </c>
      <c r="B84" s="122">
        <v>410</v>
      </c>
      <c r="C84" s="122" t="str">
        <f>VLOOKUP(B84,'[1]LISTADO ATM'!$A$2:$B$822,2,0)</f>
        <v xml:space="preserve">ATM Oficina Las Palmas de Herrera II </v>
      </c>
      <c r="D84" s="135" t="s">
        <v>2534</v>
      </c>
      <c r="E84" s="125">
        <v>335835813</v>
      </c>
    </row>
    <row r="85" spans="1:5" ht="18" x14ac:dyDescent="0.25">
      <c r="A85" s="122" t="str">
        <f>VLOOKUP(B85,'[1]LISTADO ATM'!$A$2:$C$822,3,0)</f>
        <v>SUR</v>
      </c>
      <c r="B85" s="122">
        <v>5</v>
      </c>
      <c r="C85" s="122" t="str">
        <f>VLOOKUP(B85,'[1]LISTADO ATM'!$A$2:$B$822,2,0)</f>
        <v>ATM Oficina Autoservicio Villa Ofelia (San Juan)</v>
      </c>
      <c r="D85" s="135" t="s">
        <v>2534</v>
      </c>
      <c r="E85" s="136">
        <v>335836206</v>
      </c>
    </row>
    <row r="86" spans="1:5" ht="18" x14ac:dyDescent="0.25">
      <c r="A86" s="122" t="str">
        <f>VLOOKUP(B86,'[1]LISTADO ATM'!$A$2:$C$822,3,0)</f>
        <v>DISTRITO NACIONAL</v>
      </c>
      <c r="B86" s="122">
        <v>493</v>
      </c>
      <c r="C86" s="122" t="str">
        <f>VLOOKUP(B86,'[1]LISTADO ATM'!$A$2:$B$822,2,0)</f>
        <v xml:space="preserve">ATM Oficina Haina Occidental II </v>
      </c>
      <c r="D86" s="135" t="s">
        <v>2534</v>
      </c>
      <c r="E86" s="125">
        <v>335835839</v>
      </c>
    </row>
    <row r="87" spans="1:5" ht="18" x14ac:dyDescent="0.25">
      <c r="A87" s="122" t="str">
        <f>VLOOKUP(B87,'[1]LISTADO ATM'!$A$2:$C$822,3,0)</f>
        <v>DISTRITO NACIONAL</v>
      </c>
      <c r="B87" s="122">
        <v>85</v>
      </c>
      <c r="C87" s="122" t="str">
        <f>VLOOKUP(B87,'[1]LISTADO ATM'!$A$2:$B$822,2,0)</f>
        <v xml:space="preserve">ATM Oficina San Isidro (Fuerza Aérea) </v>
      </c>
      <c r="D87" s="135" t="s">
        <v>2534</v>
      </c>
      <c r="E87" s="125" t="s">
        <v>2541</v>
      </c>
    </row>
    <row r="88" spans="1:5" ht="18.75" thickBot="1" x14ac:dyDescent="0.3">
      <c r="A88" s="120" t="s">
        <v>2499</v>
      </c>
      <c r="B88" s="101">
        <f>COUNT(B84:B87)</f>
        <v>4</v>
      </c>
      <c r="C88" s="179"/>
      <c r="D88" s="180"/>
      <c r="E88" s="181"/>
    </row>
    <row r="89" spans="1:5" ht="18.75" customHeight="1" thickBot="1" x14ac:dyDescent="0.3">
      <c r="E89" s="99"/>
    </row>
    <row r="90" spans="1:5" ht="18.75" thickBot="1" x14ac:dyDescent="0.3">
      <c r="A90" s="162" t="s">
        <v>2501</v>
      </c>
      <c r="B90" s="163"/>
      <c r="C90" s="163"/>
      <c r="D90" s="163"/>
      <c r="E90" s="164"/>
    </row>
    <row r="91" spans="1:5" ht="18" x14ac:dyDescent="0.25">
      <c r="A91" s="96" t="s">
        <v>15</v>
      </c>
      <c r="B91" s="96" t="s">
        <v>2426</v>
      </c>
      <c r="C91" s="97" t="s">
        <v>46</v>
      </c>
      <c r="D91" s="97" t="s">
        <v>2429</v>
      </c>
      <c r="E91" s="106" t="s">
        <v>2427</v>
      </c>
    </row>
    <row r="92" spans="1:5" ht="18" x14ac:dyDescent="0.25">
      <c r="A92" s="75">
        <v>60</v>
      </c>
      <c r="B92" s="122">
        <v>950</v>
      </c>
      <c r="C92" s="122" t="str">
        <f>VLOOKUP(B92,'[1]LISTADO ATM'!$A$2:$B$822,2,0)</f>
        <v xml:space="preserve">ATM Oficina Monterrico </v>
      </c>
      <c r="D92" s="126" t="s">
        <v>2451</v>
      </c>
      <c r="E92" s="111">
        <v>335836374</v>
      </c>
    </row>
    <row r="93" spans="1:5" ht="18" x14ac:dyDescent="0.25">
      <c r="A93" s="75" t="str">
        <f>VLOOKUP(B93,'[1]LISTADO ATM'!$A$2:$C$822,3,0)</f>
        <v>ESTE</v>
      </c>
      <c r="B93" s="122">
        <v>480</v>
      </c>
      <c r="C93" s="122" t="str">
        <f>VLOOKUP(B93,'[1]LISTADO ATM'!$A$2:$B$822,2,0)</f>
        <v>ATM UNP Farmaconal Higuey</v>
      </c>
      <c r="D93" s="126" t="s">
        <v>2451</v>
      </c>
      <c r="E93" s="111">
        <v>335836377</v>
      </c>
    </row>
    <row r="94" spans="1:5" ht="18" x14ac:dyDescent="0.25">
      <c r="A94" s="75" t="str">
        <f>VLOOKUP(B94,'[1]LISTADO ATM'!$A$2:$C$822,3,0)</f>
        <v>ESTE</v>
      </c>
      <c r="B94" s="122">
        <v>824</v>
      </c>
      <c r="C94" s="122" t="str">
        <f>VLOOKUP(B94,'[1]LISTADO ATM'!$A$2:$B$822,2,0)</f>
        <v xml:space="preserve">ATM Multiplaza (Higuey) </v>
      </c>
      <c r="D94" s="126" t="s">
        <v>2451</v>
      </c>
      <c r="E94" s="111">
        <v>335836378</v>
      </c>
    </row>
    <row r="95" spans="1:5" ht="18" x14ac:dyDescent="0.25">
      <c r="A95" s="75" t="str">
        <f>VLOOKUP(B95,'[1]LISTADO ATM'!$A$2:$C$822,3,0)</f>
        <v>ESTE</v>
      </c>
      <c r="B95" s="122">
        <v>742</v>
      </c>
      <c r="C95" s="122" t="str">
        <f>VLOOKUP(B95,'[1]LISTADO ATM'!$A$2:$B$822,2,0)</f>
        <v xml:space="preserve">ATM Oficina Plaza del Rey (La Romana) </v>
      </c>
      <c r="D95" s="126" t="s">
        <v>2451</v>
      </c>
      <c r="E95" s="111">
        <v>335836380</v>
      </c>
    </row>
    <row r="96" spans="1:5" ht="18" x14ac:dyDescent="0.25">
      <c r="A96" s="75">
        <v>408</v>
      </c>
      <c r="B96" s="122">
        <v>710</v>
      </c>
      <c r="C96" s="122" t="str">
        <f>VLOOKUP(B96,'[1]LISTADO ATM'!$A$2:$B$822,2,0)</f>
        <v xml:space="preserve">ATM S/M Soberano </v>
      </c>
      <c r="D96" s="126" t="s">
        <v>2451</v>
      </c>
      <c r="E96" s="111">
        <v>335836390</v>
      </c>
    </row>
    <row r="97" spans="1:5" ht="18" x14ac:dyDescent="0.25">
      <c r="A97" s="75" t="str">
        <f>VLOOKUP(B97,'[1]LISTADO ATM'!$A$2:$C$822,3,0)</f>
        <v>DISTRITO NACIONAL</v>
      </c>
      <c r="B97" s="122">
        <v>354</v>
      </c>
      <c r="C97" s="122" t="str">
        <f>VLOOKUP(B97,'[1]LISTADO ATM'!$A$2:$B$822,2,0)</f>
        <v xml:space="preserve">ATM Oficina Núñez de Cáceres II </v>
      </c>
      <c r="D97" s="126" t="s">
        <v>2451</v>
      </c>
      <c r="E97" s="111">
        <v>335836394</v>
      </c>
    </row>
    <row r="98" spans="1:5" ht="18" x14ac:dyDescent="0.25">
      <c r="A98" s="75" t="str">
        <f>VLOOKUP(B98,'[1]LISTADO ATM'!$A$2:$C$822,3,0)</f>
        <v>SUR</v>
      </c>
      <c r="B98" s="122">
        <v>84</v>
      </c>
      <c r="C98" s="122" t="str">
        <f>VLOOKUP(B98,'[1]LISTADO ATM'!$A$2:$B$822,2,0)</f>
        <v xml:space="preserve">ATM Oficina Multicentro Sirena San Cristóbal </v>
      </c>
      <c r="D98" s="126" t="s">
        <v>2451</v>
      </c>
      <c r="E98" s="111">
        <v>335836430</v>
      </c>
    </row>
    <row r="99" spans="1:5" ht="18" x14ac:dyDescent="0.25">
      <c r="A99" s="75" t="str">
        <f>VLOOKUP(B99,'[1]LISTADO ATM'!$A$2:$C$822,3,0)</f>
        <v>SUR</v>
      </c>
      <c r="B99" s="122">
        <v>592</v>
      </c>
      <c r="C99" s="122" t="str">
        <f>VLOOKUP(B99,'[1]LISTADO ATM'!$A$2:$B$822,2,0)</f>
        <v xml:space="preserve">ATM Centro de Caja San Cristóbal I </v>
      </c>
      <c r="D99" s="126" t="s">
        <v>2451</v>
      </c>
      <c r="E99" s="111">
        <v>335837005</v>
      </c>
    </row>
    <row r="100" spans="1:5" ht="18" x14ac:dyDescent="0.25">
      <c r="A100" s="75" t="str">
        <f>VLOOKUP(B100,'[1]LISTADO ATM'!$A$2:$C$822,3,0)</f>
        <v>DISTRITO NACIONAL</v>
      </c>
      <c r="B100" s="122">
        <v>24</v>
      </c>
      <c r="C100" s="122" t="str">
        <f>VLOOKUP(B100,'[1]LISTADO ATM'!$A$2:$B$822,2,0)</f>
        <v xml:space="preserve">ATM Oficina Eusebio Manzueta </v>
      </c>
      <c r="D100" s="126" t="s">
        <v>2451</v>
      </c>
      <c r="E100" s="111">
        <v>335837022</v>
      </c>
    </row>
    <row r="101" spans="1:5" ht="18" x14ac:dyDescent="0.25">
      <c r="A101" s="75" t="str">
        <f>VLOOKUP(B101,'[1]LISTADO ATM'!$A$2:$C$822,3,0)</f>
        <v>DISTRITO NACIONAL</v>
      </c>
      <c r="B101" s="122">
        <v>514</v>
      </c>
      <c r="C101" s="122" t="str">
        <f>VLOOKUP(B101,'[1]LISTADO ATM'!$A$2:$B$822,2,0)</f>
        <v>ATM Autoservicio Charles de Gaulle</v>
      </c>
      <c r="D101" s="126" t="s">
        <v>2451</v>
      </c>
      <c r="E101" s="111">
        <v>335837043</v>
      </c>
    </row>
    <row r="102" spans="1:5" ht="18" x14ac:dyDescent="0.25">
      <c r="A102" s="75" t="str">
        <f>VLOOKUP(B102,'[1]LISTADO ATM'!$A$2:$C$822,3,0)</f>
        <v>DISTRITO NACIONAL</v>
      </c>
      <c r="B102" s="122">
        <v>946</v>
      </c>
      <c r="C102" s="122" t="str">
        <f>VLOOKUP(B102,'[1]LISTADO ATM'!$A$2:$B$822,2,0)</f>
        <v xml:space="preserve">ATM Oficina Núñez de Cáceres I </v>
      </c>
      <c r="D102" s="126" t="s">
        <v>2451</v>
      </c>
      <c r="E102" s="111">
        <v>335837047</v>
      </c>
    </row>
    <row r="103" spans="1:5" ht="18" x14ac:dyDescent="0.25">
      <c r="A103" s="75" t="str">
        <f>VLOOKUP(B103,'[1]LISTADO ATM'!$A$2:$C$822,3,0)</f>
        <v>SUR</v>
      </c>
      <c r="B103" s="122">
        <v>881</v>
      </c>
      <c r="C103" s="122" t="str">
        <f>VLOOKUP(B103,'[1]LISTADO ATM'!$A$2:$B$822,2,0)</f>
        <v xml:space="preserve">ATM UNP Yaguate (San Cristóbal) </v>
      </c>
      <c r="D103" s="126" t="s">
        <v>2451</v>
      </c>
      <c r="E103" s="111">
        <v>335837051</v>
      </c>
    </row>
    <row r="104" spans="1:5" ht="18" x14ac:dyDescent="0.25">
      <c r="A104" s="75" t="str">
        <f>VLOOKUP(B104,'[1]LISTADO ATM'!$A$2:$C$822,3,0)</f>
        <v>DISTRITO NACIONAL</v>
      </c>
      <c r="B104" s="122">
        <v>568</v>
      </c>
      <c r="C104" s="122" t="str">
        <f>VLOOKUP(B104,'[1]LISTADO ATM'!$A$2:$B$822,2,0)</f>
        <v xml:space="preserve">ATM Ministerio de Educación </v>
      </c>
      <c r="D104" s="126" t="s">
        <v>2451</v>
      </c>
      <c r="E104" s="111">
        <v>335837060</v>
      </c>
    </row>
    <row r="105" spans="1:5" ht="18" x14ac:dyDescent="0.25">
      <c r="A105" s="75" t="str">
        <f>VLOOKUP(B105,'[1]LISTADO ATM'!$A$2:$C$822,3,0)</f>
        <v>NORTE</v>
      </c>
      <c r="B105" s="122">
        <v>712</v>
      </c>
      <c r="C105" s="122" t="str">
        <f>VLOOKUP(B105,'[1]LISTADO ATM'!$A$2:$B$822,2,0)</f>
        <v xml:space="preserve">ATM Oficina Imbert </v>
      </c>
      <c r="D105" s="126" t="s">
        <v>2451</v>
      </c>
      <c r="E105" s="111">
        <v>335837179</v>
      </c>
    </row>
    <row r="106" spans="1:5" ht="18" x14ac:dyDescent="0.25">
      <c r="A106" s="75" t="str">
        <f>VLOOKUP(B106,'[1]LISTADO ATM'!$A$2:$C$822,3,0)</f>
        <v>DISTRITO NACIONAL</v>
      </c>
      <c r="B106" s="122">
        <v>165</v>
      </c>
      <c r="C106" s="122" t="str">
        <f>VLOOKUP(B106,'[1]LISTADO ATM'!$A$2:$B$822,2,0)</f>
        <v>ATM Autoservicio Megacentro</v>
      </c>
      <c r="D106" s="126" t="s">
        <v>2451</v>
      </c>
      <c r="E106" s="111">
        <v>335837359</v>
      </c>
    </row>
    <row r="107" spans="1:5" ht="18" x14ac:dyDescent="0.25">
      <c r="A107" s="75" t="str">
        <f>VLOOKUP(B107,'[1]LISTADO ATM'!$A$2:$C$822,3,0)</f>
        <v>SUR</v>
      </c>
      <c r="B107" s="122">
        <v>403</v>
      </c>
      <c r="C107" s="122" t="str">
        <f>VLOOKUP(B107,'[1]LISTADO ATM'!$A$2:$B$822,2,0)</f>
        <v xml:space="preserve">ATM Oficina Vicente Noble </v>
      </c>
      <c r="D107" s="126" t="s">
        <v>2451</v>
      </c>
      <c r="E107" s="111">
        <v>335837382</v>
      </c>
    </row>
    <row r="108" spans="1:5" ht="18" x14ac:dyDescent="0.25">
      <c r="A108" s="75" t="str">
        <f>VLOOKUP(B108,'[1]LISTADO ATM'!$A$2:$C$822,3,0)</f>
        <v>NORTE</v>
      </c>
      <c r="B108" s="122">
        <v>687</v>
      </c>
      <c r="C108" s="122" t="str">
        <f>VLOOKUP(B108,'[1]LISTADO ATM'!$A$2:$B$822,2,0)</f>
        <v>ATM Oficina Monterrico II</v>
      </c>
      <c r="D108" s="126" t="s">
        <v>2451</v>
      </c>
      <c r="E108" s="111">
        <v>335837392</v>
      </c>
    </row>
    <row r="109" spans="1:5" ht="18" x14ac:dyDescent="0.25">
      <c r="A109" s="75" t="str">
        <f>VLOOKUP(B109,'[1]LISTADO ATM'!$A$2:$C$822,3,0)</f>
        <v>DISTRITO NACIONAL</v>
      </c>
      <c r="B109" s="122">
        <v>246</v>
      </c>
      <c r="C109" s="122" t="str">
        <f>VLOOKUP(B109,'[1]LISTADO ATM'!$A$2:$B$822,2,0)</f>
        <v xml:space="preserve">ATM Oficina Torre BR (Lobby) </v>
      </c>
      <c r="D109" s="126" t="s">
        <v>2451</v>
      </c>
      <c r="E109" s="111">
        <v>335837402</v>
      </c>
    </row>
    <row r="110" spans="1:5" ht="18" x14ac:dyDescent="0.25">
      <c r="A110" s="75" t="str">
        <f>VLOOKUP(B110,'[1]LISTADO ATM'!$A$2:$C$822,3,0)</f>
        <v>DISTRITO NACIONAL</v>
      </c>
      <c r="B110" s="122">
        <v>563</v>
      </c>
      <c r="C110" s="122" t="str">
        <f>VLOOKUP(B110,'[1]LISTADO ATM'!$A$2:$B$822,2,0)</f>
        <v xml:space="preserve">ATM Base Aérea San Isidro </v>
      </c>
      <c r="D110" s="126" t="s">
        <v>2451</v>
      </c>
      <c r="E110" s="111">
        <v>335837580</v>
      </c>
    </row>
    <row r="111" spans="1:5" ht="18" x14ac:dyDescent="0.25">
      <c r="A111" s="75" t="str">
        <f>VLOOKUP(B111,'[1]LISTADO ATM'!$A$2:$C$822,3,0)</f>
        <v>DISTRITO NACIONAL</v>
      </c>
      <c r="B111" s="122">
        <v>735</v>
      </c>
      <c r="C111" s="122" t="str">
        <f>VLOOKUP(B111,'[1]LISTADO ATM'!$A$2:$B$822,2,0)</f>
        <v xml:space="preserve">ATM Oficina Independencia II  </v>
      </c>
      <c r="D111" s="126" t="s">
        <v>2451</v>
      </c>
      <c r="E111" s="111">
        <v>335837581</v>
      </c>
    </row>
    <row r="112" spans="1:5" ht="18" x14ac:dyDescent="0.25">
      <c r="A112" s="75" t="str">
        <f>VLOOKUP(B112,'[1]LISTADO ATM'!$A$2:$C$822,3,0)</f>
        <v>ESTE</v>
      </c>
      <c r="B112" s="122">
        <v>843</v>
      </c>
      <c r="C112" s="122" t="str">
        <f>VLOOKUP(B112,'[1]LISTADO ATM'!$A$2:$B$822,2,0)</f>
        <v xml:space="preserve">ATM Oficina Romana Centro </v>
      </c>
      <c r="D112" s="126" t="s">
        <v>2451</v>
      </c>
      <c r="E112" s="111">
        <v>335837585</v>
      </c>
    </row>
    <row r="113" spans="1:5" ht="18" x14ac:dyDescent="0.25">
      <c r="A113" s="75" t="str">
        <f>VLOOKUP(B113,'[1]LISTADO ATM'!$A$2:$C$822,3,0)</f>
        <v>DISTRITO NACIONAL</v>
      </c>
      <c r="B113" s="122">
        <v>791</v>
      </c>
      <c r="C113" s="122" t="str">
        <f>VLOOKUP(B113,'[1]LISTADO ATM'!$A$2:$B$822,2,0)</f>
        <v xml:space="preserve">ATM Oficina Sans Soucí </v>
      </c>
      <c r="D113" s="126" t="s">
        <v>2451</v>
      </c>
      <c r="E113" s="111">
        <v>335837589</v>
      </c>
    </row>
    <row r="114" spans="1:5" ht="18" x14ac:dyDescent="0.25">
      <c r="A114" s="75" t="str">
        <f>VLOOKUP(B114,'[1]LISTADO ATM'!$A$2:$C$822,3,0)</f>
        <v>NORTE</v>
      </c>
      <c r="B114" s="122">
        <v>857</v>
      </c>
      <c r="C114" s="122" t="str">
        <f>VLOOKUP(B114,'[1]LISTADO ATM'!$A$2:$B$822,2,0)</f>
        <v xml:space="preserve">ATM Oficina Los Alamos </v>
      </c>
      <c r="D114" s="126" t="s">
        <v>2451</v>
      </c>
      <c r="E114" s="111">
        <v>335837592</v>
      </c>
    </row>
    <row r="115" spans="1:5" ht="18" x14ac:dyDescent="0.25">
      <c r="A115" s="75" t="str">
        <f>VLOOKUP(B115,'[1]LISTADO ATM'!$A$2:$C$822,3,0)</f>
        <v>ESTE</v>
      </c>
      <c r="B115" s="122">
        <v>660</v>
      </c>
      <c r="C115" s="122" t="str">
        <f>VLOOKUP(B115,'[1]LISTADO ATM'!$A$2:$B$822,2,0)</f>
        <v>ATM Oficina Romana Norte II</v>
      </c>
      <c r="D115" s="126" t="s">
        <v>2451</v>
      </c>
      <c r="E115" s="111">
        <v>335837684</v>
      </c>
    </row>
    <row r="116" spans="1:5" ht="18" x14ac:dyDescent="0.25">
      <c r="A116" s="75" t="str">
        <f>VLOOKUP(B116,'[1]LISTADO ATM'!$A$2:$C$822,3,0)</f>
        <v>DISTRITO NACIONAL</v>
      </c>
      <c r="B116" s="122">
        <v>325</v>
      </c>
      <c r="C116" s="122" t="str">
        <f>VLOOKUP(B116,'[1]LISTADO ATM'!$A$2:$B$822,2,0)</f>
        <v>ATM Casa Edwin</v>
      </c>
      <c r="D116" s="126" t="s">
        <v>2451</v>
      </c>
      <c r="E116" s="111">
        <v>335835916</v>
      </c>
    </row>
    <row r="117" spans="1:5" ht="18" x14ac:dyDescent="0.25">
      <c r="A117" s="75" t="str">
        <f>VLOOKUP(B117,'[1]LISTADO ATM'!$A$2:$C$822,3,0)</f>
        <v>NORTE</v>
      </c>
      <c r="B117" s="122">
        <v>373</v>
      </c>
      <c r="C117" s="122" t="str">
        <f>VLOOKUP(B117,'[1]LISTADO ATM'!$A$2:$B$822,2,0)</f>
        <v>S/M Tangui Nagua</v>
      </c>
      <c r="D117" s="126" t="s">
        <v>2451</v>
      </c>
      <c r="E117" s="111">
        <v>335837711</v>
      </c>
    </row>
    <row r="118" spans="1:5" ht="18" x14ac:dyDescent="0.25">
      <c r="A118" s="75" t="str">
        <f>VLOOKUP(B118,'[1]LISTADO ATM'!$A$2:$C$822,3,0)</f>
        <v>ESTE</v>
      </c>
      <c r="B118" s="122">
        <v>651</v>
      </c>
      <c r="C118" s="122" t="str">
        <f>VLOOKUP(B118,'[1]LISTADO ATM'!$A$2:$B$822,2,0)</f>
        <v>ATM Eco Petroleo Romana</v>
      </c>
      <c r="D118" s="126" t="s">
        <v>2451</v>
      </c>
      <c r="E118" s="111">
        <v>335837713</v>
      </c>
    </row>
    <row r="119" spans="1:5" ht="18" x14ac:dyDescent="0.25">
      <c r="A119" s="75" t="str">
        <f>VLOOKUP(B119,'[1]LISTADO ATM'!$A$2:$C$822,3,0)</f>
        <v>ESTE</v>
      </c>
      <c r="B119" s="122">
        <v>268</v>
      </c>
      <c r="C119" s="122" t="str">
        <f>VLOOKUP(B119,'[1]LISTADO ATM'!$A$2:$B$822,2,0)</f>
        <v xml:space="preserve">ATM Autobanco La Altagracia (Higuey) </v>
      </c>
      <c r="D119" s="126" t="s">
        <v>2451</v>
      </c>
      <c r="E119" s="111">
        <v>335837716</v>
      </c>
    </row>
    <row r="120" spans="1:5" ht="18.75" customHeight="1" x14ac:dyDescent="0.25">
      <c r="A120" s="75" t="str">
        <f>VLOOKUP(B120,'[1]LISTADO ATM'!$A$2:$C$822,3,0)</f>
        <v>DISTRITO NACIONAL</v>
      </c>
      <c r="B120" s="122">
        <v>540</v>
      </c>
      <c r="C120" s="122" t="str">
        <f>VLOOKUP(B120,'[1]LISTADO ATM'!$A$2:$B$822,2,0)</f>
        <v xml:space="preserve">ATM Autoservicio Sambil I </v>
      </c>
      <c r="D120" s="126" t="s">
        <v>2451</v>
      </c>
      <c r="E120" s="111">
        <v>335837717</v>
      </c>
    </row>
    <row r="121" spans="1:5" ht="18" x14ac:dyDescent="0.25">
      <c r="A121" s="75" t="str">
        <f>VLOOKUP(B121,'[1]LISTADO ATM'!$A$2:$C$822,3,0)</f>
        <v>SUR</v>
      </c>
      <c r="B121" s="122">
        <v>781</v>
      </c>
      <c r="C121" s="122" t="str">
        <f>VLOOKUP(B121,'[1]LISTADO ATM'!$A$2:$B$822,2,0)</f>
        <v xml:space="preserve">ATM Estación Isla Barahona </v>
      </c>
      <c r="D121" s="126" t="s">
        <v>2451</v>
      </c>
      <c r="E121" s="111">
        <v>335837735</v>
      </c>
    </row>
    <row r="122" spans="1:5" ht="18" x14ac:dyDescent="0.25">
      <c r="A122" s="75" t="str">
        <f>VLOOKUP(B122,'[1]LISTADO ATM'!$A$2:$C$822,3,0)</f>
        <v>SUR</v>
      </c>
      <c r="B122" s="122">
        <v>342</v>
      </c>
      <c r="C122" s="122" t="str">
        <f>VLOOKUP(B122,'[1]LISTADO ATM'!$A$2:$B$822,2,0)</f>
        <v>ATM Oficina Obras Públicas Azua</v>
      </c>
      <c r="D122" s="126" t="s">
        <v>2451</v>
      </c>
      <c r="E122" s="111" t="s">
        <v>2571</v>
      </c>
    </row>
    <row r="123" spans="1:5" ht="18" x14ac:dyDescent="0.25">
      <c r="A123" s="75" t="str">
        <f>VLOOKUP(B123,'[1]LISTADO ATM'!$A$2:$C$822,3,0)</f>
        <v>DISTRITO NACIONAL</v>
      </c>
      <c r="B123" s="122">
        <v>929</v>
      </c>
      <c r="C123" s="122" t="str">
        <f>VLOOKUP(B123,'[1]LISTADO ATM'!$A$2:$B$822,2,0)</f>
        <v>ATM Autoservicio Nacional El Conde</v>
      </c>
      <c r="D123" s="126" t="s">
        <v>2451</v>
      </c>
      <c r="E123" s="111">
        <v>335837741</v>
      </c>
    </row>
    <row r="124" spans="1:5" ht="18.75" thickBot="1" x14ac:dyDescent="0.3">
      <c r="A124" s="127" t="s">
        <v>2499</v>
      </c>
      <c r="B124" s="101">
        <f>COUNT(B92:B123)</f>
        <v>32</v>
      </c>
      <c r="C124" s="107"/>
      <c r="D124" s="107"/>
      <c r="E124" s="107"/>
    </row>
    <row r="125" spans="1:5" ht="15.75" thickBot="1" x14ac:dyDescent="0.3">
      <c r="E125" s="99"/>
    </row>
    <row r="126" spans="1:5" ht="18.75" thickBot="1" x14ac:dyDescent="0.3">
      <c r="A126" s="162" t="s">
        <v>2502</v>
      </c>
      <c r="B126" s="163"/>
      <c r="C126" s="163"/>
      <c r="D126" s="163"/>
      <c r="E126" s="164"/>
    </row>
    <row r="127" spans="1:5" ht="18" x14ac:dyDescent="0.25">
      <c r="A127" s="96" t="s">
        <v>15</v>
      </c>
      <c r="B127" s="97" t="s">
        <v>2426</v>
      </c>
      <c r="C127" s="97" t="s">
        <v>46</v>
      </c>
      <c r="D127" s="97" t="s">
        <v>2429</v>
      </c>
      <c r="E127" s="102" t="s">
        <v>2427</v>
      </c>
    </row>
    <row r="128" spans="1:5" ht="18" x14ac:dyDescent="0.25">
      <c r="A128" s="75" t="str">
        <f>VLOOKUP(B128,'[1]LISTADO ATM'!$A$2:$C$822,3,0)</f>
        <v>DISTRITO NACIONAL</v>
      </c>
      <c r="B128" s="122">
        <v>976</v>
      </c>
      <c r="C128" s="122" t="str">
        <f>VLOOKUP(B128,'[1]LISTADO ATM'!$A$2:$B$822,2,0)</f>
        <v xml:space="preserve">ATM Oficina Diamond Plaza I </v>
      </c>
      <c r="D128" s="122" t="s">
        <v>2489</v>
      </c>
      <c r="E128" s="111">
        <v>335836264</v>
      </c>
    </row>
    <row r="129" spans="1:5" ht="18" x14ac:dyDescent="0.25">
      <c r="A129" s="75" t="str">
        <f>VLOOKUP(B129,'[1]LISTADO ATM'!$A$2:$C$822,3,0)</f>
        <v>ESTE</v>
      </c>
      <c r="B129" s="122">
        <v>345</v>
      </c>
      <c r="C129" s="122" t="str">
        <f>VLOOKUP(B129,'[1]LISTADO ATM'!$A$2:$B$822,2,0)</f>
        <v>ATM Ofic. Yamasa II</v>
      </c>
      <c r="D129" s="122" t="s">
        <v>2489</v>
      </c>
      <c r="E129" s="111">
        <v>335836289</v>
      </c>
    </row>
    <row r="130" spans="1:5" ht="18" x14ac:dyDescent="0.25">
      <c r="A130" s="75" t="str">
        <f>VLOOKUP(B130,'[1]LISTADO ATM'!$A$2:$C$822,3,0)</f>
        <v>DISTRITO NACIONAL</v>
      </c>
      <c r="B130" s="122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11">
        <v>335836398</v>
      </c>
    </row>
    <row r="131" spans="1:5" ht="18" x14ac:dyDescent="0.25">
      <c r="A131" s="75" t="str">
        <f>VLOOKUP(B131,'[1]LISTADO ATM'!$A$2:$C$822,3,0)</f>
        <v>NORTE</v>
      </c>
      <c r="B131" s="122">
        <v>864</v>
      </c>
      <c r="C131" s="122" t="str">
        <f>VLOOKUP(B131,'[1]LISTADO ATM'!$A$2:$B$822,2,0)</f>
        <v xml:space="preserve">ATM Palmares Mall (San Francisco) </v>
      </c>
      <c r="D131" s="122" t="s">
        <v>2489</v>
      </c>
      <c r="E131" s="137">
        <v>335836755</v>
      </c>
    </row>
    <row r="132" spans="1:5" ht="18" x14ac:dyDescent="0.25">
      <c r="A132" s="75" t="str">
        <f>VLOOKUP(B132,'[1]LISTADO ATM'!$A$2:$C$822,3,0)</f>
        <v>SUR</v>
      </c>
      <c r="B132" s="122">
        <v>873</v>
      </c>
      <c r="C132" s="122" t="str">
        <f>VLOOKUP(B132,'[1]LISTADO ATM'!$A$2:$B$822,2,0)</f>
        <v xml:space="preserve">ATM Centro de Caja San Cristóbal II </v>
      </c>
      <c r="D132" s="122" t="s">
        <v>2489</v>
      </c>
      <c r="E132" s="137">
        <v>335837056</v>
      </c>
    </row>
    <row r="133" spans="1:5" ht="18" x14ac:dyDescent="0.25">
      <c r="A133" s="75" t="str">
        <f>VLOOKUP(B133,'[1]LISTADO ATM'!$A$2:$C$822,3,0)</f>
        <v>ESTE</v>
      </c>
      <c r="B133" s="122">
        <v>945</v>
      </c>
      <c r="C133" s="122" t="str">
        <f>VLOOKUP(B133,'[1]LISTADO ATM'!$A$2:$B$822,2,0)</f>
        <v xml:space="preserve">ATM UNP El Valle (Hato Mayor) </v>
      </c>
      <c r="D133" s="122" t="s">
        <v>2489</v>
      </c>
      <c r="E133" s="137" t="s">
        <v>2572</v>
      </c>
    </row>
    <row r="134" spans="1:5" ht="18" x14ac:dyDescent="0.25">
      <c r="A134" s="75" t="str">
        <f>VLOOKUP(B134,'[1]LISTADO ATM'!$A$2:$C$822,3,0)</f>
        <v>NORTE</v>
      </c>
      <c r="B134" s="122">
        <v>350</v>
      </c>
      <c r="C134" s="122" t="str">
        <f>VLOOKUP(B134,'[1]LISTADO ATM'!$A$2:$B$822,2,0)</f>
        <v xml:space="preserve">ATM Oficina Villa Tapia </v>
      </c>
      <c r="D134" s="122" t="s">
        <v>2489</v>
      </c>
      <c r="E134" s="137" t="s">
        <v>2573</v>
      </c>
    </row>
    <row r="135" spans="1:5" ht="18" x14ac:dyDescent="0.25">
      <c r="A135" s="75" t="str">
        <f>VLOOKUP(B135,'[1]LISTADO ATM'!$A$2:$C$822,3,0)</f>
        <v>DISTRITO NACIONAL</v>
      </c>
      <c r="B135" s="122">
        <v>561</v>
      </c>
      <c r="C135" s="122" t="str">
        <f>VLOOKUP(B135,'[1]LISTADO ATM'!$A$2:$B$822,2,0)</f>
        <v xml:space="preserve">ATM Comando Regional P.N. S.D. Este </v>
      </c>
      <c r="D135" s="122" t="s">
        <v>2489</v>
      </c>
      <c r="E135" s="137">
        <v>335837692</v>
      </c>
    </row>
    <row r="136" spans="1:5" ht="18" x14ac:dyDescent="0.25">
      <c r="A136" s="75" t="str">
        <f>VLOOKUP(B136,'[1]LISTADO ATM'!$A$2:$C$822,3,0)</f>
        <v>DISTRITO NACIONAL</v>
      </c>
      <c r="B136" s="122">
        <v>610</v>
      </c>
      <c r="C136" s="122" t="str">
        <f>VLOOKUP(B136,'[1]LISTADO ATM'!$A$2:$B$822,2,0)</f>
        <v xml:space="preserve">ATM EDEESTE </v>
      </c>
      <c r="D136" s="122" t="s">
        <v>2489</v>
      </c>
      <c r="E136" s="137">
        <v>335837710</v>
      </c>
    </row>
    <row r="137" spans="1:5" ht="18" x14ac:dyDescent="0.25">
      <c r="A137" s="75" t="str">
        <f>VLOOKUP(B137,'[1]LISTADO ATM'!$A$2:$C$822,3,0)</f>
        <v>NORTE</v>
      </c>
      <c r="B137" s="122">
        <v>882</v>
      </c>
      <c r="C137" s="122" t="str">
        <f>VLOOKUP(B137,'[1]LISTADO ATM'!$A$2:$B$822,2,0)</f>
        <v xml:space="preserve">ATM Oficina Moca II </v>
      </c>
      <c r="D137" s="122" t="s">
        <v>2489</v>
      </c>
      <c r="E137" s="137">
        <v>335837719</v>
      </c>
    </row>
    <row r="138" spans="1:5" ht="18" x14ac:dyDescent="0.25">
      <c r="A138" s="75"/>
      <c r="B138" s="152"/>
      <c r="C138" s="147"/>
      <c r="D138" s="153"/>
      <c r="E138" s="137"/>
    </row>
    <row r="139" spans="1:5" ht="18" x14ac:dyDescent="0.25">
      <c r="A139" s="75"/>
      <c r="B139" s="152"/>
      <c r="C139" s="147"/>
      <c r="D139" s="153"/>
      <c r="E139" s="137"/>
    </row>
    <row r="140" spans="1:5" ht="18.75" thickBot="1" x14ac:dyDescent="0.3">
      <c r="A140" s="120" t="s">
        <v>2499</v>
      </c>
      <c r="B140" s="101">
        <f>COUNT(B128:B137)</f>
        <v>10</v>
      </c>
      <c r="C140" s="107"/>
      <c r="D140" s="132"/>
      <c r="E140" s="133"/>
    </row>
    <row r="141" spans="1:5" ht="15.75" thickBot="1" x14ac:dyDescent="0.3">
      <c r="E141" s="99"/>
    </row>
    <row r="142" spans="1:5" ht="18" customHeight="1" x14ac:dyDescent="0.25">
      <c r="A142" s="176" t="s">
        <v>2503</v>
      </c>
      <c r="B142" s="177"/>
      <c r="C142" s="177"/>
      <c r="D142" s="177"/>
      <c r="E142" s="178"/>
    </row>
    <row r="143" spans="1:5" ht="18" x14ac:dyDescent="0.25">
      <c r="A143" s="102" t="s">
        <v>15</v>
      </c>
      <c r="B143" s="98" t="s">
        <v>2426</v>
      </c>
      <c r="C143" s="98" t="s">
        <v>46</v>
      </c>
      <c r="D143" s="129" t="s">
        <v>2429</v>
      </c>
      <c r="E143" s="102" t="s">
        <v>2427</v>
      </c>
    </row>
    <row r="144" spans="1:5" ht="18" x14ac:dyDescent="0.25">
      <c r="A144" s="122" t="str">
        <f>VLOOKUP(B144,'[1]LISTADO ATM'!$A$2:$C$822,3,0)</f>
        <v>DISTRITO NACIONAL</v>
      </c>
      <c r="B144" s="122">
        <v>113</v>
      </c>
      <c r="C144" s="122" t="str">
        <f>VLOOKUP(B144,'[1]LISTADO ATM'!$A$2:$B$822,2,0)</f>
        <v xml:space="preserve">ATM Autoservicio Atalaya del Mar </v>
      </c>
      <c r="D144" s="138" t="s">
        <v>2524</v>
      </c>
      <c r="E144" s="125">
        <v>335836252</v>
      </c>
    </row>
    <row r="145" spans="1:5" ht="18" x14ac:dyDescent="0.25">
      <c r="A145" s="122" t="str">
        <f>VLOOKUP(B145,'[1]LISTADO ATM'!$A$2:$C$822,3,0)</f>
        <v>SUR</v>
      </c>
      <c r="B145" s="122">
        <v>356</v>
      </c>
      <c r="C145" s="122" t="str">
        <f>VLOOKUP(B145,'[1]LISTADO ATM'!$A$2:$B$822,2,0)</f>
        <v xml:space="preserve">ATM Estación Sigma (San Cristóbal) </v>
      </c>
      <c r="D145" s="128" t="s">
        <v>2519</v>
      </c>
      <c r="E145" s="125">
        <v>335836366</v>
      </c>
    </row>
    <row r="146" spans="1:5" ht="18" x14ac:dyDescent="0.25">
      <c r="A146" s="122" t="str">
        <f>VLOOKUP(B146,'[1]LISTADO ATM'!$A$2:$C$822,3,0)</f>
        <v>DISTRITO NACIONAL</v>
      </c>
      <c r="B146" s="122">
        <v>946</v>
      </c>
      <c r="C146" s="122" t="str">
        <f>VLOOKUP(B146,'[1]LISTADO ATM'!$A$2:$B$822,2,0)</f>
        <v xml:space="preserve">ATM Oficina Núñez de Cáceres I </v>
      </c>
      <c r="D146" s="138" t="s">
        <v>2524</v>
      </c>
      <c r="E146" s="125">
        <v>335836369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2519</v>
      </c>
      <c r="E147" s="125">
        <v>335836407</v>
      </c>
    </row>
    <row r="148" spans="1:5" ht="18" x14ac:dyDescent="0.25">
      <c r="A148" s="122" t="str">
        <f>VLOOKUP(B148,'[1]LISTADO ATM'!$A$2:$C$822,3,0)</f>
        <v>ESTE</v>
      </c>
      <c r="B148" s="122">
        <v>104</v>
      </c>
      <c r="C148" s="122" t="str">
        <f>VLOOKUP(B148,'[1]LISTADO ATM'!$A$2:$B$822,2,0)</f>
        <v xml:space="preserve">ATM Jumbo Higuey </v>
      </c>
      <c r="D148" s="128" t="s">
        <v>2519</v>
      </c>
      <c r="E148" s="125" t="s">
        <v>2540</v>
      </c>
    </row>
    <row r="149" spans="1:5" ht="18.75" thickBot="1" x14ac:dyDescent="0.3">
      <c r="A149" s="120" t="s">
        <v>2499</v>
      </c>
      <c r="B149" s="101">
        <f>COUNT(B144:B148)</f>
        <v>5</v>
      </c>
      <c r="C149" s="131"/>
      <c r="D149" s="130"/>
      <c r="E149" s="130"/>
    </row>
    <row r="150" spans="1:5" ht="15.75" thickBot="1" x14ac:dyDescent="0.3">
      <c r="E150" s="99"/>
    </row>
    <row r="151" spans="1:5" ht="18.75" thickBot="1" x14ac:dyDescent="0.3">
      <c r="A151" s="182" t="s">
        <v>2504</v>
      </c>
      <c r="B151" s="183"/>
      <c r="D151" s="99"/>
      <c r="E151" s="99"/>
    </row>
    <row r="152" spans="1:5" ht="18.75" thickBot="1" x14ac:dyDescent="0.3">
      <c r="A152" s="160">
        <f>+B124+B140+B149</f>
        <v>47</v>
      </c>
      <c r="B152" s="161"/>
    </row>
    <row r="153" spans="1:5" ht="15.75" thickBot="1" x14ac:dyDescent="0.3">
      <c r="E153" s="99"/>
    </row>
    <row r="154" spans="1:5" ht="18.75" thickBot="1" x14ac:dyDescent="0.3">
      <c r="A154" s="162" t="s">
        <v>2505</v>
      </c>
      <c r="B154" s="163"/>
      <c r="C154" s="163"/>
      <c r="D154" s="163"/>
      <c r="E154" s="164"/>
    </row>
    <row r="155" spans="1:5" ht="18" x14ac:dyDescent="0.25">
      <c r="A155" s="102" t="s">
        <v>15</v>
      </c>
      <c r="B155" s="98" t="s">
        <v>2426</v>
      </c>
      <c r="C155" s="98" t="s">
        <v>46</v>
      </c>
      <c r="D155" s="165" t="s">
        <v>2429</v>
      </c>
      <c r="E155" s="166"/>
    </row>
    <row r="156" spans="1:5" ht="18.75" customHeight="1" x14ac:dyDescent="0.25">
      <c r="A156" s="134" t="str">
        <f>VLOOKUP(B156,'[1]LISTADO ATM'!$A$2:$C$822,3,0)</f>
        <v>NORTE</v>
      </c>
      <c r="B156" s="122">
        <v>603</v>
      </c>
      <c r="C156" s="122" t="str">
        <f>VLOOKUP(B156,'[1]LISTADO ATM'!$A$2:$B$822,2,0)</f>
        <v xml:space="preserve">ATM Zona Franca (Santiago) II </v>
      </c>
      <c r="D156" s="158" t="s">
        <v>2520</v>
      </c>
      <c r="E156" s="159"/>
    </row>
    <row r="157" spans="1:5" ht="18" x14ac:dyDescent="0.25">
      <c r="A157" s="134" t="str">
        <f>VLOOKUP(B157,'[1]LISTADO ATM'!$A$2:$C$822,3,0)</f>
        <v>NORTE</v>
      </c>
      <c r="B157" s="122">
        <v>282</v>
      </c>
      <c r="C157" s="122" t="str">
        <f>VLOOKUP(B157,'[1]LISTADO ATM'!$A$2:$B$822,2,0)</f>
        <v xml:space="preserve">ATM Autobanco Nibaje </v>
      </c>
      <c r="D157" s="158" t="s">
        <v>2521</v>
      </c>
      <c r="E157" s="159"/>
    </row>
    <row r="158" spans="1:5" ht="18" x14ac:dyDescent="0.25">
      <c r="A158" s="134" t="str">
        <f>VLOOKUP(B158,'[1]LISTADO ATM'!$A$2:$C$822,3,0)</f>
        <v>DISTRITO NACIONAL</v>
      </c>
      <c r="B158" s="122">
        <v>557</v>
      </c>
      <c r="C158" s="122" t="str">
        <f>VLOOKUP(B158,'[1]LISTADO ATM'!$A$2:$B$822,2,0)</f>
        <v xml:space="preserve">ATM Multicentro La Sirena Ave. Mella </v>
      </c>
      <c r="D158" s="158" t="s">
        <v>2521</v>
      </c>
      <c r="E158" s="159"/>
    </row>
    <row r="159" spans="1:5" ht="18.75" customHeight="1" x14ac:dyDescent="0.25">
      <c r="A159" s="134" t="str">
        <f>VLOOKUP(B159,'[1]LISTADO ATM'!$A$2:$C$822,3,0)</f>
        <v>NORTE</v>
      </c>
      <c r="B159" s="122">
        <v>668</v>
      </c>
      <c r="C159" s="122" t="str">
        <f>VLOOKUP(B159,'[1]LISTADO ATM'!$A$2:$B$822,2,0)</f>
        <v>ATM Hospital HEMMI (Santiago)</v>
      </c>
      <c r="D159" s="158" t="s">
        <v>2520</v>
      </c>
      <c r="E159" s="159"/>
    </row>
    <row r="160" spans="1:5" ht="18" x14ac:dyDescent="0.25">
      <c r="A160" s="134" t="str">
        <f>VLOOKUP(B160,'[1]LISTADO ATM'!$A$2:$C$822,3,0)</f>
        <v>DISTRITO NACIONAL</v>
      </c>
      <c r="B160" s="122">
        <v>813</v>
      </c>
      <c r="C160" s="122" t="str">
        <f>VLOOKUP(B160,'[1]LISTADO ATM'!$A$2:$B$822,2,0)</f>
        <v>ATM Occidental Mall</v>
      </c>
      <c r="D160" s="158" t="s">
        <v>2530</v>
      </c>
      <c r="E160" s="159"/>
    </row>
    <row r="161" spans="1:5" ht="18" x14ac:dyDescent="0.25">
      <c r="A161" s="134" t="str">
        <f>VLOOKUP(B161,'[1]LISTADO ATM'!$A$2:$C$822,3,0)</f>
        <v>DISTRITO NACIONAL</v>
      </c>
      <c r="B161" s="122">
        <v>85</v>
      </c>
      <c r="C161" s="122" t="str">
        <f>VLOOKUP(B161,'[1]LISTADO ATM'!$A$2:$B$822,2,0)</f>
        <v xml:space="preserve">ATM Oficina San Isidro (Fuerza Aérea) </v>
      </c>
      <c r="D161" s="158" t="s">
        <v>2520</v>
      </c>
      <c r="E161" s="159"/>
    </row>
    <row r="162" spans="1:5" ht="18" x14ac:dyDescent="0.25">
      <c r="A162" s="134" t="str">
        <f>VLOOKUP(B162,'[1]LISTADO ATM'!$A$2:$C$822,3,0)</f>
        <v>DISTRITO NACIONAL</v>
      </c>
      <c r="B162" s="122">
        <v>23</v>
      </c>
      <c r="C162" s="122" t="str">
        <f>VLOOKUP(B162,'[1]LISTADO ATM'!$A$2:$B$822,2,0)</f>
        <v xml:space="preserve">ATM Oficina México </v>
      </c>
      <c r="D162" s="158" t="s">
        <v>2520</v>
      </c>
      <c r="E162" s="159"/>
    </row>
    <row r="163" spans="1:5" ht="18" x14ac:dyDescent="0.25">
      <c r="A163" s="134" t="str">
        <f>VLOOKUP(B163,'[1]LISTADO ATM'!$A$2:$C$822,3,0)</f>
        <v>NORTE</v>
      </c>
      <c r="B163" s="122">
        <v>151</v>
      </c>
      <c r="C163" s="122" t="str">
        <f>VLOOKUP(B163,'[1]LISTADO ATM'!$A$2:$B$822,2,0)</f>
        <v xml:space="preserve">ATM Oficina Nagua </v>
      </c>
      <c r="D163" s="158" t="s">
        <v>2520</v>
      </c>
      <c r="E163" s="159"/>
    </row>
    <row r="164" spans="1:5" ht="18" x14ac:dyDescent="0.25">
      <c r="A164" s="134" t="str">
        <f>VLOOKUP(B164,'[1]LISTADO ATM'!$A$2:$C$822,3,0)</f>
        <v>NORTE</v>
      </c>
      <c r="B164" s="122">
        <v>198</v>
      </c>
      <c r="C164" s="122" t="str">
        <f>VLOOKUP(B164,'[1]LISTADO ATM'!$A$2:$B$822,2,0)</f>
        <v xml:space="preserve">ATM Almacenes El Encanto  (Santiago) </v>
      </c>
      <c r="D164" s="158" t="s">
        <v>2520</v>
      </c>
      <c r="E164" s="159"/>
    </row>
    <row r="165" spans="1:5" ht="18" x14ac:dyDescent="0.25">
      <c r="A165" s="134" t="str">
        <f>VLOOKUP(B165,'[1]LISTADO ATM'!$A$2:$C$822,3,0)</f>
        <v>NORTE</v>
      </c>
      <c r="B165" s="122">
        <v>283</v>
      </c>
      <c r="C165" s="122" t="str">
        <f>VLOOKUP(B165,'[1]LISTADO ATM'!$A$2:$B$822,2,0)</f>
        <v xml:space="preserve">ATM Oficina Nibaje </v>
      </c>
      <c r="D165" s="158" t="s">
        <v>2520</v>
      </c>
      <c r="E165" s="159"/>
    </row>
    <row r="166" spans="1:5" ht="18" x14ac:dyDescent="0.25">
      <c r="A166" s="134" t="str">
        <f>VLOOKUP(B166,'[1]LISTADO ATM'!$A$2:$C$822,3,0)</f>
        <v>DISTRITO NACIONAL</v>
      </c>
      <c r="B166" s="122">
        <v>331</v>
      </c>
      <c r="C166" s="122" t="str">
        <f>VLOOKUP(B166,'[1]LISTADO ATM'!$A$2:$B$822,2,0)</f>
        <v>ATM Ayuntamiento Sto. Dgo. Este</v>
      </c>
      <c r="D166" s="158" t="s">
        <v>2520</v>
      </c>
      <c r="E166" s="159"/>
    </row>
    <row r="167" spans="1:5" ht="18" x14ac:dyDescent="0.25">
      <c r="A167" s="134" t="str">
        <f>VLOOKUP(B167,'[1]LISTADO ATM'!$A$2:$C$822,3,0)</f>
        <v>NORTE</v>
      </c>
      <c r="B167" s="122">
        <v>405</v>
      </c>
      <c r="C167" s="122" t="str">
        <f>VLOOKUP(B167,'[1]LISTADO ATM'!$A$2:$B$822,2,0)</f>
        <v xml:space="preserve">ATM UNP Loma de Cabrera </v>
      </c>
      <c r="D167" s="158" t="s">
        <v>2520</v>
      </c>
      <c r="E167" s="159"/>
    </row>
    <row r="168" spans="1:5" ht="18" x14ac:dyDescent="0.25">
      <c r="A168" s="134" t="str">
        <f>VLOOKUP(B168,'[1]LISTADO ATM'!$A$2:$C$822,3,0)</f>
        <v>DISTRITO NACIONAL</v>
      </c>
      <c r="B168" s="122">
        <v>438</v>
      </c>
      <c r="C168" s="122" t="str">
        <f>VLOOKUP(B168,'[1]LISTADO ATM'!$A$2:$B$822,2,0)</f>
        <v xml:space="preserve">ATM Autobanco Torre IV </v>
      </c>
      <c r="D168" s="158" t="s">
        <v>2530</v>
      </c>
      <c r="E168" s="159"/>
    </row>
    <row r="169" spans="1:5" ht="18" x14ac:dyDescent="0.25">
      <c r="A169" s="134" t="str">
        <f>VLOOKUP(B169,'[1]LISTADO ATM'!$A$2:$C$822,3,0)</f>
        <v>NORTE</v>
      </c>
      <c r="B169" s="122">
        <v>496</v>
      </c>
      <c r="C169" s="122" t="str">
        <f>VLOOKUP(B169,'[1]LISTADO ATM'!$A$2:$B$822,2,0)</f>
        <v xml:space="preserve">ATM Multicentro La Sirena Bonao </v>
      </c>
      <c r="D169" s="158" t="s">
        <v>2520</v>
      </c>
      <c r="E169" s="159"/>
    </row>
    <row r="170" spans="1:5" ht="18" x14ac:dyDescent="0.25">
      <c r="A170" s="134" t="str">
        <f>VLOOKUP(B170,'[1]LISTADO ATM'!$A$2:$C$822,3,0)</f>
        <v>DISTRITO NACIONAL</v>
      </c>
      <c r="B170" s="122">
        <v>515</v>
      </c>
      <c r="C170" s="122" t="str">
        <f>VLOOKUP(B170,'[1]LISTADO ATM'!$A$2:$B$822,2,0)</f>
        <v xml:space="preserve">ATM Oficina Agora Mall I </v>
      </c>
      <c r="D170" s="158" t="s">
        <v>2521</v>
      </c>
      <c r="E170" s="159"/>
    </row>
    <row r="171" spans="1:5" ht="18" x14ac:dyDescent="0.25">
      <c r="A171" s="134" t="str">
        <f>VLOOKUP(B171,'[1]LISTADO ATM'!$A$2:$C$822,3,0)</f>
        <v>DISTRITO NACIONAL</v>
      </c>
      <c r="B171" s="122">
        <v>567</v>
      </c>
      <c r="C171" s="122" t="str">
        <f>VLOOKUP(B171,'[1]LISTADO ATM'!$A$2:$B$822,2,0)</f>
        <v xml:space="preserve">ATM Oficina Máximo Gómez </v>
      </c>
      <c r="D171" s="158" t="s">
        <v>2521</v>
      </c>
      <c r="E171" s="159"/>
    </row>
    <row r="172" spans="1:5" ht="18" x14ac:dyDescent="0.25">
      <c r="A172" s="134" t="e">
        <f>VLOOKUP(B172,'[1]LISTADO ATM'!$A$2:$C$822,3,0)</f>
        <v>#N/A</v>
      </c>
      <c r="B172" s="122">
        <v>582</v>
      </c>
      <c r="C172" s="122" t="e">
        <f>VLOOKUP(B172,'[1]LISTADO ATM'!$A$2:$B$822,2,0)</f>
        <v>#N/A</v>
      </c>
      <c r="D172" s="158" t="s">
        <v>2520</v>
      </c>
      <c r="E172" s="159"/>
    </row>
    <row r="173" spans="1:5" ht="18" x14ac:dyDescent="0.25">
      <c r="A173" s="134" t="str">
        <f>VLOOKUP(B173,'[1]LISTADO ATM'!$A$2:$C$822,3,0)</f>
        <v>ESTE</v>
      </c>
      <c r="B173" s="122">
        <v>612</v>
      </c>
      <c r="C173" s="122" t="str">
        <f>VLOOKUP(B173,'[1]LISTADO ATM'!$A$2:$B$822,2,0)</f>
        <v xml:space="preserve">ATM Plaza Orense (La Romana) </v>
      </c>
      <c r="D173" s="158" t="s">
        <v>2520</v>
      </c>
      <c r="E173" s="159"/>
    </row>
    <row r="174" spans="1:5" ht="18" x14ac:dyDescent="0.25">
      <c r="A174" s="134" t="str">
        <f>VLOOKUP(B174,'[1]LISTADO ATM'!$A$2:$C$822,3,0)</f>
        <v>DISTRITO NACIONAL</v>
      </c>
      <c r="B174" s="122">
        <v>655</v>
      </c>
      <c r="C174" s="122" t="str">
        <f>VLOOKUP(B174,'[1]LISTADO ATM'!$A$2:$B$822,2,0)</f>
        <v>ATM Farmacia Sandra</v>
      </c>
      <c r="D174" s="158" t="s">
        <v>2520</v>
      </c>
      <c r="E174" s="159"/>
    </row>
    <row r="175" spans="1:5" ht="18" x14ac:dyDescent="0.25">
      <c r="A175" s="134" t="str">
        <f>VLOOKUP(B175,'[1]LISTADO ATM'!$A$2:$C$822,3,0)</f>
        <v>DISTRITO NACIONAL</v>
      </c>
      <c r="B175" s="122">
        <v>676</v>
      </c>
      <c r="C175" s="122" t="str">
        <f>VLOOKUP(B175,'[1]LISTADO ATM'!$A$2:$B$822,2,0)</f>
        <v>ATM S/M Bravo Colina Del Oeste</v>
      </c>
      <c r="D175" s="158" t="s">
        <v>2521</v>
      </c>
      <c r="E175" s="159"/>
    </row>
    <row r="176" spans="1:5" ht="18" x14ac:dyDescent="0.25">
      <c r="A176" s="134" t="str">
        <f>VLOOKUP(B176,'[1]LISTADO ATM'!$A$2:$C$822,3,0)</f>
        <v>NORTE</v>
      </c>
      <c r="B176" s="122">
        <v>731</v>
      </c>
      <c r="C176" s="122" t="str">
        <f>VLOOKUP(B176,'[1]LISTADO ATM'!$A$2:$B$822,2,0)</f>
        <v xml:space="preserve">ATM UNP Villa González </v>
      </c>
      <c r="D176" s="158" t="s">
        <v>2520</v>
      </c>
      <c r="E176" s="159"/>
    </row>
    <row r="177" spans="1:5" ht="18" x14ac:dyDescent="0.25">
      <c r="A177" s="134" t="str">
        <f>VLOOKUP(B177,'[1]LISTADO ATM'!$A$2:$C$822,3,0)</f>
        <v>NORTE</v>
      </c>
      <c r="B177" s="122">
        <v>737</v>
      </c>
      <c r="C177" s="122" t="str">
        <f>VLOOKUP(B177,'[1]LISTADO ATM'!$A$2:$B$822,2,0)</f>
        <v xml:space="preserve">ATM UNP Cabarete (Puerto Plata) </v>
      </c>
      <c r="D177" s="158" t="s">
        <v>2521</v>
      </c>
      <c r="E177" s="159"/>
    </row>
    <row r="178" spans="1:5" ht="18" x14ac:dyDescent="0.25">
      <c r="A178" s="134" t="str">
        <f>VLOOKUP(B178,'[1]LISTADO ATM'!$A$2:$C$822,3,0)</f>
        <v>NORTE</v>
      </c>
      <c r="B178" s="122">
        <v>749</v>
      </c>
      <c r="C178" s="122" t="str">
        <f>VLOOKUP(B178,'[1]LISTADO ATM'!$A$2:$B$822,2,0)</f>
        <v xml:space="preserve">ATM Oficina Yaque </v>
      </c>
      <c r="D178" s="158" t="s">
        <v>2520</v>
      </c>
      <c r="E178" s="159"/>
    </row>
    <row r="179" spans="1:5" ht="18" x14ac:dyDescent="0.25">
      <c r="A179" s="134" t="str">
        <f>VLOOKUP(B179,'[1]LISTADO ATM'!$A$2:$C$822,3,0)</f>
        <v>NORTE</v>
      </c>
      <c r="B179" s="122">
        <v>862</v>
      </c>
      <c r="C179" s="122" t="str">
        <f>VLOOKUP(B179,'[1]LISTADO ATM'!$A$2:$B$822,2,0)</f>
        <v xml:space="preserve">ATM S/M Doble A (Sabaneta) </v>
      </c>
      <c r="D179" s="158" t="s">
        <v>2521</v>
      </c>
      <c r="E179" s="159"/>
    </row>
    <row r="180" spans="1:5" ht="18" x14ac:dyDescent="0.25">
      <c r="A180" s="134" t="str">
        <f>VLOOKUP(B180,'[1]LISTADO ATM'!$A$2:$C$822,3,0)</f>
        <v>NORTE</v>
      </c>
      <c r="B180" s="122">
        <v>956</v>
      </c>
      <c r="C180" s="122" t="str">
        <f>VLOOKUP(B180,'[1]LISTADO ATM'!$A$2:$B$822,2,0)</f>
        <v xml:space="preserve">ATM Autoservicio El Jaya (SFM) </v>
      </c>
      <c r="D180" s="158" t="s">
        <v>2520</v>
      </c>
      <c r="E180" s="159"/>
    </row>
    <row r="181" spans="1:5" ht="18" x14ac:dyDescent="0.25">
      <c r="A181" s="134" t="str">
        <f>VLOOKUP(B181,'[1]LISTADO ATM'!$A$2:$C$822,3,0)</f>
        <v>DISTRITO NACIONAL</v>
      </c>
      <c r="B181" s="122">
        <v>971</v>
      </c>
      <c r="C181" s="122" t="str">
        <f>VLOOKUP(B181,'[1]LISTADO ATM'!$A$2:$B$822,2,0)</f>
        <v xml:space="preserve">ATM Club Banreservas I </v>
      </c>
      <c r="D181" s="158" t="s">
        <v>2530</v>
      </c>
      <c r="E181" s="159"/>
    </row>
    <row r="182" spans="1:5" ht="18" x14ac:dyDescent="0.25">
      <c r="A182" s="122" t="str">
        <f>VLOOKUP(B182,'[1]LISTADO ATM'!$A$2:$C$822,3,0)</f>
        <v>SUR</v>
      </c>
      <c r="B182" s="122">
        <v>995</v>
      </c>
      <c r="C182" s="122" t="str">
        <f>VLOOKUP(B182,'[1]LISTADO ATM'!$A$2:$B$822,2,0)</f>
        <v xml:space="preserve">ATM Oficina San Cristobal III (Lobby) </v>
      </c>
      <c r="D182" s="158" t="s">
        <v>2521</v>
      </c>
      <c r="E182" s="159"/>
    </row>
    <row r="183" spans="1:5" ht="18" x14ac:dyDescent="0.25">
      <c r="A183" s="154"/>
      <c r="B183" s="152"/>
      <c r="C183" s="122" t="e">
        <f>VLOOKUP(B183,'[1]LISTADO ATM'!$A$2:$B$822,2,0)</f>
        <v>#N/A</v>
      </c>
      <c r="D183" s="148"/>
      <c r="E183" s="149"/>
    </row>
    <row r="184" spans="1:5" ht="18.75" thickBot="1" x14ac:dyDescent="0.3">
      <c r="A184" s="120" t="s">
        <v>2499</v>
      </c>
      <c r="B184" s="101">
        <f>COUNT(B156:B182)</f>
        <v>27</v>
      </c>
      <c r="C184" s="131"/>
      <c r="D184" s="130"/>
      <c r="E184" s="130"/>
    </row>
  </sheetData>
  <mergeCells count="40">
    <mergeCell ref="A151:B151"/>
    <mergeCell ref="D165:E165"/>
    <mergeCell ref="D166:E166"/>
    <mergeCell ref="D167:E167"/>
    <mergeCell ref="D162:E162"/>
    <mergeCell ref="D163:E163"/>
    <mergeCell ref="D164:E164"/>
    <mergeCell ref="D160:E160"/>
    <mergeCell ref="D161:E161"/>
    <mergeCell ref="D158:E158"/>
    <mergeCell ref="D159:E159"/>
    <mergeCell ref="A1:E1"/>
    <mergeCell ref="A2:E2"/>
    <mergeCell ref="A7:E7"/>
    <mergeCell ref="A142:E142"/>
    <mergeCell ref="C80:E80"/>
    <mergeCell ref="A82:E82"/>
    <mergeCell ref="C88:E88"/>
    <mergeCell ref="A90:E90"/>
    <mergeCell ref="A126:E126"/>
    <mergeCell ref="A152:B152"/>
    <mergeCell ref="A154:E154"/>
    <mergeCell ref="D155:E155"/>
    <mergeCell ref="D156:E156"/>
    <mergeCell ref="D157:E15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</mergeCells>
  <phoneticPr fontId="46" type="noConversion"/>
  <conditionalFormatting sqref="B185:B1048576">
    <cfRule type="duplicateValues" dxfId="269" priority="160"/>
  </conditionalFormatting>
  <conditionalFormatting sqref="B185:B1048576">
    <cfRule type="duplicateValues" dxfId="268" priority="161"/>
  </conditionalFormatting>
  <conditionalFormatting sqref="B185:B1048576">
    <cfRule type="duplicateValues" dxfId="267" priority="162"/>
  </conditionalFormatting>
  <conditionalFormatting sqref="B185:B1048576">
    <cfRule type="duplicateValues" dxfId="266" priority="158"/>
    <cfRule type="duplicateValues" dxfId="265" priority="159"/>
  </conditionalFormatting>
  <conditionalFormatting sqref="E185:E1048576">
    <cfRule type="duplicateValues" dxfId="264" priority="157"/>
  </conditionalFormatting>
  <conditionalFormatting sqref="E185:E1048576">
    <cfRule type="duplicateValues" dxfId="263" priority="148"/>
  </conditionalFormatting>
  <conditionalFormatting sqref="B185:B1048576">
    <cfRule type="duplicateValues" dxfId="262" priority="146"/>
    <cfRule type="duplicateValues" dxfId="261" priority="147"/>
  </conditionalFormatting>
  <conditionalFormatting sqref="E99">
    <cfRule type="duplicateValues" dxfId="260" priority="101"/>
  </conditionalFormatting>
  <conditionalFormatting sqref="E19">
    <cfRule type="duplicateValues" dxfId="259" priority="100"/>
  </conditionalFormatting>
  <conditionalFormatting sqref="E160">
    <cfRule type="duplicateValues" dxfId="258" priority="99"/>
  </conditionalFormatting>
  <conditionalFormatting sqref="E29">
    <cfRule type="duplicateValues" dxfId="257" priority="98"/>
  </conditionalFormatting>
  <conditionalFormatting sqref="E37">
    <cfRule type="duplicateValues" dxfId="256" priority="97"/>
  </conditionalFormatting>
  <conditionalFormatting sqref="E38">
    <cfRule type="duplicateValues" dxfId="255" priority="96"/>
  </conditionalFormatting>
  <conditionalFormatting sqref="E43">
    <cfRule type="duplicateValues" dxfId="254" priority="95"/>
  </conditionalFormatting>
  <conditionalFormatting sqref="E100 E98 E69">
    <cfRule type="duplicateValues" dxfId="253" priority="102"/>
  </conditionalFormatting>
  <conditionalFormatting sqref="E86">
    <cfRule type="duplicateValues" dxfId="252" priority="67"/>
  </conditionalFormatting>
  <conditionalFormatting sqref="E86">
    <cfRule type="duplicateValues" dxfId="251" priority="88"/>
  </conditionalFormatting>
  <conditionalFormatting sqref="E86">
    <cfRule type="duplicateValues" dxfId="250" priority="87"/>
  </conditionalFormatting>
  <conditionalFormatting sqref="E86">
    <cfRule type="duplicateValues" dxfId="249" priority="86"/>
  </conditionalFormatting>
  <conditionalFormatting sqref="E86">
    <cfRule type="duplicateValues" dxfId="248" priority="85"/>
  </conditionalFormatting>
  <conditionalFormatting sqref="E86">
    <cfRule type="duplicateValues" dxfId="247" priority="84"/>
  </conditionalFormatting>
  <conditionalFormatting sqref="E86">
    <cfRule type="duplicateValues" dxfId="246" priority="83"/>
  </conditionalFormatting>
  <conditionalFormatting sqref="E86">
    <cfRule type="duplicateValues" dxfId="245" priority="82"/>
  </conditionalFormatting>
  <conditionalFormatting sqref="E86">
    <cfRule type="duplicateValues" dxfId="244" priority="81"/>
  </conditionalFormatting>
  <conditionalFormatting sqref="E86">
    <cfRule type="duplicateValues" dxfId="243" priority="79"/>
    <cfRule type="duplicateValues" dxfId="242" priority="80"/>
  </conditionalFormatting>
  <conditionalFormatting sqref="E86">
    <cfRule type="duplicateValues" dxfId="241" priority="78"/>
  </conditionalFormatting>
  <conditionalFormatting sqref="E86">
    <cfRule type="duplicateValues" dxfId="240" priority="77"/>
  </conditionalFormatting>
  <conditionalFormatting sqref="E86">
    <cfRule type="duplicateValues" dxfId="239" priority="76"/>
  </conditionalFormatting>
  <conditionalFormatting sqref="E86">
    <cfRule type="duplicateValues" dxfId="238" priority="74"/>
    <cfRule type="duplicateValues" dxfId="237" priority="75"/>
  </conditionalFormatting>
  <conditionalFormatting sqref="E86">
    <cfRule type="duplicateValues" dxfId="236" priority="73"/>
  </conditionalFormatting>
  <conditionalFormatting sqref="E86">
    <cfRule type="duplicateValues" dxfId="235" priority="71"/>
    <cfRule type="duplicateValues" dxfId="234" priority="72"/>
  </conditionalFormatting>
  <conditionalFormatting sqref="E86">
    <cfRule type="duplicateValues" dxfId="233" priority="68"/>
    <cfRule type="duplicateValues" dxfId="232" priority="69"/>
    <cfRule type="duplicateValues" dxfId="231" priority="70"/>
  </conditionalFormatting>
  <conditionalFormatting sqref="E86">
    <cfRule type="duplicateValues" dxfId="230" priority="66"/>
  </conditionalFormatting>
  <conditionalFormatting sqref="E86">
    <cfRule type="duplicateValues" dxfId="229" priority="65"/>
  </conditionalFormatting>
  <conditionalFormatting sqref="E86">
    <cfRule type="duplicateValues" dxfId="228" priority="63"/>
    <cfRule type="duplicateValues" dxfId="227" priority="64"/>
  </conditionalFormatting>
  <conditionalFormatting sqref="E86">
    <cfRule type="duplicateValues" dxfId="226" priority="62"/>
  </conditionalFormatting>
  <conditionalFormatting sqref="E86">
    <cfRule type="duplicateValues" dxfId="225" priority="89"/>
  </conditionalFormatting>
  <conditionalFormatting sqref="E86">
    <cfRule type="duplicateValues" dxfId="224" priority="90"/>
    <cfRule type="duplicateValues" dxfId="223" priority="91"/>
  </conditionalFormatting>
  <conditionalFormatting sqref="E86">
    <cfRule type="duplicateValues" dxfId="222" priority="92"/>
    <cfRule type="duplicateValues" dxfId="221" priority="93"/>
    <cfRule type="duplicateValues" dxfId="220" priority="94"/>
  </conditionalFormatting>
  <conditionalFormatting sqref="E161">
    <cfRule type="duplicateValues" dxfId="219" priority="61"/>
  </conditionalFormatting>
  <conditionalFormatting sqref="E161">
    <cfRule type="duplicateValues" dxfId="218" priority="60"/>
  </conditionalFormatting>
  <conditionalFormatting sqref="E133">
    <cfRule type="duplicateValues" dxfId="217" priority="59"/>
  </conditionalFormatting>
  <conditionalFormatting sqref="E133">
    <cfRule type="duplicateValues" dxfId="216" priority="58"/>
  </conditionalFormatting>
  <conditionalFormatting sqref="E112:E117 E79">
    <cfRule type="duplicateValues" dxfId="215" priority="57"/>
  </conditionalFormatting>
  <conditionalFormatting sqref="E134">
    <cfRule type="duplicateValues" dxfId="214" priority="56"/>
  </conditionalFormatting>
  <conditionalFormatting sqref="E134">
    <cfRule type="duplicateValues" dxfId="213" priority="55"/>
  </conditionalFormatting>
  <conditionalFormatting sqref="E184 E1:E28 E124:E132 E140:E159 E30:E69 E71:E77 E80:E109">
    <cfRule type="duplicateValues" dxfId="212" priority="103"/>
  </conditionalFormatting>
  <conditionalFormatting sqref="E184 E124:E132 E140:E160 E1:E69 E71:E77 E80:E109">
    <cfRule type="duplicateValues" dxfId="211" priority="104"/>
  </conditionalFormatting>
  <conditionalFormatting sqref="E135:E136 E138:E139">
    <cfRule type="duplicateValues" dxfId="210" priority="54"/>
  </conditionalFormatting>
  <conditionalFormatting sqref="E135:E136">
    <cfRule type="duplicateValues" dxfId="209" priority="53"/>
  </conditionalFormatting>
  <conditionalFormatting sqref="E118">
    <cfRule type="duplicateValues" dxfId="208" priority="52"/>
  </conditionalFormatting>
  <conditionalFormatting sqref="E118">
    <cfRule type="duplicateValues" dxfId="207" priority="51"/>
  </conditionalFormatting>
  <conditionalFormatting sqref="B1:B184">
    <cfRule type="duplicateValues" dxfId="206" priority="19"/>
    <cfRule type="duplicateValues" dxfId="205" priority="50"/>
  </conditionalFormatting>
  <conditionalFormatting sqref="E162">
    <cfRule type="duplicateValues" dxfId="204" priority="49"/>
  </conditionalFormatting>
  <conditionalFormatting sqref="E162">
    <cfRule type="duplicateValues" dxfId="203" priority="48"/>
  </conditionalFormatting>
  <conditionalFormatting sqref="E163">
    <cfRule type="duplicateValues" dxfId="202" priority="47"/>
  </conditionalFormatting>
  <conditionalFormatting sqref="E163">
    <cfRule type="duplicateValues" dxfId="201" priority="46"/>
  </conditionalFormatting>
  <conditionalFormatting sqref="E164">
    <cfRule type="duplicateValues" dxfId="200" priority="45"/>
  </conditionalFormatting>
  <conditionalFormatting sqref="E164">
    <cfRule type="duplicateValues" dxfId="199" priority="44"/>
  </conditionalFormatting>
  <conditionalFormatting sqref="E165">
    <cfRule type="duplicateValues" dxfId="198" priority="43"/>
  </conditionalFormatting>
  <conditionalFormatting sqref="E165">
    <cfRule type="duplicateValues" dxfId="197" priority="42"/>
  </conditionalFormatting>
  <conditionalFormatting sqref="E166">
    <cfRule type="duplicateValues" dxfId="196" priority="41"/>
  </conditionalFormatting>
  <conditionalFormatting sqref="E166">
    <cfRule type="duplicateValues" dxfId="195" priority="40"/>
  </conditionalFormatting>
  <conditionalFormatting sqref="E167">
    <cfRule type="duplicateValues" dxfId="194" priority="39"/>
  </conditionalFormatting>
  <conditionalFormatting sqref="E167">
    <cfRule type="duplicateValues" dxfId="193" priority="38"/>
  </conditionalFormatting>
  <conditionalFormatting sqref="E168">
    <cfRule type="duplicateValues" dxfId="192" priority="36"/>
  </conditionalFormatting>
  <conditionalFormatting sqref="E168">
    <cfRule type="duplicateValues" dxfId="191" priority="37"/>
  </conditionalFormatting>
  <conditionalFormatting sqref="E169">
    <cfRule type="duplicateValues" dxfId="190" priority="35"/>
  </conditionalFormatting>
  <conditionalFormatting sqref="E169">
    <cfRule type="duplicateValues" dxfId="189" priority="34"/>
  </conditionalFormatting>
  <conditionalFormatting sqref="E170">
    <cfRule type="duplicateValues" dxfId="188" priority="32"/>
  </conditionalFormatting>
  <conditionalFormatting sqref="E170">
    <cfRule type="duplicateValues" dxfId="187" priority="33"/>
  </conditionalFormatting>
  <conditionalFormatting sqref="E171">
    <cfRule type="duplicateValues" dxfId="186" priority="30"/>
  </conditionalFormatting>
  <conditionalFormatting sqref="E171">
    <cfRule type="duplicateValues" dxfId="185" priority="31"/>
  </conditionalFormatting>
  <conditionalFormatting sqref="E172">
    <cfRule type="duplicateValues" dxfId="184" priority="29"/>
  </conditionalFormatting>
  <conditionalFormatting sqref="E172">
    <cfRule type="duplicateValues" dxfId="183" priority="28"/>
  </conditionalFormatting>
  <conditionalFormatting sqref="E173">
    <cfRule type="duplicateValues" dxfId="182" priority="27"/>
  </conditionalFormatting>
  <conditionalFormatting sqref="E173">
    <cfRule type="duplicateValues" dxfId="181" priority="26"/>
  </conditionalFormatting>
  <conditionalFormatting sqref="E174">
    <cfRule type="duplicateValues" dxfId="180" priority="25"/>
  </conditionalFormatting>
  <conditionalFormatting sqref="E174">
    <cfRule type="duplicateValues" dxfId="179" priority="24"/>
  </conditionalFormatting>
  <conditionalFormatting sqref="E175">
    <cfRule type="duplicateValues" dxfId="178" priority="22"/>
  </conditionalFormatting>
  <conditionalFormatting sqref="E175">
    <cfRule type="duplicateValues" dxfId="177" priority="23"/>
  </conditionalFormatting>
  <conditionalFormatting sqref="E176">
    <cfRule type="duplicateValues" dxfId="176" priority="21"/>
  </conditionalFormatting>
  <conditionalFormatting sqref="E176">
    <cfRule type="duplicateValues" dxfId="175" priority="20"/>
  </conditionalFormatting>
  <conditionalFormatting sqref="E177">
    <cfRule type="duplicateValues" dxfId="174" priority="17"/>
  </conditionalFormatting>
  <conditionalFormatting sqref="E177">
    <cfRule type="duplicateValues" dxfId="173" priority="18"/>
  </conditionalFormatting>
  <conditionalFormatting sqref="E178 E183">
    <cfRule type="duplicateValues" dxfId="172" priority="16"/>
  </conditionalFormatting>
  <conditionalFormatting sqref="E178">
    <cfRule type="duplicateValues" dxfId="171" priority="15"/>
  </conditionalFormatting>
  <conditionalFormatting sqref="E179">
    <cfRule type="duplicateValues" dxfId="170" priority="13"/>
  </conditionalFormatting>
  <conditionalFormatting sqref="E179">
    <cfRule type="duplicateValues" dxfId="169" priority="14"/>
  </conditionalFormatting>
  <conditionalFormatting sqref="E180">
    <cfRule type="duplicateValues" dxfId="168" priority="12"/>
  </conditionalFormatting>
  <conditionalFormatting sqref="E180">
    <cfRule type="duplicateValues" dxfId="167" priority="11"/>
  </conditionalFormatting>
  <conditionalFormatting sqref="E181">
    <cfRule type="duplicateValues" dxfId="166" priority="9"/>
  </conditionalFormatting>
  <conditionalFormatting sqref="E181">
    <cfRule type="duplicateValues" dxfId="165" priority="10"/>
  </conditionalFormatting>
  <conditionalFormatting sqref="E182">
    <cfRule type="duplicateValues" dxfId="164" priority="7"/>
  </conditionalFormatting>
  <conditionalFormatting sqref="E182">
    <cfRule type="duplicateValues" dxfId="163" priority="8"/>
  </conditionalFormatting>
  <conditionalFormatting sqref="E119:E120">
    <cfRule type="duplicateValues" dxfId="162" priority="6"/>
  </conditionalFormatting>
  <conditionalFormatting sqref="E119:E120">
    <cfRule type="duplicateValues" dxfId="161" priority="5"/>
  </conditionalFormatting>
  <conditionalFormatting sqref="E110:E111 E78 E70">
    <cfRule type="duplicateValues" dxfId="160" priority="105"/>
  </conditionalFormatting>
  <conditionalFormatting sqref="E137">
    <cfRule type="duplicateValues" dxfId="159" priority="4"/>
  </conditionalFormatting>
  <conditionalFormatting sqref="E137">
    <cfRule type="duplicateValues" dxfId="158" priority="3"/>
  </conditionalFormatting>
  <conditionalFormatting sqref="E121:E123">
    <cfRule type="duplicateValues" dxfId="157" priority="2"/>
  </conditionalFormatting>
  <conditionalFormatting sqref="E121:E123">
    <cfRule type="duplicateValues" dxfId="1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45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45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45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4" t="s">
        <v>2443</v>
      </c>
      <c r="B25" s="185"/>
      <c r="C25" s="185"/>
      <c r="D25" s="18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46"/>
      <c r="D39" s="146"/>
    </row>
    <row r="40" spans="1:4" s="94" customFormat="1" ht="18.75" thickBot="1" x14ac:dyDescent="0.3">
      <c r="A40" s="145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45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46"/>
      <c r="D42" s="146"/>
    </row>
    <row r="43" spans="1:4" s="94" customFormat="1" ht="18" x14ac:dyDescent="0.25">
      <c r="A43" s="125"/>
      <c r="B43" s="122"/>
      <c r="C43" s="146"/>
      <c r="D43" s="146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5" priority="119253"/>
  </conditionalFormatting>
  <conditionalFormatting sqref="A9:A11">
    <cfRule type="duplicateValues" dxfId="154" priority="119257"/>
    <cfRule type="duplicateValues" dxfId="153" priority="119258"/>
  </conditionalFormatting>
  <conditionalFormatting sqref="A9:A11">
    <cfRule type="duplicateValues" dxfId="152" priority="119261"/>
    <cfRule type="duplicateValues" dxfId="151" priority="119262"/>
  </conditionalFormatting>
  <conditionalFormatting sqref="A5">
    <cfRule type="duplicateValues" dxfId="150" priority="289"/>
  </conditionalFormatting>
  <conditionalFormatting sqref="A5">
    <cfRule type="duplicateValues" dxfId="149" priority="287"/>
    <cfRule type="duplicateValues" dxfId="148" priority="288"/>
  </conditionalFormatting>
  <conditionalFormatting sqref="A5">
    <cfRule type="duplicateValues" dxfId="147" priority="285"/>
    <cfRule type="duplicateValues" dxfId="146" priority="286"/>
  </conditionalFormatting>
  <conditionalFormatting sqref="A5">
    <cfRule type="duplicateValues" dxfId="145" priority="266"/>
  </conditionalFormatting>
  <conditionalFormatting sqref="A5">
    <cfRule type="duplicateValues" dxfId="144" priority="264"/>
    <cfRule type="duplicateValues" dxfId="143" priority="265"/>
  </conditionalFormatting>
  <conditionalFormatting sqref="A5">
    <cfRule type="duplicateValues" dxfId="142" priority="262"/>
    <cfRule type="duplicateValues" dxfId="141" priority="263"/>
  </conditionalFormatting>
  <conditionalFormatting sqref="B5:B6">
    <cfRule type="duplicateValues" dxfId="140" priority="259"/>
    <cfRule type="duplicateValues" dxfId="139" priority="260"/>
  </conditionalFormatting>
  <conditionalFormatting sqref="B5:B6">
    <cfRule type="duplicateValues" dxfId="138" priority="258"/>
  </conditionalFormatting>
  <conditionalFormatting sqref="B5:B6">
    <cfRule type="duplicateValues" dxfId="137" priority="257"/>
  </conditionalFormatting>
  <conditionalFormatting sqref="B5:B6">
    <cfRule type="duplicateValues" dxfId="136" priority="255"/>
    <cfRule type="duplicateValues" dxfId="135" priority="256"/>
  </conditionalFormatting>
  <conditionalFormatting sqref="B27:B30">
    <cfRule type="duplicateValues" dxfId="134" priority="101"/>
  </conditionalFormatting>
  <conditionalFormatting sqref="B27:B30">
    <cfRule type="duplicateValues" dxfId="133" priority="99"/>
    <cfRule type="duplicateValues" dxfId="132" priority="100"/>
  </conditionalFormatting>
  <conditionalFormatting sqref="B27:B30">
    <cfRule type="duplicateValues" dxfId="131" priority="97"/>
    <cfRule type="duplicateValues" dxfId="130" priority="98"/>
  </conditionalFormatting>
  <conditionalFormatting sqref="B27:B30">
    <cfRule type="duplicateValues" dxfId="129" priority="96"/>
  </conditionalFormatting>
  <conditionalFormatting sqref="B27:B30">
    <cfRule type="duplicateValues" dxfId="128" priority="95"/>
  </conditionalFormatting>
  <conditionalFormatting sqref="B27:B30">
    <cfRule type="duplicateValues" dxfId="127" priority="94"/>
  </conditionalFormatting>
  <conditionalFormatting sqref="B27:B30">
    <cfRule type="duplicateValues" dxfId="126" priority="93"/>
  </conditionalFormatting>
  <conditionalFormatting sqref="B27:B30">
    <cfRule type="duplicateValues" dxfId="125" priority="91"/>
    <cfRule type="duplicateValues" dxfId="124" priority="92"/>
  </conditionalFormatting>
  <conditionalFormatting sqref="B27:B30">
    <cfRule type="duplicateValues" dxfId="123" priority="90"/>
  </conditionalFormatting>
  <conditionalFormatting sqref="B27:B30">
    <cfRule type="duplicateValues" dxfId="122" priority="88"/>
    <cfRule type="duplicateValues" dxfId="121" priority="89"/>
  </conditionalFormatting>
  <conditionalFormatting sqref="A27:A30">
    <cfRule type="duplicateValues" dxfId="120" priority="87"/>
  </conditionalFormatting>
  <conditionalFormatting sqref="A27:A30">
    <cfRule type="duplicateValues" dxfId="119" priority="86"/>
  </conditionalFormatting>
  <conditionalFormatting sqref="A27:A30">
    <cfRule type="duplicateValues" dxfId="118" priority="84"/>
    <cfRule type="duplicateValues" dxfId="117" priority="85"/>
  </conditionalFormatting>
  <conditionalFormatting sqref="A27:A30">
    <cfRule type="duplicateValues" dxfId="116" priority="83"/>
  </conditionalFormatting>
  <conditionalFormatting sqref="A27:A30">
    <cfRule type="duplicateValues" dxfId="115" priority="82"/>
  </conditionalFormatting>
  <conditionalFormatting sqref="A27:A30">
    <cfRule type="duplicateValues" dxfId="114" priority="81"/>
  </conditionalFormatting>
  <conditionalFormatting sqref="A27:A30">
    <cfRule type="duplicateValues" dxfId="113" priority="79"/>
    <cfRule type="duplicateValues" dxfId="112" priority="80"/>
  </conditionalFormatting>
  <conditionalFormatting sqref="B3">
    <cfRule type="duplicateValues" dxfId="111" priority="78"/>
  </conditionalFormatting>
  <conditionalFormatting sqref="B3">
    <cfRule type="duplicateValues" dxfId="110" priority="76"/>
    <cfRule type="duplicateValues" dxfId="109" priority="77"/>
  </conditionalFormatting>
  <conditionalFormatting sqref="B3">
    <cfRule type="duplicateValues" dxfId="108" priority="74"/>
    <cfRule type="duplicateValues" dxfId="107" priority="75"/>
  </conditionalFormatting>
  <conditionalFormatting sqref="B3">
    <cfRule type="duplicateValues" dxfId="106" priority="73"/>
  </conditionalFormatting>
  <conditionalFormatting sqref="B3">
    <cfRule type="duplicateValues" dxfId="105" priority="72"/>
  </conditionalFormatting>
  <conditionalFormatting sqref="B3">
    <cfRule type="duplicateValues" dxfId="104" priority="71"/>
  </conditionalFormatting>
  <conditionalFormatting sqref="B3">
    <cfRule type="duplicateValues" dxfId="103" priority="70"/>
  </conditionalFormatting>
  <conditionalFormatting sqref="B3">
    <cfRule type="duplicateValues" dxfId="102" priority="68"/>
    <cfRule type="duplicateValues" dxfId="101" priority="69"/>
  </conditionalFormatting>
  <conditionalFormatting sqref="B3">
    <cfRule type="duplicateValues" dxfId="100" priority="67"/>
  </conditionalFormatting>
  <conditionalFormatting sqref="B3">
    <cfRule type="duplicateValues" dxfId="99" priority="65"/>
    <cfRule type="duplicateValues" dxfId="98" priority="66"/>
  </conditionalFormatting>
  <conditionalFormatting sqref="A3">
    <cfRule type="duplicateValues" dxfId="97" priority="64"/>
  </conditionalFormatting>
  <conditionalFormatting sqref="A3">
    <cfRule type="duplicateValues" dxfId="96" priority="63"/>
  </conditionalFormatting>
  <conditionalFormatting sqref="A3">
    <cfRule type="duplicateValues" dxfId="95" priority="61"/>
    <cfRule type="duplicateValues" dxfId="94" priority="62"/>
  </conditionalFormatting>
  <conditionalFormatting sqref="A3">
    <cfRule type="duplicateValues" dxfId="93" priority="60"/>
  </conditionalFormatting>
  <conditionalFormatting sqref="A3">
    <cfRule type="duplicateValues" dxfId="92" priority="59"/>
  </conditionalFormatting>
  <conditionalFormatting sqref="A3">
    <cfRule type="duplicateValues" dxfId="91" priority="58"/>
  </conditionalFormatting>
  <conditionalFormatting sqref="A3">
    <cfRule type="duplicateValues" dxfId="90" priority="56"/>
    <cfRule type="duplicateValues" dxfId="89" priority="57"/>
  </conditionalFormatting>
  <conditionalFormatting sqref="B4">
    <cfRule type="duplicateValues" dxfId="88" priority="55"/>
  </conditionalFormatting>
  <conditionalFormatting sqref="B4">
    <cfRule type="duplicateValues" dxfId="87" priority="53"/>
    <cfRule type="duplicateValues" dxfId="86" priority="54"/>
  </conditionalFormatting>
  <conditionalFormatting sqref="B4">
    <cfRule type="duplicateValues" dxfId="85" priority="51"/>
    <cfRule type="duplicateValues" dxfId="84" priority="52"/>
  </conditionalFormatting>
  <conditionalFormatting sqref="B4">
    <cfRule type="duplicateValues" dxfId="83" priority="50"/>
  </conditionalFormatting>
  <conditionalFormatting sqref="B4">
    <cfRule type="duplicateValues" dxfId="82" priority="49"/>
  </conditionalFormatting>
  <conditionalFormatting sqref="B4">
    <cfRule type="duplicateValues" dxfId="81" priority="48"/>
  </conditionalFormatting>
  <conditionalFormatting sqref="B4">
    <cfRule type="duplicateValues" dxfId="80" priority="47"/>
  </conditionalFormatting>
  <conditionalFormatting sqref="B4">
    <cfRule type="duplicateValues" dxfId="79" priority="45"/>
    <cfRule type="duplicateValues" dxfId="78" priority="46"/>
  </conditionalFormatting>
  <conditionalFormatting sqref="B4">
    <cfRule type="duplicateValues" dxfId="77" priority="44"/>
  </conditionalFormatting>
  <conditionalFormatting sqref="B4">
    <cfRule type="duplicateValues" dxfId="76" priority="42"/>
    <cfRule type="duplicateValues" dxfId="75" priority="43"/>
  </conditionalFormatting>
  <conditionalFormatting sqref="A4">
    <cfRule type="duplicateValues" dxfId="74" priority="32"/>
  </conditionalFormatting>
  <conditionalFormatting sqref="A4">
    <cfRule type="duplicateValues" dxfId="73" priority="31"/>
  </conditionalFormatting>
  <conditionalFormatting sqref="A4">
    <cfRule type="duplicateValues" dxfId="72" priority="29"/>
    <cfRule type="duplicateValues" dxfId="71" priority="30"/>
  </conditionalFormatting>
  <conditionalFormatting sqref="A4">
    <cfRule type="duplicateValues" dxfId="70" priority="28"/>
  </conditionalFormatting>
  <conditionalFormatting sqref="A4">
    <cfRule type="duplicateValues" dxfId="69" priority="27"/>
  </conditionalFormatting>
  <conditionalFormatting sqref="A4">
    <cfRule type="duplicateValues" dxfId="68" priority="26"/>
  </conditionalFormatting>
  <conditionalFormatting sqref="A4">
    <cfRule type="duplicateValues" dxfId="67" priority="24"/>
    <cfRule type="duplicateValues" dxfId="66" priority="25"/>
  </conditionalFormatting>
  <conditionalFormatting sqref="B31:B43">
    <cfRule type="duplicateValues" dxfId="65" priority="23"/>
  </conditionalFormatting>
  <conditionalFormatting sqref="B31:B43">
    <cfRule type="duplicateValues" dxfId="64" priority="21"/>
    <cfRule type="duplicateValues" dxfId="63" priority="22"/>
  </conditionalFormatting>
  <conditionalFormatting sqref="B31:B43">
    <cfRule type="duplicateValues" dxfId="62" priority="19"/>
    <cfRule type="duplicateValues" dxfId="61" priority="20"/>
  </conditionalFormatting>
  <conditionalFormatting sqref="B31:B43">
    <cfRule type="duplicateValues" dxfId="60" priority="18"/>
  </conditionalFormatting>
  <conditionalFormatting sqref="B31:B43">
    <cfRule type="duplicateValues" dxfId="59" priority="17"/>
  </conditionalFormatting>
  <conditionalFormatting sqref="B31:B43">
    <cfRule type="duplicateValues" dxfId="58" priority="16"/>
  </conditionalFormatting>
  <conditionalFormatting sqref="B31:B43">
    <cfRule type="duplicateValues" dxfId="57" priority="15"/>
  </conditionalFormatting>
  <conditionalFormatting sqref="B31:B43">
    <cfRule type="duplicateValues" dxfId="56" priority="13"/>
    <cfRule type="duplicateValues" dxfId="55" priority="14"/>
  </conditionalFormatting>
  <conditionalFormatting sqref="B31:B43">
    <cfRule type="duplicateValues" dxfId="54" priority="12"/>
  </conditionalFormatting>
  <conditionalFormatting sqref="B31:B43">
    <cfRule type="duplicateValues" dxfId="53" priority="10"/>
    <cfRule type="duplicateValues" dxfId="52" priority="11"/>
  </conditionalFormatting>
  <conditionalFormatting sqref="A31:A39 A42:A43">
    <cfRule type="duplicateValues" dxfId="51" priority="9"/>
  </conditionalFormatting>
  <conditionalFormatting sqref="A31:A39 A42:A43">
    <cfRule type="duplicateValues" dxfId="50" priority="8"/>
  </conditionalFormatting>
  <conditionalFormatting sqref="A31:A39 A42:A43">
    <cfRule type="duplicateValues" dxfId="49" priority="6"/>
    <cfRule type="duplicateValues" dxfId="48" priority="7"/>
  </conditionalFormatting>
  <conditionalFormatting sqref="A31:A39 A42:A43">
    <cfRule type="duplicateValues" dxfId="47" priority="5"/>
  </conditionalFormatting>
  <conditionalFormatting sqref="A31:A39 A42:A43">
    <cfRule type="duplicateValues" dxfId="46" priority="4"/>
  </conditionalFormatting>
  <conditionalFormatting sqref="A31:A39 A42:A43">
    <cfRule type="duplicateValues" dxfId="45" priority="3"/>
  </conditionalFormatting>
  <conditionalFormatting sqref="A31:A39 A42:A43">
    <cfRule type="duplicateValues" dxfId="44" priority="1"/>
    <cfRule type="duplicateValues" dxfId="4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2021-03-30T08:28:02Z</dcterms:modified>
</cp:coreProperties>
</file>