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0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210" i="16" l="1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B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4" i="16"/>
  <c r="A186" i="16" s="1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180" i="1"/>
  <c r="G180" i="1"/>
  <c r="H180" i="1"/>
  <c r="I180" i="1"/>
  <c r="J180" i="1"/>
  <c r="K180" i="1"/>
  <c r="F238" i="1"/>
  <c r="G238" i="1"/>
  <c r="H238" i="1"/>
  <c r="I238" i="1"/>
  <c r="J238" i="1"/>
  <c r="K238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09" i="1"/>
  <c r="G209" i="1"/>
  <c r="H209" i="1"/>
  <c r="I209" i="1"/>
  <c r="J209" i="1"/>
  <c r="K209" i="1"/>
  <c r="F235" i="1"/>
  <c r="G235" i="1"/>
  <c r="H235" i="1"/>
  <c r="I235" i="1"/>
  <c r="J235" i="1"/>
  <c r="K235" i="1"/>
  <c r="F208" i="1"/>
  <c r="G208" i="1"/>
  <c r="H208" i="1"/>
  <c r="I208" i="1"/>
  <c r="J208" i="1"/>
  <c r="K208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05" i="1"/>
  <c r="G205" i="1"/>
  <c r="H205" i="1"/>
  <c r="I205" i="1"/>
  <c r="J205" i="1"/>
  <c r="K205" i="1"/>
  <c r="A251" i="1"/>
  <c r="A250" i="1"/>
  <c r="A249" i="1"/>
  <c r="A248" i="1"/>
  <c r="A247" i="1"/>
  <c r="A180" i="1"/>
  <c r="A238" i="1"/>
  <c r="A179" i="1"/>
  <c r="A178" i="1"/>
  <c r="A237" i="1"/>
  <c r="A236" i="1"/>
  <c r="A209" i="1"/>
  <c r="A235" i="1"/>
  <c r="A208" i="1"/>
  <c r="A234" i="1"/>
  <c r="A233" i="1"/>
  <c r="A232" i="1"/>
  <c r="A231" i="1"/>
  <c r="A207" i="1"/>
  <c r="A206" i="1"/>
  <c r="A230" i="1"/>
  <c r="A229" i="1"/>
  <c r="A228" i="1"/>
  <c r="A227" i="1"/>
  <c r="A226" i="1"/>
  <c r="A225" i="1"/>
  <c r="A224" i="1"/>
  <c r="A223" i="1"/>
  <c r="A222" i="1"/>
  <c r="A221" i="1"/>
  <c r="A220" i="1"/>
  <c r="A205" i="1"/>
  <c r="F214" i="1"/>
  <c r="G214" i="1"/>
  <c r="H214" i="1"/>
  <c r="I214" i="1"/>
  <c r="J214" i="1"/>
  <c r="K214" i="1"/>
  <c r="A214" i="1"/>
  <c r="F204" i="1" l="1"/>
  <c r="G204" i="1"/>
  <c r="H204" i="1"/>
  <c r="I204" i="1"/>
  <c r="J204" i="1"/>
  <c r="K204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03" i="1"/>
  <c r="G203" i="1"/>
  <c r="H203" i="1"/>
  <c r="I203" i="1"/>
  <c r="J203" i="1"/>
  <c r="K203" i="1"/>
  <c r="F217" i="1"/>
  <c r="G217" i="1"/>
  <c r="H217" i="1"/>
  <c r="I217" i="1"/>
  <c r="J217" i="1"/>
  <c r="K21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177" i="1"/>
  <c r="G177" i="1"/>
  <c r="H177" i="1"/>
  <c r="I177" i="1"/>
  <c r="J177" i="1"/>
  <c r="K177" i="1"/>
  <c r="F145" i="1"/>
  <c r="G145" i="1"/>
  <c r="H145" i="1"/>
  <c r="I145" i="1"/>
  <c r="J145" i="1"/>
  <c r="K145" i="1"/>
  <c r="A204" i="1"/>
  <c r="A219" i="1"/>
  <c r="A218" i="1"/>
  <c r="A203" i="1"/>
  <c r="A217" i="1"/>
  <c r="A246" i="1"/>
  <c r="A245" i="1"/>
  <c r="A177" i="1"/>
  <c r="A145" i="1"/>
  <c r="F213" i="1"/>
  <c r="G213" i="1"/>
  <c r="H213" i="1"/>
  <c r="I213" i="1"/>
  <c r="J213" i="1"/>
  <c r="K213" i="1"/>
  <c r="A213" i="1"/>
  <c r="F212" i="1" l="1"/>
  <c r="G212" i="1"/>
  <c r="H212" i="1"/>
  <c r="I212" i="1"/>
  <c r="J212" i="1"/>
  <c r="K212" i="1"/>
  <c r="A212" i="1"/>
  <c r="A211" i="1" l="1"/>
  <c r="A43" i="1"/>
  <c r="A42" i="1"/>
  <c r="A41" i="1"/>
  <c r="A40" i="1"/>
  <c r="A39" i="1"/>
  <c r="F211" i="1"/>
  <c r="G211" i="1"/>
  <c r="H211" i="1"/>
  <c r="I211" i="1"/>
  <c r="J211" i="1"/>
  <c r="K211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210" i="1"/>
  <c r="G210" i="1"/>
  <c r="H210" i="1"/>
  <c r="I210" i="1"/>
  <c r="J210" i="1"/>
  <c r="K210" i="1"/>
  <c r="F184" i="1"/>
  <c r="G184" i="1"/>
  <c r="H184" i="1"/>
  <c r="I184" i="1"/>
  <c r="J184" i="1"/>
  <c r="K184" i="1"/>
  <c r="F244" i="1"/>
  <c r="G244" i="1"/>
  <c r="H244" i="1"/>
  <c r="I244" i="1"/>
  <c r="J244" i="1"/>
  <c r="K244" i="1"/>
  <c r="F52" i="1"/>
  <c r="G52" i="1"/>
  <c r="H52" i="1"/>
  <c r="I52" i="1"/>
  <c r="J52" i="1"/>
  <c r="K52" i="1"/>
  <c r="F243" i="1"/>
  <c r="G243" i="1"/>
  <c r="H243" i="1"/>
  <c r="I243" i="1"/>
  <c r="J243" i="1"/>
  <c r="K243" i="1"/>
  <c r="F37" i="1"/>
  <c r="G37" i="1"/>
  <c r="H37" i="1"/>
  <c r="I37" i="1"/>
  <c r="J37" i="1"/>
  <c r="K37" i="1"/>
  <c r="F47" i="1"/>
  <c r="G47" i="1"/>
  <c r="H47" i="1"/>
  <c r="I47" i="1"/>
  <c r="J47" i="1"/>
  <c r="K47" i="1"/>
  <c r="F242" i="1"/>
  <c r="G242" i="1"/>
  <c r="H242" i="1"/>
  <c r="I242" i="1"/>
  <c r="J242" i="1"/>
  <c r="K242" i="1"/>
  <c r="A210" i="1"/>
  <c r="A184" i="1"/>
  <c r="A244" i="1"/>
  <c r="A52" i="1"/>
  <c r="A243" i="1"/>
  <c r="A37" i="1"/>
  <c r="A47" i="1"/>
  <c r="A242" i="1"/>
  <c r="A176" i="1"/>
  <c r="A175" i="1"/>
  <c r="A191" i="1"/>
  <c r="A36" i="1"/>
  <c r="A35" i="1"/>
  <c r="A190" i="1"/>
  <c r="A68" i="1"/>
  <c r="A66" i="1"/>
  <c r="A160" i="1"/>
  <c r="A159" i="1"/>
  <c r="A144" i="1"/>
  <c r="A15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91" i="1"/>
  <c r="G191" i="1"/>
  <c r="H191" i="1"/>
  <c r="I191" i="1"/>
  <c r="J191" i="1"/>
  <c r="K191" i="1"/>
  <c r="F36" i="1"/>
  <c r="G36" i="1"/>
  <c r="H36" i="1"/>
  <c r="I36" i="1"/>
  <c r="J36" i="1"/>
  <c r="K36" i="1"/>
  <c r="F35" i="1"/>
  <c r="G35" i="1"/>
  <c r="H35" i="1"/>
  <c r="I35" i="1"/>
  <c r="J35" i="1"/>
  <c r="K35" i="1"/>
  <c r="F190" i="1"/>
  <c r="G190" i="1"/>
  <c r="H190" i="1"/>
  <c r="I190" i="1"/>
  <c r="J190" i="1"/>
  <c r="K190" i="1"/>
  <c r="F68" i="1"/>
  <c r="G68" i="1"/>
  <c r="H68" i="1"/>
  <c r="I68" i="1"/>
  <c r="J68" i="1"/>
  <c r="K68" i="1"/>
  <c r="F66" i="1"/>
  <c r="G66" i="1"/>
  <c r="H66" i="1"/>
  <c r="I66" i="1"/>
  <c r="J66" i="1"/>
  <c r="K66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44" i="1"/>
  <c r="G144" i="1"/>
  <c r="H144" i="1"/>
  <c r="I144" i="1"/>
  <c r="J144" i="1"/>
  <c r="K144" i="1"/>
  <c r="F158" i="1"/>
  <c r="G158" i="1"/>
  <c r="H158" i="1"/>
  <c r="I158" i="1"/>
  <c r="J158" i="1"/>
  <c r="K158" i="1"/>
  <c r="A143" i="1"/>
  <c r="A142" i="1"/>
  <c r="A141" i="1"/>
  <c r="A140" i="1"/>
  <c r="A139" i="1"/>
  <c r="A138" i="1"/>
  <c r="A137" i="1"/>
  <c r="A157" i="1"/>
  <c r="A156" i="1"/>
  <c r="A155" i="1"/>
  <c r="A136" i="1"/>
  <c r="A135" i="1"/>
  <c r="A154" i="1"/>
  <c r="A46" i="1"/>
  <c r="A241" i="1"/>
  <c r="A216" i="1"/>
  <c r="A134" i="1"/>
  <c r="A34" i="1"/>
  <c r="A202" i="1"/>
  <c r="A6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54" i="1"/>
  <c r="G154" i="1"/>
  <c r="H154" i="1"/>
  <c r="I154" i="1"/>
  <c r="J154" i="1"/>
  <c r="K154" i="1"/>
  <c r="F46" i="1"/>
  <c r="G46" i="1"/>
  <c r="H46" i="1"/>
  <c r="I46" i="1"/>
  <c r="J46" i="1"/>
  <c r="K46" i="1"/>
  <c r="F241" i="1"/>
  <c r="G241" i="1"/>
  <c r="H241" i="1"/>
  <c r="I241" i="1"/>
  <c r="J241" i="1"/>
  <c r="K241" i="1"/>
  <c r="F216" i="1"/>
  <c r="G216" i="1"/>
  <c r="H216" i="1"/>
  <c r="I216" i="1"/>
  <c r="J216" i="1"/>
  <c r="K216" i="1"/>
  <c r="F134" i="1"/>
  <c r="G134" i="1"/>
  <c r="H134" i="1"/>
  <c r="I134" i="1"/>
  <c r="J134" i="1"/>
  <c r="K134" i="1"/>
  <c r="F34" i="1"/>
  <c r="G34" i="1"/>
  <c r="H34" i="1"/>
  <c r="I34" i="1"/>
  <c r="J34" i="1"/>
  <c r="K34" i="1"/>
  <c r="F202" i="1"/>
  <c r="G202" i="1"/>
  <c r="H202" i="1"/>
  <c r="I202" i="1"/>
  <c r="J202" i="1"/>
  <c r="K202" i="1"/>
  <c r="F65" i="1"/>
  <c r="G65" i="1"/>
  <c r="H65" i="1"/>
  <c r="I65" i="1"/>
  <c r="J65" i="1"/>
  <c r="K65" i="1"/>
  <c r="A38" i="1"/>
  <c r="A70" i="1"/>
  <c r="A69" i="1"/>
  <c r="A111" i="1"/>
  <c r="F38" i="1"/>
  <c r="G38" i="1"/>
  <c r="H38" i="1"/>
  <c r="I38" i="1"/>
  <c r="J38" i="1"/>
  <c r="K38" i="1"/>
  <c r="F70" i="1"/>
  <c r="G70" i="1"/>
  <c r="H70" i="1"/>
  <c r="I70" i="1"/>
  <c r="J70" i="1"/>
  <c r="K70" i="1"/>
  <c r="F69" i="1"/>
  <c r="G69" i="1"/>
  <c r="H69" i="1"/>
  <c r="I69" i="1"/>
  <c r="J69" i="1"/>
  <c r="K69" i="1"/>
  <c r="F111" i="1"/>
  <c r="G111" i="1"/>
  <c r="H111" i="1"/>
  <c r="I111" i="1"/>
  <c r="J111" i="1"/>
  <c r="K111" i="1"/>
  <c r="F174" i="1"/>
  <c r="G174" i="1"/>
  <c r="H174" i="1"/>
  <c r="I174" i="1"/>
  <c r="J174" i="1"/>
  <c r="K174" i="1"/>
  <c r="F51" i="1"/>
  <c r="G51" i="1"/>
  <c r="H51" i="1"/>
  <c r="I51" i="1"/>
  <c r="J51" i="1"/>
  <c r="K51" i="1"/>
  <c r="F55" i="1"/>
  <c r="G55" i="1"/>
  <c r="H55" i="1"/>
  <c r="I55" i="1"/>
  <c r="J55" i="1"/>
  <c r="K55" i="1"/>
  <c r="F64" i="1"/>
  <c r="G64" i="1"/>
  <c r="H64" i="1"/>
  <c r="I64" i="1"/>
  <c r="J64" i="1"/>
  <c r="K64" i="1"/>
  <c r="F33" i="1"/>
  <c r="G33" i="1"/>
  <c r="H33" i="1"/>
  <c r="I33" i="1"/>
  <c r="J33" i="1"/>
  <c r="K33" i="1"/>
  <c r="F32" i="1"/>
  <c r="G32" i="1"/>
  <c r="H32" i="1"/>
  <c r="I32" i="1"/>
  <c r="J32" i="1"/>
  <c r="K32" i="1"/>
  <c r="F173" i="1"/>
  <c r="G173" i="1"/>
  <c r="H173" i="1"/>
  <c r="I173" i="1"/>
  <c r="J173" i="1"/>
  <c r="K173" i="1"/>
  <c r="F31" i="1"/>
  <c r="G31" i="1"/>
  <c r="H31" i="1"/>
  <c r="I31" i="1"/>
  <c r="J31" i="1"/>
  <c r="K31" i="1"/>
  <c r="F133" i="1"/>
  <c r="G133" i="1"/>
  <c r="H133" i="1"/>
  <c r="I133" i="1"/>
  <c r="J133" i="1"/>
  <c r="K133" i="1"/>
  <c r="F30" i="1"/>
  <c r="G30" i="1"/>
  <c r="H30" i="1"/>
  <c r="I30" i="1"/>
  <c r="J30" i="1"/>
  <c r="K30" i="1"/>
  <c r="F153" i="1"/>
  <c r="G153" i="1"/>
  <c r="H153" i="1"/>
  <c r="I153" i="1"/>
  <c r="J153" i="1"/>
  <c r="K15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72" i="1"/>
  <c r="G172" i="1"/>
  <c r="H172" i="1"/>
  <c r="I172" i="1"/>
  <c r="J172" i="1"/>
  <c r="K17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215" i="1"/>
  <c r="G215" i="1"/>
  <c r="H215" i="1"/>
  <c r="I215" i="1"/>
  <c r="J215" i="1"/>
  <c r="K215" i="1"/>
  <c r="F152" i="1"/>
  <c r="G152" i="1"/>
  <c r="H152" i="1"/>
  <c r="I152" i="1"/>
  <c r="J152" i="1"/>
  <c r="K15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29" i="1"/>
  <c r="G29" i="1"/>
  <c r="H29" i="1"/>
  <c r="I29" i="1"/>
  <c r="J29" i="1"/>
  <c r="K29" i="1"/>
  <c r="F201" i="1"/>
  <c r="G201" i="1"/>
  <c r="H201" i="1"/>
  <c r="I201" i="1"/>
  <c r="J201" i="1"/>
  <c r="K201" i="1"/>
  <c r="F28" i="1"/>
  <c r="G28" i="1"/>
  <c r="H28" i="1"/>
  <c r="I28" i="1"/>
  <c r="J28" i="1"/>
  <c r="K28" i="1"/>
  <c r="F63" i="1"/>
  <c r="G63" i="1"/>
  <c r="H63" i="1"/>
  <c r="I63" i="1"/>
  <c r="J63" i="1"/>
  <c r="K63" i="1"/>
  <c r="F200" i="1"/>
  <c r="G200" i="1"/>
  <c r="H200" i="1"/>
  <c r="I200" i="1"/>
  <c r="J200" i="1"/>
  <c r="K20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74" i="1"/>
  <c r="A51" i="1"/>
  <c r="A55" i="1"/>
  <c r="A64" i="1"/>
  <c r="A33" i="1"/>
  <c r="A32" i="1"/>
  <c r="A173" i="1"/>
  <c r="A31" i="1"/>
  <c r="A133" i="1"/>
  <c r="A30" i="1"/>
  <c r="A153" i="1"/>
  <c r="A132" i="1"/>
  <c r="A131" i="1"/>
  <c r="A172" i="1"/>
  <c r="A130" i="1"/>
  <c r="A129" i="1"/>
  <c r="A128" i="1"/>
  <c r="A127" i="1"/>
  <c r="A215" i="1"/>
  <c r="A152" i="1"/>
  <c r="A126" i="1"/>
  <c r="A125" i="1"/>
  <c r="A124" i="1"/>
  <c r="A123" i="1"/>
  <c r="A122" i="1"/>
  <c r="A121" i="1"/>
  <c r="A151" i="1"/>
  <c r="A150" i="1"/>
  <c r="A29" i="1"/>
  <c r="A201" i="1"/>
  <c r="A28" i="1"/>
  <c r="A63" i="1"/>
  <c r="A200" i="1"/>
  <c r="A120" i="1"/>
  <c r="A119" i="1"/>
  <c r="F54" i="1" l="1"/>
  <c r="G54" i="1"/>
  <c r="H54" i="1"/>
  <c r="I54" i="1"/>
  <c r="J54" i="1"/>
  <c r="K54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71" i="1"/>
  <c r="G171" i="1"/>
  <c r="H171" i="1"/>
  <c r="I171" i="1"/>
  <c r="J171" i="1"/>
  <c r="K171" i="1"/>
  <c r="F115" i="1"/>
  <c r="G115" i="1"/>
  <c r="H115" i="1"/>
  <c r="I115" i="1"/>
  <c r="J115" i="1"/>
  <c r="K115" i="1"/>
  <c r="F27" i="1"/>
  <c r="G27" i="1"/>
  <c r="H27" i="1"/>
  <c r="I27" i="1"/>
  <c r="J27" i="1"/>
  <c r="K27" i="1"/>
  <c r="F114" i="1"/>
  <c r="G114" i="1"/>
  <c r="H114" i="1"/>
  <c r="I114" i="1"/>
  <c r="J114" i="1"/>
  <c r="K114" i="1"/>
  <c r="F26" i="1"/>
  <c r="G26" i="1"/>
  <c r="H26" i="1"/>
  <c r="I26" i="1"/>
  <c r="J26" i="1"/>
  <c r="K26" i="1"/>
  <c r="F113" i="1"/>
  <c r="G113" i="1"/>
  <c r="H113" i="1"/>
  <c r="I113" i="1"/>
  <c r="J113" i="1"/>
  <c r="K113" i="1"/>
  <c r="F199" i="1"/>
  <c r="G199" i="1"/>
  <c r="H199" i="1"/>
  <c r="I199" i="1"/>
  <c r="J199" i="1"/>
  <c r="K199" i="1"/>
  <c r="F25" i="1"/>
  <c r="G25" i="1"/>
  <c r="H25" i="1"/>
  <c r="I25" i="1"/>
  <c r="J25" i="1"/>
  <c r="K25" i="1"/>
  <c r="F149" i="1"/>
  <c r="G149" i="1"/>
  <c r="H149" i="1"/>
  <c r="I149" i="1"/>
  <c r="J149" i="1"/>
  <c r="K149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70" i="1"/>
  <c r="G170" i="1"/>
  <c r="H170" i="1"/>
  <c r="I170" i="1"/>
  <c r="J170" i="1"/>
  <c r="K170" i="1"/>
  <c r="F24" i="1"/>
  <c r="G24" i="1"/>
  <c r="H24" i="1"/>
  <c r="I24" i="1"/>
  <c r="J24" i="1"/>
  <c r="K24" i="1"/>
  <c r="F23" i="1"/>
  <c r="G23" i="1"/>
  <c r="H23" i="1"/>
  <c r="I23" i="1"/>
  <c r="J23" i="1"/>
  <c r="K23" i="1"/>
  <c r="F112" i="1"/>
  <c r="G112" i="1"/>
  <c r="H112" i="1"/>
  <c r="I112" i="1"/>
  <c r="J112" i="1"/>
  <c r="K112" i="1"/>
  <c r="F148" i="1"/>
  <c r="G148" i="1"/>
  <c r="H148" i="1"/>
  <c r="I148" i="1"/>
  <c r="J148" i="1"/>
  <c r="K148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22" i="1"/>
  <c r="G22" i="1"/>
  <c r="H22" i="1"/>
  <c r="I22" i="1"/>
  <c r="J22" i="1"/>
  <c r="K22" i="1"/>
  <c r="F21" i="1"/>
  <c r="G21" i="1"/>
  <c r="H21" i="1"/>
  <c r="I21" i="1"/>
  <c r="J21" i="1"/>
  <c r="K21" i="1"/>
  <c r="A54" i="1"/>
  <c r="A118" i="1"/>
  <c r="A117" i="1"/>
  <c r="A116" i="1"/>
  <c r="A171" i="1"/>
  <c r="A115" i="1"/>
  <c r="A27" i="1"/>
  <c r="A114" i="1"/>
  <c r="A26" i="1"/>
  <c r="A113" i="1"/>
  <c r="A199" i="1"/>
  <c r="A25" i="1"/>
  <c r="A149" i="1"/>
  <c r="A196" i="1"/>
  <c r="A195" i="1"/>
  <c r="A170" i="1"/>
  <c r="A24" i="1"/>
  <c r="A23" i="1"/>
  <c r="A112" i="1"/>
  <c r="A148" i="1"/>
  <c r="A169" i="1"/>
  <c r="A168" i="1"/>
  <c r="A167" i="1"/>
  <c r="A22" i="1"/>
  <c r="A21" i="1"/>
  <c r="A62" i="1" l="1"/>
  <c r="A110" i="1"/>
  <c r="A109" i="1"/>
  <c r="A108" i="1"/>
  <c r="A61" i="1"/>
  <c r="A107" i="1"/>
  <c r="A20" i="1"/>
  <c r="A189" i="1"/>
  <c r="A50" i="1"/>
  <c r="A45" i="1"/>
  <c r="A183" i="1"/>
  <c r="A188" i="1"/>
  <c r="A49" i="1"/>
  <c r="A182" i="1"/>
  <c r="A187" i="1"/>
  <c r="A194" i="1"/>
  <c r="A186" i="1"/>
  <c r="A181" i="1"/>
  <c r="A240" i="1"/>
  <c r="A106" i="1"/>
  <c r="F62" i="1"/>
  <c r="G62" i="1"/>
  <c r="H62" i="1"/>
  <c r="I62" i="1"/>
  <c r="J62" i="1"/>
  <c r="K6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61" i="1"/>
  <c r="G61" i="1"/>
  <c r="H61" i="1"/>
  <c r="I61" i="1"/>
  <c r="J61" i="1"/>
  <c r="K61" i="1"/>
  <c r="F107" i="1"/>
  <c r="G107" i="1"/>
  <c r="H107" i="1"/>
  <c r="I107" i="1"/>
  <c r="J107" i="1"/>
  <c r="K107" i="1"/>
  <c r="F20" i="1"/>
  <c r="G20" i="1"/>
  <c r="H20" i="1"/>
  <c r="I20" i="1"/>
  <c r="J20" i="1"/>
  <c r="K20" i="1"/>
  <c r="F189" i="1"/>
  <c r="G189" i="1"/>
  <c r="H189" i="1"/>
  <c r="I189" i="1"/>
  <c r="J189" i="1"/>
  <c r="K189" i="1"/>
  <c r="F50" i="1"/>
  <c r="G50" i="1"/>
  <c r="H50" i="1"/>
  <c r="I50" i="1"/>
  <c r="J50" i="1"/>
  <c r="K50" i="1"/>
  <c r="F45" i="1"/>
  <c r="G45" i="1"/>
  <c r="H45" i="1"/>
  <c r="I45" i="1"/>
  <c r="J45" i="1"/>
  <c r="K45" i="1"/>
  <c r="F183" i="1"/>
  <c r="G183" i="1"/>
  <c r="H183" i="1"/>
  <c r="I183" i="1"/>
  <c r="J183" i="1"/>
  <c r="K183" i="1"/>
  <c r="F188" i="1"/>
  <c r="G188" i="1"/>
  <c r="H188" i="1"/>
  <c r="I188" i="1"/>
  <c r="J188" i="1"/>
  <c r="K188" i="1"/>
  <c r="F49" i="1"/>
  <c r="G49" i="1"/>
  <c r="H49" i="1"/>
  <c r="I49" i="1"/>
  <c r="J49" i="1"/>
  <c r="K49" i="1"/>
  <c r="F182" i="1"/>
  <c r="G182" i="1"/>
  <c r="H182" i="1"/>
  <c r="I182" i="1"/>
  <c r="J182" i="1"/>
  <c r="K182" i="1"/>
  <c r="F187" i="1"/>
  <c r="G187" i="1"/>
  <c r="H187" i="1"/>
  <c r="I187" i="1"/>
  <c r="J187" i="1"/>
  <c r="K187" i="1"/>
  <c r="F194" i="1"/>
  <c r="G194" i="1"/>
  <c r="H194" i="1"/>
  <c r="I194" i="1"/>
  <c r="J194" i="1"/>
  <c r="K194" i="1"/>
  <c r="F186" i="1"/>
  <c r="G186" i="1"/>
  <c r="H186" i="1"/>
  <c r="I186" i="1"/>
  <c r="J186" i="1"/>
  <c r="K186" i="1"/>
  <c r="F181" i="1"/>
  <c r="G181" i="1"/>
  <c r="H181" i="1"/>
  <c r="I181" i="1"/>
  <c r="J181" i="1"/>
  <c r="K181" i="1"/>
  <c r="F240" i="1"/>
  <c r="G240" i="1"/>
  <c r="H240" i="1"/>
  <c r="I240" i="1"/>
  <c r="J240" i="1"/>
  <c r="K240" i="1"/>
  <c r="F106" i="1"/>
  <c r="G106" i="1"/>
  <c r="H106" i="1"/>
  <c r="I106" i="1"/>
  <c r="J106" i="1"/>
  <c r="K106" i="1"/>
  <c r="F105" i="1" l="1"/>
  <c r="G105" i="1"/>
  <c r="H105" i="1"/>
  <c r="I105" i="1"/>
  <c r="J105" i="1"/>
  <c r="K105" i="1"/>
  <c r="F19" i="1"/>
  <c r="G19" i="1"/>
  <c r="H19" i="1"/>
  <c r="I19" i="1"/>
  <c r="J19" i="1"/>
  <c r="K19" i="1"/>
  <c r="F18" i="1"/>
  <c r="G18" i="1"/>
  <c r="H18" i="1"/>
  <c r="I18" i="1"/>
  <c r="J18" i="1"/>
  <c r="K18" i="1"/>
  <c r="F104" i="1"/>
  <c r="G104" i="1"/>
  <c r="H104" i="1"/>
  <c r="I104" i="1"/>
  <c r="J104" i="1"/>
  <c r="K104" i="1"/>
  <c r="F17" i="1"/>
  <c r="G17" i="1"/>
  <c r="H17" i="1"/>
  <c r="I17" i="1"/>
  <c r="J17" i="1"/>
  <c r="K17" i="1"/>
  <c r="F16" i="1"/>
  <c r="G16" i="1"/>
  <c r="H16" i="1"/>
  <c r="I16" i="1"/>
  <c r="J16" i="1"/>
  <c r="K16" i="1"/>
  <c r="F103" i="1"/>
  <c r="G103" i="1"/>
  <c r="H103" i="1"/>
  <c r="I103" i="1"/>
  <c r="J103" i="1"/>
  <c r="K103" i="1"/>
  <c r="A105" i="1"/>
  <c r="A19" i="1"/>
  <c r="A18" i="1"/>
  <c r="A104" i="1"/>
  <c r="A17" i="1"/>
  <c r="A16" i="1"/>
  <c r="A103" i="1"/>
  <c r="F72" i="1" l="1"/>
  <c r="G72" i="1"/>
  <c r="H72" i="1"/>
  <c r="I72" i="1"/>
  <c r="J72" i="1"/>
  <c r="K72" i="1"/>
  <c r="A72" i="1"/>
  <c r="F60" i="1" l="1"/>
  <c r="G60" i="1"/>
  <c r="H60" i="1"/>
  <c r="I60" i="1"/>
  <c r="J60" i="1"/>
  <c r="K60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59" i="1"/>
  <c r="G59" i="1"/>
  <c r="H59" i="1"/>
  <c r="I59" i="1"/>
  <c r="J59" i="1"/>
  <c r="K59" i="1"/>
  <c r="F198" i="1"/>
  <c r="G198" i="1"/>
  <c r="H198" i="1"/>
  <c r="I198" i="1"/>
  <c r="J198" i="1"/>
  <c r="K198" i="1"/>
  <c r="F98" i="1"/>
  <c r="G98" i="1"/>
  <c r="H98" i="1"/>
  <c r="I98" i="1"/>
  <c r="J98" i="1"/>
  <c r="K98" i="1"/>
  <c r="A60" i="1"/>
  <c r="A102" i="1"/>
  <c r="A101" i="1"/>
  <c r="A100" i="1"/>
  <c r="A99" i="1"/>
  <c r="A59" i="1"/>
  <c r="A198" i="1"/>
  <c r="A98" i="1"/>
  <c r="F15" i="1" l="1"/>
  <c r="G15" i="1"/>
  <c r="H15" i="1"/>
  <c r="I15" i="1"/>
  <c r="J15" i="1"/>
  <c r="K15" i="1"/>
  <c r="F147" i="1"/>
  <c r="G147" i="1"/>
  <c r="H147" i="1"/>
  <c r="I147" i="1"/>
  <c r="J147" i="1"/>
  <c r="K147" i="1"/>
  <c r="F67" i="1"/>
  <c r="G67" i="1"/>
  <c r="H67" i="1"/>
  <c r="I67" i="1"/>
  <c r="J67" i="1"/>
  <c r="K67" i="1"/>
  <c r="F58" i="1"/>
  <c r="G58" i="1"/>
  <c r="H58" i="1"/>
  <c r="I58" i="1"/>
  <c r="J58" i="1"/>
  <c r="K5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57" i="1"/>
  <c r="G57" i="1"/>
  <c r="H57" i="1"/>
  <c r="I57" i="1"/>
  <c r="J57" i="1"/>
  <c r="K57" i="1"/>
  <c r="F166" i="1"/>
  <c r="G166" i="1"/>
  <c r="H166" i="1"/>
  <c r="I166" i="1"/>
  <c r="J166" i="1"/>
  <c r="K166" i="1"/>
  <c r="F71" i="1"/>
  <c r="G71" i="1"/>
  <c r="H71" i="1"/>
  <c r="I71" i="1"/>
  <c r="J71" i="1"/>
  <c r="K71" i="1"/>
  <c r="A15" i="1"/>
  <c r="A147" i="1"/>
  <c r="A67" i="1"/>
  <c r="A58" i="1"/>
  <c r="A97" i="1"/>
  <c r="A96" i="1"/>
  <c r="A95" i="1"/>
  <c r="A94" i="1"/>
  <c r="A93" i="1"/>
  <c r="A57" i="1"/>
  <c r="A166" i="1"/>
  <c r="A71" i="1"/>
  <c r="A90" i="1" l="1"/>
  <c r="A193" i="1"/>
  <c r="A92" i="1"/>
  <c r="A91" i="1"/>
  <c r="F193" i="1"/>
  <c r="G193" i="1"/>
  <c r="H193" i="1"/>
  <c r="I193" i="1"/>
  <c r="J193" i="1"/>
  <c r="K1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/>
  <c r="A14" i="1"/>
  <c r="A13" i="1"/>
  <c r="A12" i="1"/>
  <c r="A239" i="1"/>
  <c r="F89" i="1"/>
  <c r="G89" i="1"/>
  <c r="H89" i="1"/>
  <c r="I89" i="1"/>
  <c r="J89" i="1"/>
  <c r="K89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239" i="1"/>
  <c r="G239" i="1"/>
  <c r="H239" i="1"/>
  <c r="I239" i="1"/>
  <c r="J239" i="1"/>
  <c r="K239" i="1"/>
  <c r="A165" i="1" l="1"/>
  <c r="A88" i="1"/>
  <c r="A11" i="1"/>
  <c r="A10" i="1"/>
  <c r="A164" i="1"/>
  <c r="A87" i="1"/>
  <c r="A197" i="1"/>
  <c r="A86" i="1"/>
  <c r="A85" i="1"/>
  <c r="A84" i="1"/>
  <c r="A83" i="1"/>
  <c r="A82" i="1"/>
  <c r="F165" i="1" l="1"/>
  <c r="G165" i="1"/>
  <c r="H165" i="1"/>
  <c r="I165" i="1"/>
  <c r="J165" i="1"/>
  <c r="K165" i="1"/>
  <c r="F88" i="1"/>
  <c r="G88" i="1"/>
  <c r="H88" i="1"/>
  <c r="I88" i="1"/>
  <c r="J88" i="1"/>
  <c r="K88" i="1"/>
  <c r="F11" i="1"/>
  <c r="G11" i="1"/>
  <c r="H11" i="1"/>
  <c r="I11" i="1"/>
  <c r="J11" i="1"/>
  <c r="K11" i="1"/>
  <c r="F10" i="1"/>
  <c r="G10" i="1"/>
  <c r="H10" i="1"/>
  <c r="I10" i="1"/>
  <c r="J10" i="1"/>
  <c r="K10" i="1"/>
  <c r="F164" i="1"/>
  <c r="G164" i="1"/>
  <c r="H164" i="1"/>
  <c r="I164" i="1"/>
  <c r="J164" i="1"/>
  <c r="K164" i="1"/>
  <c r="F87" i="1"/>
  <c r="G87" i="1"/>
  <c r="H87" i="1"/>
  <c r="I87" i="1"/>
  <c r="J87" i="1"/>
  <c r="K87" i="1"/>
  <c r="F197" i="1"/>
  <c r="G197" i="1"/>
  <c r="H197" i="1"/>
  <c r="I197" i="1"/>
  <c r="J197" i="1"/>
  <c r="K19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56" i="1" l="1"/>
  <c r="A9" i="1"/>
  <c r="F9" i="1" l="1"/>
  <c r="G9" i="1"/>
  <c r="H9" i="1"/>
  <c r="I9" i="1"/>
  <c r="J9" i="1"/>
  <c r="K9" i="1"/>
  <c r="F56" i="1"/>
  <c r="G56" i="1"/>
  <c r="H56" i="1"/>
  <c r="I56" i="1"/>
  <c r="J56" i="1"/>
  <c r="K56" i="1"/>
  <c r="A8" i="1"/>
  <c r="A163" i="1"/>
  <c r="A7" i="1"/>
  <c r="A81" i="1"/>
  <c r="A162" i="1"/>
  <c r="A53" i="1"/>
  <c r="F8" i="1"/>
  <c r="G8" i="1"/>
  <c r="H8" i="1"/>
  <c r="I8" i="1"/>
  <c r="J8" i="1"/>
  <c r="K8" i="1"/>
  <c r="F163" i="1"/>
  <c r="G163" i="1"/>
  <c r="H163" i="1"/>
  <c r="I163" i="1"/>
  <c r="J163" i="1"/>
  <c r="K163" i="1"/>
  <c r="F7" i="1"/>
  <c r="G7" i="1"/>
  <c r="H7" i="1"/>
  <c r="I7" i="1"/>
  <c r="J7" i="1"/>
  <c r="K7" i="1"/>
  <c r="F81" i="1"/>
  <c r="G81" i="1"/>
  <c r="H81" i="1"/>
  <c r="I81" i="1"/>
  <c r="J81" i="1"/>
  <c r="K81" i="1"/>
  <c r="F162" i="1"/>
  <c r="G162" i="1"/>
  <c r="H162" i="1"/>
  <c r="I162" i="1"/>
  <c r="J162" i="1"/>
  <c r="K162" i="1"/>
  <c r="F53" i="1"/>
  <c r="G53" i="1"/>
  <c r="H53" i="1"/>
  <c r="I53" i="1"/>
  <c r="J53" i="1"/>
  <c r="K53" i="1"/>
  <c r="A80" i="1" l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7" i="1"/>
  <c r="A76" i="1"/>
  <c r="A75" i="1"/>
  <c r="A74" i="1"/>
  <c r="F185" i="1"/>
  <c r="G185" i="1"/>
  <c r="H185" i="1"/>
  <c r="I185" i="1"/>
  <c r="J185" i="1"/>
  <c r="K185" i="1"/>
  <c r="F192" i="1"/>
  <c r="G192" i="1"/>
  <c r="H192" i="1"/>
  <c r="I192" i="1"/>
  <c r="J192" i="1"/>
  <c r="K192" i="1"/>
  <c r="A185" i="1"/>
  <c r="A192" i="1"/>
  <c r="A146" i="1" l="1"/>
  <c r="F146" i="1"/>
  <c r="G146" i="1"/>
  <c r="H146" i="1"/>
  <c r="I146" i="1"/>
  <c r="J146" i="1"/>
  <c r="K146" i="1"/>
  <c r="A73" i="1" l="1"/>
  <c r="A44" i="1"/>
  <c r="A48" i="1"/>
  <c r="F73" i="1"/>
  <c r="G73" i="1"/>
  <c r="H73" i="1"/>
  <c r="I73" i="1"/>
  <c r="J73" i="1"/>
  <c r="K73" i="1"/>
  <c r="F44" i="1"/>
  <c r="G44" i="1"/>
  <c r="H44" i="1"/>
  <c r="I44" i="1"/>
  <c r="J44" i="1"/>
  <c r="K44" i="1"/>
  <c r="F48" i="1"/>
  <c r="G48" i="1"/>
  <c r="H48" i="1"/>
  <c r="I48" i="1"/>
  <c r="J48" i="1"/>
  <c r="K48" i="1"/>
  <c r="A161" i="1" l="1"/>
  <c r="F161" i="1"/>
  <c r="G161" i="1"/>
  <c r="H161" i="1"/>
  <c r="I161" i="1"/>
  <c r="J161" i="1"/>
  <c r="K161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<sst xmlns="http://schemas.openxmlformats.org/spreadsheetml/2006/main" count="14525" uniqueCount="2782">
  <si>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</si>
  <si>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</si>
  <si>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</si>
  <si>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</si>
  <si>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</si>
  <si>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</si>
  <si>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</si>
  <si>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</si>
  <si>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</si>
  <si>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</si>
  <si>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</si>
  <si>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</si>
  <si>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</si>
  <si>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</si>
  <si>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</si>
  <si>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</si>
  <si>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</si>
  <si>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</si>
  <si>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</si>
  <si>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</si>
  <si>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</si>
  <si>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</si>
  <si>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</si>
  <si>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</si>
  <si>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</si>
  <si>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</si>
  <si>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</si>
  <si>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</si>
  <si>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</si>
  <si>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</si>
  <si>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</si>
  <si>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</si>
  <si>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</si>
  <si>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</si>
  <si>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</si>
  <si>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</si>
  <si>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</si>
  <si>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</si>
  <si>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</si>
  <si>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</si>
  <si>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</si>
  <si>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</si>
  <si>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</si>
  <si>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</si>
  <si>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</si>
  <si>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</si>
  <si>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</si>
  <si>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</si>
  <si>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</si>
  <si>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</si>
  <si>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</si>
  <si>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</si>
  <si>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</si>
  <si>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</si>
  <si>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</si>
  <si>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</si>
  <si>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</si>
  <si>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</si>
  <si>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</si>
  <si>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</si>
  <si>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</si>
  <si>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</si>
  <si>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</si>
  <si>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</si>
  <si>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</si>
  <si>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</si>
  <si>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</si>
  <si>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</si>
  <si>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</si>
  <si>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</si>
  <si>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</si>
  <si>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</si>
  <si>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</si>
  <si>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</si>
  <si>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</si>
  <si>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</si>
  <si>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</si>
  <si>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</si>
  <si>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</si>
  <si>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</si>
  <si>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</si>
  <si>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</si>
  <si>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</si>
  <si>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</si>
  <si>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</si>
  <si>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</si>
  <si>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</si>
  <si>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</si>
  <si>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</si>
  <si>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</si>
  <si>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</si>
  <si>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</si>
  <si>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</si>
  <si>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</si>
  <si>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</si>
  <si>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</si>
  <si>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</si>
  <si>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</si>
  <si>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</si>
  <si>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</si>
  <si>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</si>
  <si>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</si>
  <si>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</si>
  <si>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</si>
  <si>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</si>
  <si>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</si>
  <si>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</si>
  <si>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</si>
  <si>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</si>
  <si>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</si>
  <si>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</si>
  <si>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</si>
  <si>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</si>
  <si>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</si>
  <si>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</si>
  <si>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</si>
  <si>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</si>
  <si>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</si>
  <si>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</si>
  <si>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</si>
  <si>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</si>
  <si>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</si>
  <si>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</si>
  <si>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</si>
  <si>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</si>
  <si>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</si>
  <si>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</si>
  <si>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</si>
  <si>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</si>
  <si>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</si>
  <si>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</si>
  <si>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</si>
  <si>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</si>
  <si>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</si>
  <si>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</si>
  <si>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</si>
  <si>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</si>
  <si>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</si>
  <si>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</si>
  <si>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</si>
  <si>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</si>
  <si>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</si>
  <si>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</si>
  <si>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</si>
  <si>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</si>
  <si>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</si>
  <si>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</si>
  <si>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</si>
  <si>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</si>
  <si>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</si>
  <si>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</si>
  <si>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</si>
  <si>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</si>
  <si>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</si>
  <si>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</si>
  <si>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</si>
  <si>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</si>
  <si>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</si>
  <si>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</si>
  <si>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</si>
  <si>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</si>
  <si>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</si>
  <si>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</si>
  <si>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</si>
  <si>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</si>
  <si>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</si>
  <si>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</si>
  <si>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</si>
  <si>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</si>
  <si>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</si>
  <si>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</si>
  <si>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</si>
  <si>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</si>
  <si>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</si>
  <si>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</si>
  <si>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</si>
  <si>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</si>
  <si>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</si>
  <si>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</si>
  <si>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</si>
  <si>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</si>
  <si>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</si>
  <si>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</si>
  <si>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</si>
  <si>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</si>
  <si>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</si>
  <si>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</si>
  <si>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</si>
  <si>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</si>
  <si>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</si>
  <si>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</si>
  <si>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</si>
  <si>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</si>
  <si>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</si>
  <si>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</si>
  <si>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</si>
  <si>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</si>
  <si>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</si>
  <si>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</si>
  <si>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</si>
  <si>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</si>
  <si>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</si>
  <si>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</si>
  <si>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</si>
  <si>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</si>
  <si>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</si>
  <si>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</si>
  <si>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</si>
  <si>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</si>
  <si>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</si>
  <si>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</si>
  <si>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</si>
  <si>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</si>
  <si>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</si>
  <si>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</si>
  <si>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</si>
  <si>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</si>
  <si>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</si>
  <si>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</si>
  <si>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</si>
  <si>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</si>
  <si>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</si>
  <si>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</si>
  <si>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</si>
  <si>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</si>
  <si>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</si>
  <si>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</si>
  <si>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</si>
  <si>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</si>
  <si>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</si>
  <si>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</si>
  <si>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</si>
  <si>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</si>
  <si>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</si>
  <si>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</si>
  <si>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</si>
  <si>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</si>
  <si>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</si>
  <si>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</si>
  <si>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</si>
  <si>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</si>
  <si>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</si>
  <si>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</si>
  <si>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</si>
  <si>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</si>
  <si>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</si>
  <si>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</si>
  <si>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</si>
  <si>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</si>
  <si>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</si>
  <si>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</si>
  <si>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</si>
  <si>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</si>
  <si>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</si>
  <si>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</si>
  <si>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</si>
  <si>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</si>
  <si>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</si>
  <si>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</si>
  <si>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</si>
  <si>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</si>
  <si>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</si>
  <si>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</si>
  <si>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</si>
  <si>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</si>
  <si>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</si>
  <si>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</si>
  <si>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</si>
  <si>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</si>
  <si>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</si>
  <si>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</si>
  <si>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</si>
  <si>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</si>
  <si>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</si>
  <si>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</si>
  <si>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</si>
  <si>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</si>
  <si>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</si>
  <si>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</si>
  <si>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</si>
  <si>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</si>
  <si>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</si>
  <si>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</si>
  <si>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</si>
  <si>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</si>
  <si>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</si>
  <si>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</si>
  <si>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</si>
  <si>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</si>
  <si>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</si>
  <si>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</si>
  <si>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</si>
  <si>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</si>
  <si>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</si>
  <si>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</si>
  <si>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</si>
  <si>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</si>
  <si>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</si>
  <si>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</si>
  <si>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</si>
  <si>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</si>
  <si>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</si>
  <si>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</si>
  <si>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</si>
  <si>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</si>
  <si>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</si>
  <si>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</si>
  <si>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</si>
  <si>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</si>
  <si>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</si>
  <si>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</si>
  <si>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</si>
  <si>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</si>
  <si>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</si>
  <si>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</si>
  <si>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</si>
  <si>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</si>
  <si>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</si>
  <si>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</si>
  <si>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</si>
  <si>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</si>
  <si>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</si>
  <si>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</si>
  <si>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</si>
  <si>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</si>
  <si>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</si>
  <si>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</si>
  <si>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</si>
  <si>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</si>
  <si>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</si>
  <si>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</si>
  <si>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</si>
  <si>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</si>
  <si>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</si>
  <si>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</si>
  <si>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</si>
  <si>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</si>
  <si>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</si>
  <si>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</si>
  <si>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</si>
  <si>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</si>
  <si>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</si>
  <si>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</si>
  <si>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</si>
  <si>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</si>
  <si>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</si>
  <si>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</si>
  <si>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</si>
  <si>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</si>
  <si>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</si>
  <si>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</si>
  <si>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</si>
  <si>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</si>
  <si>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</si>
  <si>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</si>
  <si>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</si>
  <si>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</si>
  <si>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</si>
  <si>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</si>
  <si>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</si>
  <si>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</si>
  <si>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</si>
  <si>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</si>
  <si>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</si>
  <si>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</si>
  <si>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</si>
  <si>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</si>
  <si>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</si>
  <si>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</si>
  <si>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</si>
  <si>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</si>
  <si>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</si>
  <si>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</si>
  <si>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</si>
  <si>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</si>
  <si>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</si>
  <si>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</si>
  <si>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</si>
  <si>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</si>
  <si>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</si>
  <si>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</si>
  <si>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</si>
  <si>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</si>
  <si>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</si>
  <si>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</si>
  <si>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</si>
  <si>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</si>
  <si>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</si>
  <si>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</si>
  <si>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</si>
  <si>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</si>
  <si>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</si>
  <si>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</si>
  <si>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</si>
  <si>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</si>
  <si>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</si>
  <si>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</si>
  <si>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</si>
  <si>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</si>
  <si>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</si>
  <si>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</si>
  <si>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</si>
  <si>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</si>
  <si>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</si>
  <si>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</si>
  <si>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</si>
  <si>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</si>
  <si>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</si>
  <si>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</si>
  <si>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</si>
  <si>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</si>
  <si>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</si>
  <si>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</si>
  <si>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</si>
  <si>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</si>
  <si>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</si>
  <si>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</si>
  <si>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</si>
  <si>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</si>
  <si>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</si>
  <si>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</si>
  <si>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</si>
  <si>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</si>
  <si>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</si>
  <si>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</si>
  <si>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</si>
  <si>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</si>
  <si>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</si>
  <si>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</si>
  <si>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</si>
  <si>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</si>
  <si>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</si>
  <si>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</si>
  <si>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</si>
  <si>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</si>
  <si>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</si>
  <si>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</si>
  <si>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</si>
  <si>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</si>
  <si>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</si>
  <si>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</si>
  <si>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</si>
  <si>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</si>
  <si>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</si>
  <si>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</si>
  <si>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</si>
  <si>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</si>
  <si>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</si>
  <si>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</si>
  <si>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</si>
  <si>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</si>
  <si>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</si>
  <si>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</si>
  <si>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</si>
  <si>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</si>
  <si>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</si>
  <si>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</si>
  <si>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</si>
  <si>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</si>
  <si>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</si>
  <si>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</si>
  <si>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</si>
  <si>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</si>
  <si>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</si>
  <si>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</si>
  <si>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</si>
  <si>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</si>
  <si>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</si>
  <si>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</si>
  <si>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</si>
  <si>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</si>
  <si>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</si>
  <si>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</si>
  <si>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</si>
  <si>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</si>
  <si>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</si>
  <si>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</si>
  <si>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</si>
  <si>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</si>
  <si>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</si>
  <si>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</si>
  <si>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</si>
  <si>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</si>
  <si>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</si>
  <si>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</si>
  <si>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</si>
  <si>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</si>
  <si>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</si>
  <si>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</si>
  <si>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</si>
  <si>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</si>
  <si>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</si>
  <si>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</si>
  <si>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</si>
  <si>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</si>
  <si>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</si>
  <si>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</si>
  <si>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</si>
  <si>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</si>
  <si>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</si>
  <si>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</si>
  <si>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</si>
  <si>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</si>
  <si>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</si>
  <si>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</si>
  <si>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</si>
  <si>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</si>
  <si>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</si>
  <si>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</si>
  <si>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</si>
  <si>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</si>
  <si>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</si>
  <si>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</si>
  <si>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</si>
  <si>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</si>
  <si>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</si>
  <si>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</si>
  <si>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</si>
  <si>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</si>
  <si>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</si>
  <si>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</si>
  <si>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</si>
  <si>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</si>
  <si>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</si>
  <si>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</si>
  <si>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</si>
  <si>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</si>
  <si>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</si>
  <si>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</si>
  <si>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</si>
  <si>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</si>
  <si>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</si>
  <si>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</si>
  <si>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</si>
  <si>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</si>
  <si>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</si>
  <si>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</si>
  <si>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</si>
  <si>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</si>
  <si>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</si>
  <si>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</si>
  <si>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</si>
  <si>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</si>
  <si>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</si>
  <si>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</si>
  <si>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</si>
  <si>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</si>
  <si>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</si>
  <si>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</si>
  <si>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</si>
  <si>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</si>
  <si>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</si>
  <si>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</si>
  <si>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</si>
  <si>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</si>
  <si>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</si>
  <si>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</si>
  <si>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</si>
  <si>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</si>
  <si>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</si>
  <si>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</si>
  <si>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</si>
  <si>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</si>
  <si>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</si>
  <si>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</si>
  <si>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</si>
  <si>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</si>
  <si>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</si>
  <si>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</si>
  <si>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</si>
  <si>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</si>
  <si>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</si>
  <si>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</si>
  <si>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</si>
  <si>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</si>
  <si>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</si>
  <si>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</si>
  <si>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</si>
  <si>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</si>
  <si>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</si>
  <si>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</si>
  <si>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</si>
  <si>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</si>
  <si>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</si>
  <si>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</si>
  <si>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</si>
  <si>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</si>
  <si>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</si>
  <si>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</si>
  <si>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</si>
  <si>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</si>
  <si>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</si>
  <si>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</si>
  <si>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</si>
  <si>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</si>
  <si>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</si>
  <si>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</si>
  <si>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</si>
  <si>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</si>
  <si>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</si>
  <si>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</si>
  <si>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</si>
  <si>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</si>
  <si>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</si>
  <si>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</si>
  <si>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</si>
  <si>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</si>
  <si>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</si>
  <si>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</si>
  <si>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</si>
  <si>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</si>
  <si>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</si>
  <si>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</si>
  <si>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</si>
  <si>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</si>
  <si>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</si>
  <si>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</si>
  <si>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</si>
  <si>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</si>
  <si>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</si>
  <si>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</si>
  <si>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</si>
  <si>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</si>
  <si>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</si>
  <si>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</si>
  <si>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</si>
  <si>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</si>
  <si>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</si>
  <si>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</si>
  <si>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</si>
  <si>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</si>
  <si>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</si>
  <si>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</si>
  <si>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</si>
  <si>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</si>
  <si>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</si>
  <si>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</si>
  <si>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</si>
  <si>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</si>
  <si>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</si>
  <si>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</si>
  <si>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</si>
  <si>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</si>
  <si>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</si>
  <si>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</si>
  <si>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</si>
  <si>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</si>
  <si>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</si>
  <si>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</si>
  <si>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</si>
  <si>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</si>
  <si>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</si>
  <si>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</si>
  <si>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</si>
  <si>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</si>
  <si>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</si>
  <si>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</si>
  <si>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</si>
  <si>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</si>
  <si>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</si>
  <si>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</si>
  <si>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</si>
  <si>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</si>
  <si>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</si>
  <si>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</si>
  <si>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</si>
  <si>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</si>
  <si>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</si>
  <si>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</si>
  <si>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</si>
  <si>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</si>
  <si>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</si>
  <si>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</si>
  <si>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</si>
  <si>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</si>
  <si>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</si>
  <si>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</si>
  <si>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</si>
  <si>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</si>
  <si>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</si>
  <si>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</si>
  <si>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</si>
  <si>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</si>
  <si>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</si>
  <si>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</si>
  <si>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</si>
  <si>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</si>
  <si>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</si>
  <si>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</si>
  <si>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</si>
  <si>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</si>
  <si>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</si>
  <si>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</si>
  <si>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</si>
  <si>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</si>
  <si>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</si>
  <si>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</si>
  <si>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</si>
  <si>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</si>
  <si>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</si>
  <si>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</si>
  <si>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</si>
  <si>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</si>
  <si>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</si>
  <si>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</si>
  <si>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</si>
  <si>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</si>
  <si>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</si>
  <si>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</si>
  <si>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</si>
  <si>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</si>
  <si>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</si>
  <si>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</si>
  <si>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</si>
  <si>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</si>
  <si>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</si>
  <si>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</si>
  <si>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</si>
  <si>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</si>
  <si>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</si>
  <si>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</si>
  <si>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</si>
  <si>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</si>
  <si>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</si>
  <si>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</si>
  <si>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</si>
  <si>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</si>
  <si>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</si>
  <si>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</si>
  <si>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</si>
  <si>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</si>
  <si>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</si>
  <si>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</si>
  <si>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</si>
  <si>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</si>
  <si>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</si>
  <si>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</si>
  <si>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</si>
  <si>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</si>
  <si>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</si>
  <si>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</si>
  <si>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</si>
  <si>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</si>
  <si>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</si>
  <si>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</si>
  <si>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</si>
  <si>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</si>
  <si>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</si>
  <si>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</si>
  <si>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</si>
  <si>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</si>
  <si>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</si>
  <si>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</si>
  <si>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</si>
  <si>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</si>
  <si>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</si>
  <si>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</si>
  <si>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</si>
  <si>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</si>
  <si>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</si>
  <si>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</si>
  <si>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</si>
  <si>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</si>
  <si>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</si>
  <si>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</si>
  <si>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</si>
  <si>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</si>
  <si>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</si>
  <si>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</si>
  <si>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</si>
  <si>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</si>
  <si>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</si>
  <si>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</si>
  <si>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</si>
  <si>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</si>
  <si>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</si>
  <si>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</si>
  <si>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</si>
  <si>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</si>
  <si>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</si>
  <si>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</si>
  <si>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</si>
  <si>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</si>
  <si>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</si>
  <si>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</si>
  <si>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</si>
  <si>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</si>
  <si>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</si>
  <si>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</si>
  <si>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</si>
  <si>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</si>
  <si>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</si>
  <si>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</si>
  <si>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</si>
  <si>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</si>
  <si>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</si>
  <si>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</si>
  <si>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</si>
  <si>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</si>
  <si>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</si>
  <si>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</si>
  <si>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</si>
  <si>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</si>
  <si>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</si>
  <si>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</si>
  <si>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</si>
  <si>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</si>
  <si>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</si>
  <si>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</si>
  <si>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</si>
  <si>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</si>
  <si>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</si>
  <si>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</si>
  <si>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</si>
  <si>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</si>
  <si>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</si>
  <si>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</si>
  <si>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</si>
  <si>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</si>
  <si>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</si>
  <si>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</si>
  <si>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</si>
  <si>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</si>
  <si>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</si>
  <si>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</si>
  <si>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</si>
  <si>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</si>
  <si>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</si>
  <si>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</si>
  <si>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</si>
  <si>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</si>
  <si>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</si>
  <si>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</si>
  <si>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</si>
  <si>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</si>
  <si>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</si>
  <si>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</si>
  <si>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</si>
  <si>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</si>
  <si>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</si>
  <si>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</si>
  <si>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</si>
  <si>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</si>
  <si>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</si>
  <si>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</si>
  <si>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</si>
  <si>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</si>
  <si>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</si>
  <si>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</si>
  <si>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</si>
  <si>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</si>
  <si>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</si>
  <si>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</si>
  <si>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</si>
  <si>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</si>
  <si>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</si>
  <si>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</si>
  <si>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</si>
  <si>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</si>
  <si>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</si>
  <si>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</si>
  <si>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</si>
  <si>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</si>
  <si>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</si>
  <si>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</si>
  <si>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</si>
  <si>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</si>
  <si>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</si>
  <si>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</si>
  <si>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</si>
  <si>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</si>
  <si>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</si>
  <si>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</si>
  <si>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</si>
  <si>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</si>
  <si>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</si>
  <si>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</si>
  <si>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</si>
  <si>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</si>
  <si>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</si>
  <si>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</si>
  <si>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</si>
  <si>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</si>
  <si>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</si>
  <si>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</si>
  <si>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</si>
  <si>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</si>
  <si>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</si>
  <si>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</si>
  <si>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</si>
  <si>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</si>
  <si>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</si>
  <si>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</si>
  <si>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</si>
  <si>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</si>
  <si>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</si>
  <si>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</si>
  <si>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</si>
  <si>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</si>
  <si>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</si>
  <si>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</si>
  <si>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</si>
  <si>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</si>
  <si>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</si>
  <si>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</si>
  <si>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</si>
  <si>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</si>
  <si>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</si>
  <si>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</si>
  <si>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</si>
  <si>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</si>
  <si>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</si>
  <si>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</si>
  <si>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</si>
  <si>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</si>
  <si>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</si>
  <si>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</si>
  <si>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</si>
  <si>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</si>
  <si>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</si>
  <si>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</si>
  <si>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</si>
  <si>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</si>
  <si>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</si>
  <si>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</si>
  <si>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</si>
  <si>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</si>
  <si>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</si>
  <si>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</si>
  <si>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</si>
  <si>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</si>
  <si>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</si>
  <si>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</si>
  <si>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</si>
  <si>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</si>
  <si>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</si>
  <si>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</si>
  <si>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</si>
  <si>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</si>
  <si>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</si>
  <si>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</si>
  <si>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</si>
  <si>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</si>
  <si>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</si>
  <si>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</si>
  <si>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</si>
  <si>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</si>
  <si>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</si>
  <si>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</si>
  <si>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</si>
  <si>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</si>
  <si>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</si>
  <si>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</si>
  <si>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</si>
  <si>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</si>
  <si>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</si>
  <si>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</si>
  <si>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</si>
  <si>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</si>
  <si>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</si>
  <si>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</si>
  <si>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</si>
  <si>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</si>
  <si>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</si>
  <si>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</si>
  <si>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</si>
  <si>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</si>
  <si>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</si>
  <si>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</si>
  <si>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</si>
  <si>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</si>
  <si>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</si>
  <si>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</si>
  <si>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</si>
  <si>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</si>
  <si>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</si>
  <si>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</si>
  <si>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</si>
  <si>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</si>
  <si>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</si>
  <si>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</si>
  <si>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</si>
  <si>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</si>
  <si>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</si>
  <si>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</si>
  <si>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</si>
  <si>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</si>
  <si>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</si>
  <si>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</si>
  <si>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</si>
  <si>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</si>
  <si>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</si>
  <si>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</si>
  <si>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</si>
  <si>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</si>
  <si>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</si>
  <si>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</si>
  <si>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</si>
  <si>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</si>
  <si>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</si>
  <si>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</si>
  <si>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</si>
  <si>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</si>
  <si>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</si>
  <si>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</si>
  <si>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</si>
  <si>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</si>
  <si>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</si>
  <si>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</si>
  <si>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</si>
  <si>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</si>
  <si>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</si>
  <si>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</si>
  <si>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</si>
  <si>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</si>
  <si>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</si>
  <si>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</si>
  <si>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</si>
  <si>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</si>
  <si>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</si>
  <si>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</si>
  <si>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</si>
  <si>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</si>
  <si>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</si>
  <si>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</si>
  <si>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</si>
  <si>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</si>
  <si>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</si>
  <si>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</si>
  <si>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</si>
  <si>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</si>
  <si>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</si>
  <si>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</si>
  <si>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</si>
  <si>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</si>
  <si>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</si>
  <si>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</si>
  <si>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</si>
  <si>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</si>
  <si>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</si>
  <si>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</si>
  <si>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</si>
  <si>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</si>
  <si>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</si>
  <si>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</si>
  <si>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</si>
  <si>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</si>
  <si>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</si>
  <si>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</si>
  <si>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</si>
  <si>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</si>
  <si>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</si>
  <si>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</si>
  <si>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</si>
  <si>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</si>
  <si>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</si>
  <si>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</si>
  <si>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</si>
  <si>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</si>
  <si>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</si>
  <si>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</si>
  <si>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</si>
  <si>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</si>
  <si>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</si>
  <si>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</si>
  <si>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</si>
  <si>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</si>
  <si>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</si>
  <si>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</si>
  <si>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</si>
  <si>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</si>
  <si>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</si>
  <si>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</si>
  <si>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</si>
  <si>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</si>
  <si>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</si>
  <si>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</si>
  <si>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</si>
  <si>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</si>
  <si>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</si>
  <si>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</si>
  <si>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</si>
  <si>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</si>
  <si>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</si>
  <si>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</si>
  <si>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</si>
  <si>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</si>
  <si>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</si>
  <si>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</si>
  <si>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</si>
  <si>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</si>
  <si>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</si>
  <si>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</si>
  <si>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</si>
  <si>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</si>
  <si>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</si>
  <si>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</si>
  <si>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</si>
  <si>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</si>
  <si>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</si>
  <si>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</si>
  <si>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</si>
  <si>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</si>
  <si>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</si>
  <si>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</si>
  <si>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</si>
  <si>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</si>
  <si>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</si>
  <si>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</si>
  <si>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</si>
  <si>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</si>
  <si>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</si>
  <si>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</si>
  <si>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</si>
  <si>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</si>
  <si>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</si>
  <si>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</si>
  <si>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</si>
  <si>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</si>
  <si>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</si>
  <si>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</si>
  <si>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</si>
  <si>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</si>
  <si>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</si>
  <si>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</si>
  <si>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</si>
  <si>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</si>
  <si>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</si>
  <si>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</si>
  <si>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</si>
  <si>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</si>
  <si>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</si>
  <si>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</si>
  <si>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</si>
  <si>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</si>
  <si>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</si>
  <si>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</si>
  <si>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</si>
  <si>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</si>
  <si>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</si>
  <si>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</si>
  <si>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</si>
  <si>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</si>
  <si>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</si>
  <si>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</si>
  <si>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</si>
  <si>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</si>
  <si>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</si>
  <si>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</si>
  <si>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</si>
  <si>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</si>
  <si>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</si>
  <si>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</si>
  <si>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</si>
  <si>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</si>
  <si>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</si>
  <si>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</si>
  <si>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</si>
  <si>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</si>
  <si>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</si>
  <si>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</si>
  <si>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</si>
  <si>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</si>
  <si>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</si>
  <si>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</si>
  <si>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</si>
  <si>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</si>
  <si>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</si>
  <si>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</si>
  <si>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</si>
  <si>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</si>
  <si>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</si>
  <si>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</si>
  <si>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</si>
  <si>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</si>
  <si>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</si>
  <si>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</si>
  <si>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</si>
  <si>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</si>
  <si>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</si>
  <si>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</si>
  <si>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</si>
  <si>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</si>
  <si>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</si>
  <si>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</si>
  <si>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</si>
  <si>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</si>
  <si>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</si>
  <si>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</si>
  <si>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</si>
  <si>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</si>
  <si>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</si>
  <si>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</si>
  <si>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</si>
  <si>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</si>
  <si>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</si>
  <si>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</si>
  <si>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</si>
  <si>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</si>
  <si>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</si>
  <si>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</si>
  <si>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</si>
  <si>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</si>
  <si>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</si>
  <si>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</si>
  <si>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</si>
  <si>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</si>
  <si>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</si>
  <si>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</si>
  <si>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</si>
  <si>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</si>
  <si>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</si>
  <si>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</si>
  <si>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</si>
  <si>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</si>
  <si>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</si>
  <si>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</si>
  <si>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</si>
  <si>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</si>
  <si>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</si>
  <si>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</si>
  <si>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</si>
  <si>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</si>
  <si>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</si>
  <si>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</si>
  <si>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</si>
  <si>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</si>
  <si>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</si>
  <si>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</si>
  <si>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</si>
  <si>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</si>
  <si>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</si>
  <si>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</si>
  <si>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</si>
  <si>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</si>
  <si>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</si>
  <si>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</si>
  <si>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</si>
  <si>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</si>
  <si>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</si>
  <si>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</si>
  <si>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</si>
  <si>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</si>
  <si>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</si>
  <si>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</si>
  <si>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</si>
  <si>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</si>
  <si>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</si>
  <si>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</si>
  <si>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</si>
  <si>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</si>
  <si>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</si>
  <si>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</si>
  <si>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</si>
  <si>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</si>
  <si>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</si>
  <si>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</si>
  <si>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</si>
  <si>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</si>
  <si>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</si>
  <si>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</si>
  <si>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</si>
  <si>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</si>
  <si>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</si>
  <si>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</si>
  <si>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</si>
  <si>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</si>
  <si>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</si>
  <si>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</si>
  <si>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</si>
  <si>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</si>
  <si>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</si>
  <si>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</si>
  <si>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</si>
  <si>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</si>
  <si>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</si>
  <si>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</si>
  <si>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</si>
  <si>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</si>
  <si>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</si>
  <si>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</si>
  <si>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</si>
  <si>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</si>
  <si>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</si>
  <si>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</si>
  <si>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</si>
  <si>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</si>
  <si>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</si>
  <si>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</si>
  <si>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</si>
  <si>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</si>
  <si>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</si>
  <si>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</si>
  <si>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</si>
  <si>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</si>
  <si>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</si>
  <si>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</si>
  <si>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</si>
  <si>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</si>
  <si>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</si>
  <si>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</si>
  <si>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</si>
  <si>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</si>
  <si>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</si>
  <si>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</si>
  <si>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</si>
  <si>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</si>
  <si>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</si>
  <si>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</si>
  <si>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</si>
  <si>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</si>
  <si>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</si>
  <si>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</si>
  <si>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</si>
  <si>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</si>
  <si>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</si>
  <si>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</si>
  <si>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</si>
  <si>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</si>
  <si>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</si>
  <si>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</si>
  <si>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</si>
  <si>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</si>
  <si>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</si>
  <si>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</si>
  <si>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</si>
  <si>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</si>
  <si>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</si>
  <si>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</si>
  <si>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</si>
  <si>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</si>
  <si>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</si>
  <si>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</si>
  <si>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</si>
  <si>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</si>
  <si>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</si>
  <si>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</si>
  <si>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</si>
  <si>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</si>
  <si>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</si>
  <si>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</si>
  <si>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</si>
  <si>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</si>
  <si>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</si>
  <si>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</si>
  <si>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</si>
  <si>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</si>
  <si>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</si>
  <si>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</si>
  <si>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</si>
  <si>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</si>
  <si>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</si>
  <si>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</si>
  <si>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</si>
  <si>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</si>
  <si>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</si>
  <si>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</si>
  <si>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</si>
  <si>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</si>
  <si>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</si>
  <si>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</si>
  <si>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</si>
  <si>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</si>
  <si>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</si>
  <si>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</si>
  <si>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</si>
  <si>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</si>
  <si>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</si>
  <si>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</si>
  <si>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</si>
  <si>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</si>
  <si>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</si>
  <si>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</si>
  <si>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</si>
  <si>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</si>
  <si>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</si>
  <si>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</si>
  <si>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</si>
  <si>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</si>
  <si>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</si>
  <si>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</si>
  <si>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</si>
  <si>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</si>
  <si>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</si>
  <si>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</si>
  <si>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</si>
  <si>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</si>
  <si>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</si>
  <si>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</si>
  <si>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</si>
  <si>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</si>
  <si>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</si>
  <si>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</si>
  <si>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</si>
  <si>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</si>
  <si>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</si>
  <si>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</si>
  <si>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</si>
  <si>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</si>
  <si>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</si>
  <si>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</si>
  <si>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</si>
  <si>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</si>
  <si>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</si>
  <si>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</si>
  <si>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</si>
  <si>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</si>
  <si>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</si>
  <si>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</si>
  <si>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</si>
  <si>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</si>
  <si>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</si>
  <si>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</si>
  <si>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</si>
  <si>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</si>
  <si>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</si>
  <si>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</si>
  <si>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</si>
  <si>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</si>
  <si>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</si>
  <si>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</si>
  <si>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</si>
  <si>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</si>
  <si>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</si>
  <si>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</si>
  <si>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</si>
  <si>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</si>
  <si>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</si>
  <si>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</si>
  <si>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</si>
  <si>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</si>
  <si>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</si>
  <si>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</si>
  <si>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</si>
  <si>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</si>
  <si>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</si>
  <si>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</si>
  <si>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</si>
  <si>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</si>
  <si>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</si>
  <si>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</si>
  <si>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</si>
  <si>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</si>
  <si>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</si>
  <si>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</si>
  <si>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</si>
  <si>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</si>
  <si>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</si>
  <si>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</si>
  <si>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</si>
  <si>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</si>
  <si>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</si>
  <si>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</si>
  <si>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</si>
  <si>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</si>
  <si>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</si>
  <si>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</si>
  <si>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</si>
  <si>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</si>
  <si>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</si>
  <si>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</si>
  <si>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</si>
  <si>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</si>
  <si>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</si>
  <si>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</si>
  <si>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</si>
  <si>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</si>
  <si>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</si>
  <si>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</si>
  <si>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</si>
  <si>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</si>
  <si>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</si>
  <si>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</si>
  <si>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</si>
  <si>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</si>
  <si>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</si>
  <si>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</si>
  <si>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</si>
  <si>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</si>
  <si>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</si>
  <si>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</si>
  <si>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</si>
  <si>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</si>
  <si>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</si>
  <si>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</si>
  <si>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</si>
  <si>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</si>
  <si>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</si>
  <si>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</si>
  <si>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</si>
  <si>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</si>
  <si>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</si>
  <si>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</si>
  <si>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</si>
  <si>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</si>
  <si>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</si>
  <si>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</si>
  <si>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</si>
  <si>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</si>
  <si>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</si>
  <si>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</si>
  <si>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</si>
  <si>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</si>
  <si>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</si>
  <si>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</si>
  <si>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</si>
  <si>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</si>
  <si>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</si>
  <si>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</si>
  <si>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</si>
  <si>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</si>
  <si>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</si>
  <si>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</si>
  <si>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</si>
  <si>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</si>
  <si>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</si>
  <si>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</si>
  <si>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</si>
  <si>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</si>
  <si>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</si>
  <si>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</si>
  <si>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</si>
  <si>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</si>
  <si>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</si>
  <si>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</si>
  <si>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</si>
  <si>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</si>
  <si>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</si>
  <si>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</si>
  <si>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</si>
  <si>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</si>
  <si>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</si>
  <si>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</si>
  <si>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</si>
  <si>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</si>
  <si>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</si>
  <si>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</si>
  <si>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</si>
  <si>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</si>
  <si>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</si>
  <si>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</si>
  <si>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</si>
  <si>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</si>
  <si>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</si>
  <si>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</si>
  <si>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</si>
  <si>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</si>
  <si>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</si>
  <si>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</si>
  <si>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</si>
  <si>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</si>
  <si>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</si>
  <si>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</si>
  <si>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</si>
  <si>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</si>
  <si>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</si>
  <si>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</si>
  <si>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</si>
  <si>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</si>
  <si>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</si>
  <si>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</si>
  <si>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</si>
  <si>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</si>
  <si>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</si>
  <si>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</si>
  <si>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</si>
  <si>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</si>
  <si>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</si>
  <si>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</si>
  <si>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</si>
  <si>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</si>
  <si>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</si>
  <si>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</si>
  <si>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</si>
  <si>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</si>
  <si>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</si>
  <si>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</si>
  <si>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</si>
  <si>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</si>
  <si>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</si>
  <si>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</si>
  <si>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</si>
  <si>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</si>
  <si>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</si>
  <si>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</si>
  <si>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</si>
  <si>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</si>
  <si>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</si>
  <si>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</si>
  <si>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</si>
  <si>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</si>
  <si>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</si>
  <si>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</si>
  <si>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</si>
  <si>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</si>
  <si>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</si>
  <si>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</si>
  <si>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</si>
  <si>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</si>
  <si>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</si>
  <si>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</si>
  <si>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</si>
  <si>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</si>
  <si>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</si>
  <si>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</si>
  <si>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</si>
  <si>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</si>
  <si>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</si>
  <si>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</si>
  <si>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</si>
  <si>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</si>
  <si>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</si>
  <si>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</si>
  <si>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</si>
  <si>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</si>
  <si>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</si>
  <si>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</si>
  <si>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</si>
  <si>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</si>
  <si>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</si>
  <si>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</si>
  <si>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</si>
  <si>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</si>
  <si>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</si>
  <si>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</si>
  <si>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</si>
  <si>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</si>
  <si>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</si>
  <si>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</si>
  <si>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</si>
  <si>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</si>
  <si>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</si>
  <si>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</si>
  <si>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</si>
  <si>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</si>
  <si>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</si>
  <si>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</si>
  <si>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</si>
  <si>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</si>
  <si>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</si>
  <si>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</si>
  <si>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</si>
  <si>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</si>
  <si>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</si>
  <si>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</si>
  <si>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</si>
  <si>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</si>
  <si>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</si>
  <si>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</si>
  <si>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</si>
  <si>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</si>
  <si>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</si>
  <si>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</si>
  <si>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</si>
  <si>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</si>
  <si>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</si>
  <si>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</si>
  <si>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</si>
  <si>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</si>
  <si>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</si>
  <si>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</si>
  <si>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</si>
  <si>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</si>
  <si>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</si>
  <si>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</si>
  <si>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</si>
  <si>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</si>
  <si>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</si>
  <si>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</si>
  <si>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</si>
  <si>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</si>
  <si>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</si>
  <si>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</si>
  <si>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</si>
  <si>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</si>
  <si>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</si>
  <si>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</si>
  <si>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</si>
  <si>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</si>
  <si>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</si>
  <si>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</si>
  <si>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</si>
  <si>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</si>
  <si>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</si>
  <si>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</si>
  <si>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</si>
  <si>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</si>
  <si>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</si>
  <si>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</si>
  <si>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</si>
  <si>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</si>
  <si>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</si>
  <si>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</si>
  <si>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</si>
  <si>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</si>
  <si>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</si>
  <si>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</si>
  <si>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</si>
  <si>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</si>
  <si>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</si>
  <si>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</si>
  <si>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</si>
  <si>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</si>
  <si>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</si>
  <si>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</si>
  <si>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</si>
  <si>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</si>
  <si>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</si>
  <si>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</si>
  <si>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</si>
  <si>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</si>
  <si>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</si>
  <si>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</si>
  <si>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</si>
  <si>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</si>
  <si>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</si>
  <si>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</si>
  <si>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</si>
  <si>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</si>
  <si>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</si>
  <si>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</si>
  <si>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</si>
  <si>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</si>
  <si>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</si>
  <si>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</si>
  <si>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</si>
  <si>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</si>
  <si>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</si>
  <si>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</si>
  <si>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</si>
  <si>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</si>
  <si>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</si>
  <si>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</si>
  <si>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</si>
  <si>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</si>
  <si>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</si>
  <si>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</si>
  <si>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</si>
  <si>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</si>
  <si>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</si>
  <si>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</si>
  <si>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</si>
  <si>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</si>
  <si>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</si>
  <si>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</si>
  <si>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</si>
  <si>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</si>
  <si>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</si>
  <si>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</si>
  <si>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</si>
  <si>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</si>
  <si>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</si>
  <si>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</si>
  <si>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</si>
  <si>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</si>
  <si>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</si>
  <si>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</si>
  <si>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</si>
  <si>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</si>
  <si>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</si>
  <si>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</si>
  <si>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</si>
  <si>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</si>
  <si>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</si>
  <si>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</si>
  <si>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</si>
  <si>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</si>
  <si>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</si>
  <si>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</si>
  <si>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</si>
  <si>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</si>
  <si>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</si>
  <si>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</si>
  <si>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</si>
  <si>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</si>
  <si>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</si>
  <si>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</si>
  <si>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</si>
  <si>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</si>
  <si>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</si>
  <si>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</si>
  <si>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</si>
  <si>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</si>
  <si>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</si>
  <si>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</si>
  <si>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</si>
  <si>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</si>
  <si>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</si>
  <si>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</si>
  <si>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</si>
  <si>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</si>
  <si>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</si>
  <si>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</si>
  <si>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</si>
  <si>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</si>
  <si>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</si>
  <si>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</si>
  <si>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</si>
  <si>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</si>
  <si>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</si>
  <si>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</si>
  <si>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</si>
  <si>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</si>
  <si>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</si>
  <si>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</si>
  <si>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</si>
  <si>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</si>
  <si>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</si>
  <si>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</si>
  <si>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</si>
  <si>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</si>
  <si>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</si>
  <si>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</si>
  <si>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</si>
  <si>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</si>
  <si>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</si>
  <si>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</si>
  <si>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</si>
  <si>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</si>
  <si>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</si>
  <si>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</si>
  <si>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</si>
  <si>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</si>
  <si>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</si>
  <si>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</si>
  <si>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</si>
  <si>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</si>
  <si>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</si>
  <si>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</si>
  <si>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</si>
  <si>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</si>
  <si>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</si>
  <si>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</si>
  <si>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</si>
  <si>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</si>
  <si>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</si>
  <si>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</si>
  <si>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</si>
  <si>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</si>
  <si>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</si>
  <si>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</si>
  <si>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</si>
  <si>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</si>
  <si>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</si>
  <si>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</si>
  <si>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</si>
  <si>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</si>
  <si>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</si>
  <si>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</si>
  <si>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</si>
  <si>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</si>
  <si>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</si>
  <si>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</si>
  <si>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</si>
  <si>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</si>
  <si>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</si>
  <si>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</si>
  <si>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</si>
  <si>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</si>
  <si>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</si>
  <si>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</si>
  <si>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</si>
  <si>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</si>
  <si>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</si>
  <si>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</si>
  <si>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</si>
  <si>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</si>
  <si>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</si>
  <si>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</si>
  <si>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</si>
  <si>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</si>
  <si>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</si>
  <si>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</si>
  <si>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</si>
  <si>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</si>
  <si>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</si>
  <si>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</si>
  <si>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</si>
  <si>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</si>
  <si>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</si>
  <si>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</si>
  <si>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</si>
  <si>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</si>
  <si>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</si>
  <si>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</si>
  <si>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</si>
  <si>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</si>
  <si>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</si>
  <si>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</si>
  <si>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</si>
  <si>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</si>
  <si>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</si>
  <si>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</si>
  <si>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</si>
  <si>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</si>
  <si>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</si>
  <si>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</si>
  <si>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</si>
  <si>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</si>
  <si>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</si>
  <si>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</si>
  <si>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</si>
  <si>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</si>
  <si>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</si>
  <si>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</si>
  <si>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</si>
  <si>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</si>
  <si>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</si>
  <si>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</si>
  <si>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</si>
  <si>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</si>
  <si>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</si>
  <si>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</si>
  <si>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</si>
  <si>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</si>
  <si>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</si>
  <si>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</si>
  <si>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</si>
  <si>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</si>
  <si>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</si>
  <si>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</si>
  <si>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</si>
  <si>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</si>
  <si>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</si>
  <si>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</si>
  <si>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</si>
  <si>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</si>
  <si>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</si>
  <si>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</si>
  <si>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</si>
  <si>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</si>
  <si>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</si>
  <si>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</si>
  <si>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</si>
  <si>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</si>
  <si>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</si>
  <si>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</si>
  <si>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</si>
  <si>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</si>
  <si>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</si>
  <si>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</si>
  <si>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</si>
  <si>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</si>
  <si>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</si>
  <si>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</si>
  <si>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</si>
  <si>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</si>
  <si>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</si>
  <si>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</si>
  <si>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</si>
  <si>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</si>
  <si>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</si>
  <si>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</si>
  <si>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</si>
  <si>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</si>
  <si>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</si>
  <si>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</si>
  <si>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</si>
  <si>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</si>
  <si>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</si>
  <si>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</si>
  <si>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</si>
  <si>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</si>
  <si>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</si>
  <si>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</si>
  <si>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</si>
  <si>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</si>
  <si>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</si>
  <si>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</si>
  <si>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</si>
  <si>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</si>
  <si>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</si>
  <si>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</si>
  <si>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</si>
  <si>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</si>
  <si>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</si>
  <si>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</si>
  <si>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</si>
  <si>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</si>
  <si>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</si>
  <si>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</si>
  <si>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</si>
  <si>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</si>
  <si>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</si>
  <si>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</si>
  <si>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</si>
  <si>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</si>
  <si>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</si>
  <si>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</si>
  <si>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</si>
  <si>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</si>
  <si>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</si>
  <si>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</si>
  <si>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</si>
  <si>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</si>
  <si>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</si>
  <si>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</si>
  <si>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</si>
  <si>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</si>
  <si>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</si>
  <si>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</si>
  <si>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</si>
  <si>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</si>
  <si>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</si>
  <si>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</si>
  <si>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</si>
  <si>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</si>
  <si>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</si>
  <si>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</si>
  <si>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</si>
  <si>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</si>
  <si>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</si>
  <si>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</si>
  <si>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</si>
  <si>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</si>
  <si>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</si>
  <si>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</si>
  <si>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</si>
  <si>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</si>
  <si>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</si>
  <si>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</si>
  <si>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</si>
  <si>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</si>
  <si>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</si>
  <si>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</si>
  <si>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</si>
  <si>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</si>
  <si>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</si>
  <si>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</si>
  <si>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</si>
  <si>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</si>
  <si>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</si>
  <si>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</si>
  <si>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</si>
  <si>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</si>
  <si>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</si>
  <si>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</si>
  <si>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</si>
  <si>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</si>
  <si>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</si>
  <si>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</si>
  <si>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</si>
  <si>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</si>
  <si>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</si>
  <si>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</si>
  <si>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</si>
  <si>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</si>
  <si>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</si>
  <si>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</si>
  <si>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</si>
  <si>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</si>
  <si>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</si>
  <si>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</si>
  <si>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</si>
  <si>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</si>
  <si>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</si>
  <si>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</si>
  <si>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</si>
  <si>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</si>
  <si>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</si>
  <si>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</si>
  <si>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</si>
  <si>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</si>
  <si>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</si>
  <si>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</si>
  <si>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</si>
  <si>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</si>
  <si>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</si>
  <si>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</si>
  <si>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</si>
  <si>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</si>
  <si>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</si>
  <si>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</si>
  <si>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</si>
  <si>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</si>
  <si>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</si>
  <si>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</si>
  <si>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</si>
  <si>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</si>
  <si>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</si>
  <si>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</si>
  <si>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</si>
  <si>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</si>
  <si>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</si>
  <si>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</si>
  <si>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</si>
  <si>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</si>
  <si>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</si>
  <si>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</si>
  <si>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</si>
  <si>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</si>
  <si>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</si>
  <si>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</si>
  <si>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</si>
  <si>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</si>
  <si>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</si>
  <si>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</si>
  <si>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</si>
  <si>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</si>
  <si>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</si>
  <si>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</si>
  <si>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</si>
  <si>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</si>
  <si>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</si>
  <si>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</si>
  <si>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</si>
  <si>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</si>
  <si>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</si>
  <si>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</si>
  <si>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</si>
  <si>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</si>
  <si>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</si>
  <si>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</si>
  <si>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</si>
  <si>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</si>
  <si>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</si>
  <si>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</si>
  <si>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</si>
  <si>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</si>
  <si>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</si>
  <si>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</si>
  <si>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</si>
  <si>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</si>
  <si>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</si>
  <si>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</si>
  <si>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</si>
  <si>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</si>
  <si>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</si>
  <si>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</si>
  <si>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</si>
  <si>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</si>
  <si>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</si>
  <si>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</si>
  <si>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</si>
  <si>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</si>
  <si>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</si>
  <si>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</si>
  <si>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</si>
  <si>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</si>
  <si>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</si>
  <si>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</si>
  <si>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</si>
  <si>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</si>
  <si>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</si>
  <si>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</si>
  <si>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</si>
  <si>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</si>
  <si>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</si>
  <si>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</si>
  <si>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</si>
  <si>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</si>
  <si>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</si>
  <si>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</si>
  <si>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</si>
  <si>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</si>
  <si>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</si>
  <si>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</si>
  <si>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</si>
  <si>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</si>
  <si>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</si>
  <si>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</si>
  <si>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</si>
  <si>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</si>
  <si>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</si>
  <si>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</si>
  <si>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</si>
  <si>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</si>
  <si>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</si>
  <si>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</si>
  <si>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</si>
  <si>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</si>
  <si>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</si>
  <si>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</si>
  <si>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</si>
  <si>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</si>
  <si>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</si>
  <si>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</si>
  <si>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</si>
  <si>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</si>
  <si>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</si>
  <si>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</si>
  <si>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</si>
  <si>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</si>
  <si>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</si>
  <si>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</si>
  <si>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</si>
  <si>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</si>
  <si>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</si>
  <si>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</si>
  <si>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</si>
  <si>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</si>
  <si>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</si>
  <si>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</si>
  <si>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</si>
  <si>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</si>
  <si>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</si>
  <si>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</si>
  <si>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</si>
  <si>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</si>
  <si>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</si>
  <si>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</si>
  <si>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</si>
  <si>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</si>
  <si>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</si>
  <si>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</si>
  <si>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</si>
  <si>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</si>
  <si>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</si>
  <si>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</si>
  <si>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</si>
  <si>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</si>
  <si>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</si>
  <si>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</si>
  <si>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</si>
  <si>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</si>
  <si>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</si>
  <si>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</si>
  <si>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</si>
  <si>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</si>
  <si>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</si>
  <si>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</si>
  <si>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</si>
  <si>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</si>
  <si>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</si>
  <si>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</si>
  <si>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</si>
  <si>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</si>
  <si>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</si>
  <si>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</si>
  <si>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</si>
  <si>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</si>
  <si>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</si>
  <si>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</si>
  <si>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</si>
  <si>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</si>
  <si>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</si>
  <si>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</si>
  <si>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</si>
  <si>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</si>
  <si>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</si>
  <si>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</si>
  <si>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</si>
  <si>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</si>
  <si>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</si>
  <si>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</si>
  <si>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</si>
  <si>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</si>
  <si>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</si>
  <si>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</si>
  <si>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</si>
  <si>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</si>
  <si>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</si>
  <si>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</si>
  <si>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</si>
  <si>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</si>
  <si>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</si>
  <si>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</si>
  <si>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</si>
  <si>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</si>
  <si>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</si>
  <si>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</si>
  <si>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</si>
  <si>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</si>
  <si>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</si>
  <si>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</si>
  <si>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</si>
  <si>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</si>
  <si>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</si>
  <si>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</si>
  <si>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</si>
  <si>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</si>
  <si>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</si>
  <si>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</si>
  <si>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</si>
  <si>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</si>
  <si>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</si>
  <si>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</si>
  <si>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</si>
  <si>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</si>
  <si>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</si>
  <si>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</si>
  <si>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</si>
  <si>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</si>
  <si>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</si>
  <si>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</si>
  <si>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</si>
  <si>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</si>
  <si>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</si>
  <si>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</si>
  <si>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</si>
  <si>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</si>
  <si>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</si>
  <si>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</si>
  <si>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</si>
  <si>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</si>
  <si>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</si>
  <si>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</si>
  <si>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</si>
  <si>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</si>
  <si>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</si>
  <si>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</si>
  <si>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</si>
  <si>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</si>
  <si>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</si>
  <si>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</si>
  <si>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</si>
  <si>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</si>
  <si>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</si>
  <si>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</si>
  <si>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</si>
  <si>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</si>
  <si>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</si>
  <si>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</si>
  <si>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</si>
  <si>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</si>
  <si>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</si>
  <si>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</si>
  <si>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</si>
  <si>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</si>
  <si>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</si>
  <si>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</si>
  <si>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</si>
  <si>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</si>
  <si>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</si>
  <si>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</si>
  <si>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</si>
  <si>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</si>
  <si>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</si>
  <si>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</si>
  <si>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</si>
  <si>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</si>
  <si>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</si>
  <si>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</si>
  <si>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</si>
  <si>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</si>
  <si>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</si>
  <si>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</si>
  <si>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</si>
  <si>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</si>
  <si>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</si>
  <si>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</si>
  <si>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</si>
  <si>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</si>
  <si>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</si>
  <si>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</si>
  <si>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</si>
  <si>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</si>
  <si>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</si>
  <si>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</si>
  <si>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</si>
  <si>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</si>
  <si>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</si>
  <si>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</si>
  <si>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</si>
  <si>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</si>
  <si>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</si>
  <si>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</si>
  <si>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</si>
  <si>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</si>
  <si>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</si>
  <si>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</si>
  <si>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</si>
  <si>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</si>
  <si>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</si>
  <si>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</si>
  <si>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</si>
  <si>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</si>
  <si>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</si>
  <si>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</si>
  <si>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</si>
  <si>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</si>
  <si>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</si>
  <si>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</si>
  <si>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</si>
  <si>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</si>
  <si>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</si>
  <si>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</si>
  <si>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</si>
  <si>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</si>
  <si>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</si>
  <si>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</si>
  <si>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</si>
  <si>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</si>
  <si>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</si>
  <si>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</si>
  <si>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</si>
  <si>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</si>
  <si>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</si>
  <si>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</si>
  <si>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</si>
  <si>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</si>
  <si>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</si>
  <si>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</si>
  <si>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</si>
  <si>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</si>
  <si>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</si>
  <si>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</si>
  <si>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</si>
  <si>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</si>
  <si>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</si>
  <si>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</si>
  <si>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</si>
  <si>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</si>
  <si>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</si>
  <si>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</si>
  <si>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</si>
  <si>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</si>
  <si>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</si>
  <si>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</si>
  <si>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</si>
  <si>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</si>
  <si>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</si>
  <si>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</si>
  <si>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</si>
  <si>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</si>
  <si>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</si>
  <si>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</si>
  <si>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</si>
  <si>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</si>
  <si>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</si>
  <si>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</si>
  <si>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</si>
  <si>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</si>
  <si>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</si>
  <si>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</si>
  <si>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</si>
  <si>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</si>
  <si>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</si>
  <si>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</si>
  <si>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</si>
  <si>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</si>
  <si>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</si>
  <si>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</si>
  <si>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</si>
  <si>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</si>
  <si>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</si>
  <si>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</si>
  <si>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</si>
  <si>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</si>
  <si>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</si>
  <si>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</si>
  <si>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</si>
  <si>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</si>
  <si>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</si>
  <si>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</si>
  <si>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</si>
  <si>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</si>
  <si>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</si>
  <si>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</si>
  <si>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</si>
  <si>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</si>
  <si>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</si>
  <si>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</si>
  <si>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</si>
  <si>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</si>
  <si>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</si>
  <si>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</si>
  <si>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</si>
  <si>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</si>
  <si>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</si>
  <si>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</si>
  <si>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</si>
  <si>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</si>
  <si>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</si>
  <si>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</si>
  <si>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</si>
  <si>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</si>
  <si>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</si>
  <si>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</si>
  <si>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</si>
  <si>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</si>
  <si>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</si>
  <si>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</si>
  <si>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</si>
  <si>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</si>
  <si>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</si>
  <si>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</si>
  <si>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</si>
  <si>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</si>
  <si>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</si>
  <si>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</si>
  <si>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</si>
  <si>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</si>
  <si>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</si>
  <si>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</si>
  <si>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</si>
  <si>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</si>
  <si>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</si>
  <si>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</si>
  <si>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</si>
  <si>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</si>
  <si>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</si>
  <si>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</si>
  <si>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</si>
  <si>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</si>
  <si>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</si>
  <si>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</si>
  <si>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</si>
  <si>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</si>
  <si>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</si>
  <si>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</si>
  <si>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</si>
  <si>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</si>
  <si>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</si>
  <si>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</si>
  <si>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</si>
  <si>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</si>
  <si>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</si>
  <si>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</si>
  <si>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</si>
  <si>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</si>
  <si>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</si>
  <si>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</si>
  <si>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</si>
  <si>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</si>
  <si>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</si>
  <si>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</si>
  <si>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</si>
  <si>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</si>
  <si>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</si>
  <si>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</si>
  <si>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</si>
  <si>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</si>
  <si>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</si>
  <si>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</si>
  <si>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SIN ACTIVIDAD DE RETIRO</t>
  </si>
  <si>
    <t>Solucionado</t>
  </si>
  <si>
    <t>335837681</t>
  </si>
  <si>
    <t>335837671</t>
  </si>
  <si>
    <t>335837667</t>
  </si>
  <si>
    <t>335837593</t>
  </si>
  <si>
    <t>335837592</t>
  </si>
  <si>
    <t>335837589</t>
  </si>
  <si>
    <t>335837585</t>
  </si>
  <si>
    <t>335837581</t>
  </si>
  <si>
    <t>335837580</t>
  </si>
  <si>
    <t>335837556</t>
  </si>
  <si>
    <t>335837474</t>
  </si>
  <si>
    <t>335837472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</si>
  <si>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</si>
  <si>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</si>
  <si>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</si>
  <si>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</si>
  <si>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</si>
  <si>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</si>
  <si>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</si>
  <si>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</si>
  <si>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</si>
  <si>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</si>
  <si>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</si>
  <si>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</si>
  <si>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</si>
  <si>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</si>
  <si>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</si>
  <si>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335837770</t>
  </si>
  <si>
    <t>335837769</t>
  </si>
  <si>
    <t>335837768</t>
  </si>
  <si>
    <t>335837767</t>
  </si>
  <si>
    <t>335837766</t>
  </si>
  <si>
    <t>335837765</t>
  </si>
  <si>
    <t>335837764</t>
  </si>
  <si>
    <t>335837763</t>
  </si>
  <si>
    <t>335837762</t>
  </si>
  <si>
    <t>335837761</t>
  </si>
  <si>
    <t>335837760</t>
  </si>
  <si>
    <t>335837759</t>
  </si>
  <si>
    <t>335837758</t>
  </si>
  <si>
    <t>335837757</t>
  </si>
  <si>
    <t>335837756</t>
  </si>
  <si>
    <t>335837755</t>
  </si>
  <si>
    <t>335837754</t>
  </si>
  <si>
    <t>335837753</t>
  </si>
  <si>
    <t>335837751</t>
  </si>
  <si>
    <t>335837750</t>
  </si>
  <si>
    <t>GAVETA DE  DEPOSITO LLENA</t>
  </si>
  <si>
    <t>30 Marzo de 2021</t>
  </si>
  <si>
    <t>335837916</t>
  </si>
  <si>
    <t>335837915</t>
  </si>
  <si>
    <t>335837904</t>
  </si>
  <si>
    <t>335837899</t>
  </si>
  <si>
    <t>335837898</t>
  </si>
  <si>
    <t>335837888</t>
  </si>
  <si>
    <t>335837887</t>
  </si>
  <si>
    <t>335837883</t>
  </si>
  <si>
    <t>335837880</t>
  </si>
  <si>
    <t>335837877</t>
  </si>
  <si>
    <t>335837837</t>
  </si>
  <si>
    <t>335837833</t>
  </si>
  <si>
    <t>335837830</t>
  </si>
  <si>
    <t>335837813</t>
  </si>
  <si>
    <t>335837791</t>
  </si>
  <si>
    <t>335837790</t>
  </si>
  <si>
    <t>335837789</t>
  </si>
  <si>
    <t>335837787</t>
  </si>
  <si>
    <t>335837785</t>
  </si>
  <si>
    <t>335837783</t>
  </si>
  <si>
    <t>335837779</t>
  </si>
  <si>
    <t>335837777</t>
  </si>
  <si>
    <t>335837775</t>
  </si>
  <si>
    <t>335837774</t>
  </si>
  <si>
    <t>335837772</t>
  </si>
  <si>
    <t>Closed</t>
  </si>
  <si>
    <t>En Servicio</t>
  </si>
  <si>
    <t>335838269</t>
  </si>
  <si>
    <t>335838244</t>
  </si>
  <si>
    <t>335838210</t>
  </si>
  <si>
    <t>335838204</t>
  </si>
  <si>
    <t>335838201</t>
  </si>
  <si>
    <t>335838198</t>
  </si>
  <si>
    <t>335838197</t>
  </si>
  <si>
    <t>335838194</t>
  </si>
  <si>
    <t>335838185</t>
  </si>
  <si>
    <t>335838183</t>
  </si>
  <si>
    <t>335838178</t>
  </si>
  <si>
    <t>335838177</t>
  </si>
  <si>
    <t>335838167</t>
  </si>
  <si>
    <t>335838164</t>
  </si>
  <si>
    <t>335838163</t>
  </si>
  <si>
    <t>335838158</t>
  </si>
  <si>
    <t>335838154</t>
  </si>
  <si>
    <t>335838134</t>
  </si>
  <si>
    <t>335838128</t>
  </si>
  <si>
    <t>335838125</t>
  </si>
  <si>
    <t>335838124</t>
  </si>
  <si>
    <t>335838117</t>
  </si>
  <si>
    <t>335838113</t>
  </si>
  <si>
    <t>335838104</t>
  </si>
  <si>
    <t>335838098</t>
  </si>
  <si>
    <t>335838090</t>
  </si>
  <si>
    <t>335838071</t>
  </si>
  <si>
    <t>335838066</t>
  </si>
  <si>
    <t>335838061</t>
  </si>
  <si>
    <t>335838060</t>
  </si>
  <si>
    <t>335838055</t>
  </si>
  <si>
    <t>335838045</t>
  </si>
  <si>
    <t>335838031</t>
  </si>
  <si>
    <t>335837978</t>
  </si>
  <si>
    <t>335837934</t>
  </si>
  <si>
    <t>335838207</t>
  </si>
  <si>
    <t>335838112</t>
  </si>
  <si>
    <t>335838108</t>
  </si>
  <si>
    <t>335837781</t>
  </si>
  <si>
    <t>Moreta, Christian Aury</t>
  </si>
  <si>
    <t>ENVIO DE CARGA</t>
  </si>
  <si>
    <t>LECTOR - REINICIO</t>
  </si>
  <si>
    <t>CARGA EXITOSA</t>
  </si>
  <si>
    <t>REINICIO EXITOSA</t>
  </si>
  <si>
    <t>335838455</t>
  </si>
  <si>
    <t>335838453</t>
  </si>
  <si>
    <t>335838450</t>
  </si>
  <si>
    <t>335838442</t>
  </si>
  <si>
    <t>335838430</t>
  </si>
  <si>
    <t>335838424</t>
  </si>
  <si>
    <t>335838419</t>
  </si>
  <si>
    <t>335838418</t>
  </si>
  <si>
    <t>335838416</t>
  </si>
  <si>
    <t>335838415</t>
  </si>
  <si>
    <t>335838411</t>
  </si>
  <si>
    <t>335838397</t>
  </si>
  <si>
    <t>335838396</t>
  </si>
  <si>
    <t>335838393</t>
  </si>
  <si>
    <t>335838390</t>
  </si>
  <si>
    <t>335838389</t>
  </si>
  <si>
    <t>335838376</t>
  </si>
  <si>
    <t>335838365</t>
  </si>
  <si>
    <t>335838354</t>
  </si>
  <si>
    <t>335838282</t>
  </si>
  <si>
    <t>335838548</t>
  </si>
  <si>
    <t>335838547</t>
  </si>
  <si>
    <t>335838513</t>
  </si>
  <si>
    <t>335838510</t>
  </si>
  <si>
    <t>335838507</t>
  </si>
  <si>
    <t>335838492</t>
  </si>
  <si>
    <t>335838489</t>
  </si>
  <si>
    <t>335838487</t>
  </si>
  <si>
    <t>335838479</t>
  </si>
  <si>
    <t>335838473</t>
  </si>
  <si>
    <t>335838468</t>
  </si>
  <si>
    <t>335838465</t>
  </si>
  <si>
    <t>335838663</t>
  </si>
  <si>
    <t>335838661</t>
  </si>
  <si>
    <t>335838660</t>
  </si>
  <si>
    <t>335838659</t>
  </si>
  <si>
    <t>335838657</t>
  </si>
  <si>
    <t>335838653</t>
  </si>
  <si>
    <t>335838616</t>
  </si>
  <si>
    <t>335838576</t>
  </si>
  <si>
    <t>335838607</t>
  </si>
  <si>
    <t>335838605</t>
  </si>
  <si>
    <t>335838603</t>
  </si>
  <si>
    <t>335838600</t>
  </si>
  <si>
    <t>335838599</t>
  </si>
  <si>
    <t>335838595</t>
  </si>
  <si>
    <t>Peguero Solano, Victor Manuel</t>
  </si>
  <si>
    <t>REINICIO FALLIDO</t>
  </si>
  <si>
    <t>335838929</t>
  </si>
  <si>
    <t>335838881</t>
  </si>
  <si>
    <t>335838877</t>
  </si>
  <si>
    <t>335838874</t>
  </si>
  <si>
    <t>335838873</t>
  </si>
  <si>
    <t>335838725</t>
  </si>
  <si>
    <t>335838719</t>
  </si>
  <si>
    <t>335838706</t>
  </si>
  <si>
    <t>335838704</t>
  </si>
  <si>
    <t>335837768 </t>
  </si>
  <si>
    <t>335837593 </t>
  </si>
  <si>
    <t>335837738 </t>
  </si>
  <si>
    <t>335837785 </t>
  </si>
  <si>
    <t>335837877 </t>
  </si>
  <si>
    <t>335837888 </t>
  </si>
  <si>
    <t>335837899 </t>
  </si>
  <si>
    <t>335837904 </t>
  </si>
  <si>
    <t>335837934 </t>
  </si>
  <si>
    <t>335838113 </t>
  </si>
  <si>
    <t>335838163 </t>
  </si>
  <si>
    <t>335838167 </t>
  </si>
  <si>
    <t>335838177 </t>
  </si>
  <si>
    <t>335838411 </t>
  </si>
  <si>
    <t>335838419 </t>
  </si>
  <si>
    <t>335838424 </t>
  </si>
  <si>
    <t>335838430 </t>
  </si>
  <si>
    <t>335838450 </t>
  </si>
  <si>
    <t>335838455 </t>
  </si>
  <si>
    <t>335838158 </t>
  </si>
  <si>
    <t>335837781 </t>
  </si>
  <si>
    <t>335837915 </t>
  </si>
  <si>
    <t>335837978 </t>
  </si>
  <si>
    <t>335838090 </t>
  </si>
  <si>
    <t>335838104 </t>
  </si>
  <si>
    <t>335838117 </t>
  </si>
  <si>
    <t>335838124 </t>
  </si>
  <si>
    <t>335838134 </t>
  </si>
  <si>
    <t>335838154 </t>
  </si>
  <si>
    <t>335838185 </t>
  </si>
  <si>
    <t>335838397 </t>
  </si>
  <si>
    <t>335838442 </t>
  </si>
  <si>
    <t>335838468 </t>
  </si>
  <si>
    <t>335838704 </t>
  </si>
  <si>
    <t>335837556 </t>
  </si>
  <si>
    <t>335838282 </t>
  </si>
  <si>
    <t>335838204 </t>
  </si>
  <si>
    <t>335838045 </t>
  </si>
  <si>
    <t>335838659 </t>
  </si>
  <si>
    <t>335838128 </t>
  </si>
  <si>
    <t>335838389 </t>
  </si>
  <si>
    <t>335838031 </t>
  </si>
  <si>
    <t>335838060 </t>
  </si>
  <si>
    <t>Gaveta de Rechazo Llena</t>
  </si>
  <si>
    <t>335837424 </t>
  </si>
  <si>
    <t>Gaveta de Deposito  Llena</t>
  </si>
  <si>
    <t>335838976</t>
  </si>
  <si>
    <t>335838975</t>
  </si>
  <si>
    <t>335838974</t>
  </si>
  <si>
    <t>335838973</t>
  </si>
  <si>
    <t>335838972</t>
  </si>
  <si>
    <t>335838971</t>
  </si>
  <si>
    <t>335838970</t>
  </si>
  <si>
    <t>335838969</t>
  </si>
  <si>
    <t>335838968</t>
  </si>
  <si>
    <t>335838967</t>
  </si>
  <si>
    <t>335838966</t>
  </si>
  <si>
    <t>335838965</t>
  </si>
  <si>
    <t>335838964</t>
  </si>
  <si>
    <t>335838963</t>
  </si>
  <si>
    <t>335838962</t>
  </si>
  <si>
    <t>335838961</t>
  </si>
  <si>
    <t>335838960</t>
  </si>
  <si>
    <t>335838959</t>
  </si>
  <si>
    <t>335838958</t>
  </si>
  <si>
    <t>335838957</t>
  </si>
  <si>
    <t>335838955</t>
  </si>
  <si>
    <t>335838954</t>
  </si>
  <si>
    <t>335838953</t>
  </si>
  <si>
    <t>335838952</t>
  </si>
  <si>
    <t>335838951</t>
  </si>
  <si>
    <t>335838950</t>
  </si>
  <si>
    <t>335838949</t>
  </si>
  <si>
    <t>335838948</t>
  </si>
  <si>
    <t>335838947</t>
  </si>
  <si>
    <t>335838946</t>
  </si>
  <si>
    <t>335838945</t>
  </si>
  <si>
    <t>335838944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</si>
</sst>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" borderId="65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22" fontId="52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30" fillId="40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5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8"/>
      <tableStyleElement type="headerRow" dxfId="467"/>
      <tableStyleElement type="totalRow" dxfId="466"/>
      <tableStyleElement type="firstColumn" dxfId="465"/>
      <tableStyleElement type="lastColumn" dxfId="464"/>
      <tableStyleElement type="firstRowStripe" dxfId="463"/>
      <tableStyleElement type="firstColumnStripe" dxfId="4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51"/>
  <sheetViews>
    <sheetView tabSelected="1" topLeftCell="D1" zoomScaleNormal="100" workbookViewId="0">
      <pane ySplit="4" topLeftCell="A224" activePane="bottomLeft" state="frozen"/>
      <selection pane="bottomLeft" activeCell="L236" sqref="L236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customWidth="1"/>
    <col min="4" max="4" width="29.28515625" style="94" customWidth="1"/>
    <col min="5" max="5" width="12.28515625" style="87" bestFit="1" customWidth="1"/>
    <col min="6" max="6" width="12.42578125" style="48" hidden="1" customWidth="1"/>
    <col min="7" max="7" width="64.140625" style="48" hidden="1" customWidth="1"/>
    <col min="8" max="11" width="7" style="48" hidden="1" customWidth="1"/>
    <col min="12" max="12" width="50.28515625" style="48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2.28515625" style="110" bestFit="1" customWidth="1"/>
    <col min="17" max="17" width="52.5703125" style="80" bestFit="1" customWidth="1"/>
    <col min="18" max="16384" width="20.5703125" style="45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2575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3" t="str">
        <f>VLOOKUP(E5,'LISTADO ATM'!$A$2:$C$901,3,0)</f>
        <v>DISTRITO NACIONAL</v>
      </c>
      <c r="B5" s="109">
        <v>335835699</v>
      </c>
      <c r="C5" s="119">
        <v>44281.705312500002</v>
      </c>
      <c r="D5" s="113" t="s">
        <v>2189</v>
      </c>
      <c r="E5" s="120">
        <v>425</v>
      </c>
      <c r="F5" s="113" t="str">
        <f>VLOOKUP(E5,VIP!$A$2:$O12274,2,0)</f>
        <v>DRBR425</v>
      </c>
      <c r="G5" s="113" t="str">
        <f>VLOOKUP(E5,'LISTADO ATM'!$A$2:$B$900,2,0)</f>
        <v xml:space="preserve">ATM UNP Jumbo Luperón II </v>
      </c>
      <c r="H5" s="113" t="str">
        <f>VLOOKUP(E5,VIP!$A$2:$O17195,7,FALSE)</f>
        <v>Si</v>
      </c>
      <c r="I5" s="113" t="str">
        <f>VLOOKUP(E5,VIP!$A$2:$O9160,8,FALSE)</f>
        <v>Si</v>
      </c>
      <c r="J5" s="113" t="str">
        <f>VLOOKUP(E5,VIP!$A$2:$O9110,8,FALSE)</f>
        <v>Si</v>
      </c>
      <c r="K5" s="113" t="str">
        <f>VLOOKUP(E5,VIP!$A$2:$O12684,6,0)</f>
        <v>NO</v>
      </c>
      <c r="L5" s="114" t="s">
        <v>2228</v>
      </c>
      <c r="M5" s="133" t="s">
        <v>2602</v>
      </c>
      <c r="N5" s="131" t="s">
        <v>2493</v>
      </c>
      <c r="O5" s="113" t="s">
        <v>2474</v>
      </c>
      <c r="P5" s="111"/>
      <c r="Q5" s="144">
        <v>44258.796053240738</v>
      </c>
    </row>
    <row r="6" spans="1:18" ht="18" x14ac:dyDescent="0.25">
      <c r="A6" s="113" t="str">
        <f>VLOOKUP(E6,'LISTADO ATM'!$A$2:$C$901,3,0)</f>
        <v>ESTE</v>
      </c>
      <c r="B6" s="109">
        <v>335835812</v>
      </c>
      <c r="C6" s="119">
        <v>44281.804942129631</v>
      </c>
      <c r="D6" s="113" t="s">
        <v>2189</v>
      </c>
      <c r="E6" s="137">
        <v>513</v>
      </c>
      <c r="F6" s="113" t="str">
        <f>VLOOKUP(E6,VIP!$A$2:$O12272,2,0)</f>
        <v>DRBR513</v>
      </c>
      <c r="G6" s="113" t="str">
        <f>VLOOKUP(E6,'LISTADO ATM'!$A$2:$B$900,2,0)</f>
        <v xml:space="preserve">ATM UNP Lagunas de Nisibón </v>
      </c>
      <c r="H6" s="113" t="str">
        <f>VLOOKUP(E6,VIP!$A$2:$O17193,7,FALSE)</f>
        <v>Si</v>
      </c>
      <c r="I6" s="113" t="str">
        <f>VLOOKUP(E6,VIP!$A$2:$O9158,8,FALSE)</f>
        <v>Si</v>
      </c>
      <c r="J6" s="113" t="str">
        <f>VLOOKUP(E6,VIP!$A$2:$O9108,8,FALSE)</f>
        <v>Si</v>
      </c>
      <c r="K6" s="113" t="str">
        <f>VLOOKUP(E6,VIP!$A$2:$O12682,6,0)</f>
        <v>NO</v>
      </c>
      <c r="L6" s="114" t="s">
        <v>2228</v>
      </c>
      <c r="M6" s="133" t="s">
        <v>2602</v>
      </c>
      <c r="N6" s="135" t="s">
        <v>2601</v>
      </c>
      <c r="O6" s="113" t="s">
        <v>2474</v>
      </c>
      <c r="P6" s="111"/>
      <c r="Q6" s="144">
        <v>44258.587719907409</v>
      </c>
    </row>
    <row r="7" spans="1:18" ht="18" x14ac:dyDescent="0.25">
      <c r="A7" s="113" t="str">
        <f>VLOOKUP(E7,'LISTADO ATM'!$A$2:$C$901,3,0)</f>
        <v>DISTRITO NACIONAL</v>
      </c>
      <c r="B7" s="109">
        <v>335836461</v>
      </c>
      <c r="C7" s="119">
        <v>44284.336956018517</v>
      </c>
      <c r="D7" s="113" t="s">
        <v>2189</v>
      </c>
      <c r="E7" s="120">
        <v>919</v>
      </c>
      <c r="F7" s="113" t="str">
        <f>VLOOKUP(E7,VIP!$A$2:$O12304,2,0)</f>
        <v>DRBR16F</v>
      </c>
      <c r="G7" s="113" t="str">
        <f>VLOOKUP(E7,'LISTADO ATM'!$A$2:$B$900,2,0)</f>
        <v xml:space="preserve">ATM S/M La Cadena Sarasota </v>
      </c>
      <c r="H7" s="113" t="str">
        <f>VLOOKUP(E7,VIP!$A$2:$O17225,7,FALSE)</f>
        <v>Si</v>
      </c>
      <c r="I7" s="113" t="str">
        <f>VLOOKUP(E7,VIP!$A$2:$O9190,8,FALSE)</f>
        <v>Si</v>
      </c>
      <c r="J7" s="113" t="str">
        <f>VLOOKUP(E7,VIP!$A$2:$O9140,8,FALSE)</f>
        <v>Si</v>
      </c>
      <c r="K7" s="113" t="str">
        <f>VLOOKUP(E7,VIP!$A$2:$O12714,6,0)</f>
        <v>SI</v>
      </c>
      <c r="L7" s="114" t="s">
        <v>2228</v>
      </c>
      <c r="M7" s="133" t="s">
        <v>2602</v>
      </c>
      <c r="N7" s="135" t="s">
        <v>2601</v>
      </c>
      <c r="O7" s="113" t="s">
        <v>2474</v>
      </c>
      <c r="P7" s="111"/>
      <c r="Q7" s="144">
        <v>44258.587719907409</v>
      </c>
    </row>
    <row r="8" spans="1:18" ht="18" x14ac:dyDescent="0.25">
      <c r="A8" s="113" t="str">
        <f>VLOOKUP(E8,'LISTADO ATM'!$A$2:$C$901,3,0)</f>
        <v>DISTRITO NACIONAL</v>
      </c>
      <c r="B8" s="109">
        <v>335836532</v>
      </c>
      <c r="C8" s="119">
        <v>44284.35359953704</v>
      </c>
      <c r="D8" s="113" t="s">
        <v>2189</v>
      </c>
      <c r="E8" s="120">
        <v>31</v>
      </c>
      <c r="F8" s="113" t="str">
        <f>VLOOKUP(E8,VIP!$A$2:$O12300,2,0)</f>
        <v>DRBR031</v>
      </c>
      <c r="G8" s="113" t="str">
        <f>VLOOKUP(E8,'LISTADO ATM'!$A$2:$B$900,2,0)</f>
        <v xml:space="preserve">ATM Oficina San Martín I </v>
      </c>
      <c r="H8" s="113" t="str">
        <f>VLOOKUP(E8,VIP!$A$2:$O17221,7,FALSE)</f>
        <v>Si</v>
      </c>
      <c r="I8" s="113" t="str">
        <f>VLOOKUP(E8,VIP!$A$2:$O9186,8,FALSE)</f>
        <v>Si</v>
      </c>
      <c r="J8" s="113" t="str">
        <f>VLOOKUP(E8,VIP!$A$2:$O9136,8,FALSE)</f>
        <v>Si</v>
      </c>
      <c r="K8" s="113" t="str">
        <f>VLOOKUP(E8,VIP!$A$2:$O12710,6,0)</f>
        <v>NO</v>
      </c>
      <c r="L8" s="114" t="s">
        <v>2228</v>
      </c>
      <c r="M8" s="133" t="s">
        <v>2602</v>
      </c>
      <c r="N8" s="135" t="s">
        <v>2601</v>
      </c>
      <c r="O8" s="113" t="s">
        <v>2474</v>
      </c>
      <c r="P8" s="111"/>
      <c r="Q8" s="144">
        <v>44258.587719907409</v>
      </c>
    </row>
    <row r="9" spans="1:18" ht="18" x14ac:dyDescent="0.25">
      <c r="A9" s="113" t="str">
        <f>VLOOKUP(E9,'LISTADO ATM'!$A$2:$C$901,3,0)</f>
        <v>NORTE</v>
      </c>
      <c r="B9" s="109">
        <v>335836775</v>
      </c>
      <c r="C9" s="119">
        <v>44284.409791666665</v>
      </c>
      <c r="D9" s="113" t="s">
        <v>2190</v>
      </c>
      <c r="E9" s="120">
        <v>538</v>
      </c>
      <c r="F9" s="113" t="str">
        <f>VLOOKUP(E9,VIP!$A$2:$O12301,2,0)</f>
        <v>DRBR538</v>
      </c>
      <c r="G9" s="113" t="str">
        <f>VLOOKUP(E9,'LISTADO ATM'!$A$2:$B$900,2,0)</f>
        <v>ATM  Autoservicio San Fco. Macorís</v>
      </c>
      <c r="H9" s="113" t="str">
        <f>VLOOKUP(E9,VIP!$A$2:$O17222,7,FALSE)</f>
        <v>Si</v>
      </c>
      <c r="I9" s="113" t="str">
        <f>VLOOKUP(E9,VIP!$A$2:$O9187,8,FALSE)</f>
        <v>Si</v>
      </c>
      <c r="J9" s="113" t="str">
        <f>VLOOKUP(E9,VIP!$A$2:$O9137,8,FALSE)</f>
        <v>Si</v>
      </c>
      <c r="K9" s="113" t="str">
        <f>VLOOKUP(E9,VIP!$A$2:$O12711,6,0)</f>
        <v>NO</v>
      </c>
      <c r="L9" s="114" t="s">
        <v>2228</v>
      </c>
      <c r="M9" s="133" t="s">
        <v>2602</v>
      </c>
      <c r="N9" s="135" t="s">
        <v>2601</v>
      </c>
      <c r="O9" s="113" t="s">
        <v>2497</v>
      </c>
      <c r="P9" s="111"/>
      <c r="Q9" s="132">
        <v>44285.429351851853</v>
      </c>
    </row>
    <row r="10" spans="1:18" ht="18" x14ac:dyDescent="0.25">
      <c r="A10" s="113" t="str">
        <f>VLOOKUP(E10,'LISTADO ATM'!$A$2:$C$901,3,0)</f>
        <v>DISTRITO NACIONAL</v>
      </c>
      <c r="B10" s="109">
        <v>335837128</v>
      </c>
      <c r="C10" s="119">
        <v>44284.524143518516</v>
      </c>
      <c r="D10" s="113" t="s">
        <v>2189</v>
      </c>
      <c r="E10" s="120">
        <v>391</v>
      </c>
      <c r="F10" s="113" t="str">
        <f>VLOOKUP(E10,VIP!$A$2:$O12318,2,0)</f>
        <v>DRBR391</v>
      </c>
      <c r="G10" s="113" t="str">
        <f>VLOOKUP(E10,'LISTADO ATM'!$A$2:$B$900,2,0)</f>
        <v xml:space="preserve">ATM S/M Jumbo Luperón </v>
      </c>
      <c r="H10" s="113" t="str">
        <f>VLOOKUP(E10,VIP!$A$2:$O17239,7,FALSE)</f>
        <v>Si</v>
      </c>
      <c r="I10" s="113" t="str">
        <f>VLOOKUP(E10,VIP!$A$2:$O9204,8,FALSE)</f>
        <v>Si</v>
      </c>
      <c r="J10" s="113" t="str">
        <f>VLOOKUP(E10,VIP!$A$2:$O9154,8,FALSE)</f>
        <v>Si</v>
      </c>
      <c r="K10" s="113" t="str">
        <f>VLOOKUP(E10,VIP!$A$2:$O12728,6,0)</f>
        <v>NO</v>
      </c>
      <c r="L10" s="114" t="s">
        <v>2228</v>
      </c>
      <c r="M10" s="133" t="s">
        <v>2602</v>
      </c>
      <c r="N10" s="131" t="s">
        <v>2472</v>
      </c>
      <c r="O10" s="113" t="s">
        <v>2473</v>
      </c>
      <c r="P10" s="111"/>
      <c r="Q10" s="144">
        <v>44258.791886574072</v>
      </c>
    </row>
    <row r="11" spans="1:18" ht="18" x14ac:dyDescent="0.25">
      <c r="A11" s="113" t="str">
        <f>VLOOKUP(E11,'LISTADO ATM'!$A$2:$C$901,3,0)</f>
        <v>DISTRITO NACIONAL</v>
      </c>
      <c r="B11" s="109">
        <v>335837130</v>
      </c>
      <c r="C11" s="119">
        <v>44284.524560185186</v>
      </c>
      <c r="D11" s="113" t="s">
        <v>2189</v>
      </c>
      <c r="E11" s="120">
        <v>707</v>
      </c>
      <c r="F11" s="113" t="str">
        <f>VLOOKUP(E11,VIP!$A$2:$O12317,2,0)</f>
        <v>DRBR707</v>
      </c>
      <c r="G11" s="113" t="str">
        <f>VLOOKUP(E11,'LISTADO ATM'!$A$2:$B$900,2,0)</f>
        <v xml:space="preserve">ATM IAD </v>
      </c>
      <c r="H11" s="113" t="str">
        <f>VLOOKUP(E11,VIP!$A$2:$O17238,7,FALSE)</f>
        <v>No</v>
      </c>
      <c r="I11" s="113" t="str">
        <f>VLOOKUP(E11,VIP!$A$2:$O9203,8,FALSE)</f>
        <v>No</v>
      </c>
      <c r="J11" s="113" t="str">
        <f>VLOOKUP(E11,VIP!$A$2:$O9153,8,FALSE)</f>
        <v>No</v>
      </c>
      <c r="K11" s="113" t="str">
        <f>VLOOKUP(E11,VIP!$A$2:$O12727,6,0)</f>
        <v>NO</v>
      </c>
      <c r="L11" s="114" t="s">
        <v>2228</v>
      </c>
      <c r="M11" s="133" t="s">
        <v>2602</v>
      </c>
      <c r="N11" s="131" t="s">
        <v>2472</v>
      </c>
      <c r="O11" s="113" t="s">
        <v>2473</v>
      </c>
      <c r="P11" s="111"/>
      <c r="Q11" s="144">
        <v>44258.791886574072</v>
      </c>
    </row>
    <row r="12" spans="1:18" ht="18" x14ac:dyDescent="0.25">
      <c r="A12" s="113" t="str">
        <f>VLOOKUP(E12,'LISTADO ATM'!$A$2:$C$901,3,0)</f>
        <v>DISTRITO NACIONAL</v>
      </c>
      <c r="B12" s="109">
        <v>335837305</v>
      </c>
      <c r="C12" s="119">
        <v>44284.608576388891</v>
      </c>
      <c r="D12" s="113" t="s">
        <v>2189</v>
      </c>
      <c r="E12" s="137">
        <v>10</v>
      </c>
      <c r="F12" s="113" t="str">
        <f>VLOOKUP(E12,VIP!$A$2:$O12320,2,0)</f>
        <v>DRBR010</v>
      </c>
      <c r="G12" s="113" t="str">
        <f>VLOOKUP(E12,'LISTADO ATM'!$A$2:$B$900,2,0)</f>
        <v xml:space="preserve">ATM Ministerio Salud Pública </v>
      </c>
      <c r="H12" s="113" t="str">
        <f>VLOOKUP(E12,VIP!$A$2:$O17241,7,FALSE)</f>
        <v>Si</v>
      </c>
      <c r="I12" s="113" t="str">
        <f>VLOOKUP(E12,VIP!$A$2:$O9206,8,FALSE)</f>
        <v>Si</v>
      </c>
      <c r="J12" s="113" t="str">
        <f>VLOOKUP(E12,VIP!$A$2:$O9156,8,FALSE)</f>
        <v>Si</v>
      </c>
      <c r="K12" s="113" t="str">
        <f>VLOOKUP(E12,VIP!$A$2:$O12730,6,0)</f>
        <v>NO</v>
      </c>
      <c r="L12" s="114" t="s">
        <v>2228</v>
      </c>
      <c r="M12" s="133" t="s">
        <v>2602</v>
      </c>
      <c r="N12" s="135" t="s">
        <v>2601</v>
      </c>
      <c r="O12" s="113" t="s">
        <v>2474</v>
      </c>
      <c r="P12" s="111"/>
      <c r="Q12" s="144">
        <v>44258.534942129627</v>
      </c>
    </row>
    <row r="13" spans="1:18" ht="18" x14ac:dyDescent="0.25">
      <c r="A13" s="113" t="str">
        <f>VLOOKUP(E13,'LISTADO ATM'!$A$2:$C$901,3,0)</f>
        <v>SUR</v>
      </c>
      <c r="B13" s="109">
        <v>335837306</v>
      </c>
      <c r="C13" s="119">
        <v>44284.609340277777</v>
      </c>
      <c r="D13" s="113" t="s">
        <v>2189</v>
      </c>
      <c r="E13" s="120">
        <v>297</v>
      </c>
      <c r="F13" s="113" t="str">
        <f>VLOOKUP(E13,VIP!$A$2:$O12319,2,0)</f>
        <v>DRBR297</v>
      </c>
      <c r="G13" s="113" t="str">
        <f>VLOOKUP(E13,'LISTADO ATM'!$A$2:$B$900,2,0)</f>
        <v xml:space="preserve">ATM S/M Cadena Ocoa </v>
      </c>
      <c r="H13" s="113" t="str">
        <f>VLOOKUP(E13,VIP!$A$2:$O17240,7,FALSE)</f>
        <v>Si</v>
      </c>
      <c r="I13" s="113" t="str">
        <f>VLOOKUP(E13,VIP!$A$2:$O9205,8,FALSE)</f>
        <v>Si</v>
      </c>
      <c r="J13" s="113" t="str">
        <f>VLOOKUP(E13,VIP!$A$2:$O9155,8,FALSE)</f>
        <v>Si</v>
      </c>
      <c r="K13" s="113" t="str">
        <f>VLOOKUP(E13,VIP!$A$2:$O12729,6,0)</f>
        <v>NO</v>
      </c>
      <c r="L13" s="114" t="s">
        <v>2228</v>
      </c>
      <c r="M13" s="133" t="s">
        <v>2602</v>
      </c>
      <c r="N13" s="135" t="s">
        <v>2601</v>
      </c>
      <c r="O13" s="113" t="s">
        <v>2474</v>
      </c>
      <c r="P13" s="111"/>
      <c r="Q13" s="144">
        <v>44258.587719907409</v>
      </c>
    </row>
    <row r="14" spans="1:18" ht="18" x14ac:dyDescent="0.25">
      <c r="A14" s="113" t="str">
        <f>VLOOKUP(E14,'LISTADO ATM'!$A$2:$C$901,3,0)</f>
        <v>DISTRITO NACIONAL</v>
      </c>
      <c r="B14" s="109">
        <v>335837350</v>
      </c>
      <c r="C14" s="119">
        <v>44284.622071759259</v>
      </c>
      <c r="D14" s="113" t="s">
        <v>2189</v>
      </c>
      <c r="E14" s="145">
        <v>87</v>
      </c>
      <c r="F14" s="113" t="str">
        <f>VLOOKUP(E14,VIP!$A$2:$O12313,2,0)</f>
        <v>DRBR087</v>
      </c>
      <c r="G14" s="113" t="str">
        <f>VLOOKUP(E14,'LISTADO ATM'!$A$2:$B$900,2,0)</f>
        <v xml:space="preserve">ATM Autoservicio Sarasota </v>
      </c>
      <c r="H14" s="113" t="str">
        <f>VLOOKUP(E14,VIP!$A$2:$O17234,7,FALSE)</f>
        <v>Si</v>
      </c>
      <c r="I14" s="113" t="str">
        <f>VLOOKUP(E14,VIP!$A$2:$O9199,8,FALSE)</f>
        <v>Si</v>
      </c>
      <c r="J14" s="113" t="str">
        <f>VLOOKUP(E14,VIP!$A$2:$O9149,8,FALSE)</f>
        <v>Si</v>
      </c>
      <c r="K14" s="113" t="str">
        <f>VLOOKUP(E14,VIP!$A$2:$O12723,6,0)</f>
        <v>NO</v>
      </c>
      <c r="L14" s="114" t="s">
        <v>2228</v>
      </c>
      <c r="M14" s="133" t="s">
        <v>2602</v>
      </c>
      <c r="N14" s="135" t="s">
        <v>2601</v>
      </c>
      <c r="O14" s="113" t="s">
        <v>2474</v>
      </c>
      <c r="P14" s="111"/>
      <c r="Q14" s="144">
        <v>44258.587719907409</v>
      </c>
    </row>
    <row r="15" spans="1:18" ht="18" x14ac:dyDescent="0.25">
      <c r="A15" s="113" t="str">
        <f>VLOOKUP(E15,'LISTADO ATM'!$A$2:$C$901,3,0)</f>
        <v>DISTRITO NACIONAL</v>
      </c>
      <c r="B15" s="109" t="s">
        <v>2527</v>
      </c>
      <c r="C15" s="119">
        <v>44284.74622685185</v>
      </c>
      <c r="D15" s="113" t="s">
        <v>2189</v>
      </c>
      <c r="E15" s="145">
        <v>160</v>
      </c>
      <c r="F15" s="113" t="str">
        <f>VLOOKUP(E15,VIP!$A$2:$O12313,2,0)</f>
        <v>DRBR160</v>
      </c>
      <c r="G15" s="113" t="str">
        <f>VLOOKUP(E15,'LISTADO ATM'!$A$2:$B$900,2,0)</f>
        <v xml:space="preserve">ATM Oficina Herrera </v>
      </c>
      <c r="H15" s="113" t="str">
        <f>VLOOKUP(E15,VIP!$A$2:$O17234,7,FALSE)</f>
        <v>Si</v>
      </c>
      <c r="I15" s="113" t="str">
        <f>VLOOKUP(E15,VIP!$A$2:$O9199,8,FALSE)</f>
        <v>Si</v>
      </c>
      <c r="J15" s="113" t="str">
        <f>VLOOKUP(E15,VIP!$A$2:$O9149,8,FALSE)</f>
        <v>Si</v>
      </c>
      <c r="K15" s="113" t="str">
        <f>VLOOKUP(E15,VIP!$A$2:$O12723,6,0)</f>
        <v>NO</v>
      </c>
      <c r="L15" s="114" t="s">
        <v>2228</v>
      </c>
      <c r="M15" s="133" t="s">
        <v>2602</v>
      </c>
      <c r="N15" s="135" t="s">
        <v>2601</v>
      </c>
      <c r="O15" s="113" t="s">
        <v>2474</v>
      </c>
      <c r="P15" s="111"/>
      <c r="Q15" s="144">
        <v>44258.587719907409</v>
      </c>
    </row>
    <row r="16" spans="1:18" ht="18" x14ac:dyDescent="0.25">
      <c r="A16" s="113" t="str">
        <f>VLOOKUP(E16,'LISTADO ATM'!$A$2:$C$901,3,0)</f>
        <v>ESTE</v>
      </c>
      <c r="B16" s="109" t="s">
        <v>2552</v>
      </c>
      <c r="C16" s="119">
        <v>44284.896296296298</v>
      </c>
      <c r="D16" s="113" t="s">
        <v>2189</v>
      </c>
      <c r="E16" s="137">
        <v>912</v>
      </c>
      <c r="F16" s="113" t="str">
        <f>VLOOKUP(E16,VIP!$A$2:$O12322,2,0)</f>
        <v>DRBR973</v>
      </c>
      <c r="G16" s="113" t="str">
        <f>VLOOKUP(E16,'LISTADO ATM'!$A$2:$B$900,2,0)</f>
        <v xml:space="preserve">ATM Oficina San Pedro II </v>
      </c>
      <c r="H16" s="113" t="str">
        <f>VLOOKUP(E16,VIP!$A$2:$O17243,7,FALSE)</f>
        <v>Si</v>
      </c>
      <c r="I16" s="113" t="str">
        <f>VLOOKUP(E16,VIP!$A$2:$O9208,8,FALSE)</f>
        <v>Si</v>
      </c>
      <c r="J16" s="113" t="str">
        <f>VLOOKUP(E16,VIP!$A$2:$O9158,8,FALSE)</f>
        <v>Si</v>
      </c>
      <c r="K16" s="113" t="str">
        <f>VLOOKUP(E16,VIP!$A$2:$O12732,6,0)</f>
        <v>SI</v>
      </c>
      <c r="L16" s="114" t="s">
        <v>2228</v>
      </c>
      <c r="M16" s="133" t="s">
        <v>2602</v>
      </c>
      <c r="N16" s="131" t="s">
        <v>2472</v>
      </c>
      <c r="O16" s="113" t="s">
        <v>2495</v>
      </c>
      <c r="P16" s="111"/>
      <c r="Q16" s="144">
        <v>44258.837719907409</v>
      </c>
    </row>
    <row r="17" spans="1:17" ht="18" x14ac:dyDescent="0.25">
      <c r="A17" s="113" t="str">
        <f>VLOOKUP(E17,'LISTADO ATM'!$A$2:$C$901,3,0)</f>
        <v>ESTE</v>
      </c>
      <c r="B17" s="109" t="s">
        <v>2551</v>
      </c>
      <c r="C17" s="119">
        <v>44284.897615740738</v>
      </c>
      <c r="D17" s="113" t="s">
        <v>2189</v>
      </c>
      <c r="E17" s="120">
        <v>963</v>
      </c>
      <c r="F17" s="113" t="str">
        <f>VLOOKUP(E17,VIP!$A$2:$O12321,2,0)</f>
        <v>DRBR963</v>
      </c>
      <c r="G17" s="113" t="str">
        <f>VLOOKUP(E17,'LISTADO ATM'!$A$2:$B$900,2,0)</f>
        <v xml:space="preserve">ATM Multiplaza La Romana </v>
      </c>
      <c r="H17" s="113" t="str">
        <f>VLOOKUP(E17,VIP!$A$2:$O17242,7,FALSE)</f>
        <v>Si</v>
      </c>
      <c r="I17" s="113" t="str">
        <f>VLOOKUP(E17,VIP!$A$2:$O9207,8,FALSE)</f>
        <v>Si</v>
      </c>
      <c r="J17" s="113" t="str">
        <f>VLOOKUP(E17,VIP!$A$2:$O9157,8,FALSE)</f>
        <v>Si</v>
      </c>
      <c r="K17" s="113" t="str">
        <f>VLOOKUP(E17,VIP!$A$2:$O12731,6,0)</f>
        <v>NO</v>
      </c>
      <c r="L17" s="114" t="s">
        <v>2228</v>
      </c>
      <c r="M17" s="133" t="s">
        <v>2602</v>
      </c>
      <c r="N17" s="135" t="s">
        <v>2601</v>
      </c>
      <c r="O17" s="113" t="s">
        <v>2474</v>
      </c>
      <c r="P17" s="111"/>
      <c r="Q17" s="144">
        <v>44258.587719907409</v>
      </c>
    </row>
    <row r="18" spans="1:17" ht="18" x14ac:dyDescent="0.25">
      <c r="A18" s="113" t="str">
        <f>VLOOKUP(E18,'LISTADO ATM'!$A$2:$C$901,3,0)</f>
        <v>NORTE</v>
      </c>
      <c r="B18" s="109" t="s">
        <v>2549</v>
      </c>
      <c r="C18" s="119">
        <v>44284.899375000001</v>
      </c>
      <c r="D18" s="113" t="s">
        <v>2190</v>
      </c>
      <c r="E18" s="137">
        <v>405</v>
      </c>
      <c r="F18" s="113" t="str">
        <f>VLOOKUP(E18,VIP!$A$2:$O12319,2,0)</f>
        <v>DRBR405</v>
      </c>
      <c r="G18" s="113" t="str">
        <f>VLOOKUP(E18,'LISTADO ATM'!$A$2:$B$900,2,0)</f>
        <v xml:space="preserve">ATM UNP Loma de Cabrera </v>
      </c>
      <c r="H18" s="113" t="str">
        <f>VLOOKUP(E18,VIP!$A$2:$O17240,7,FALSE)</f>
        <v>Si</v>
      </c>
      <c r="I18" s="113" t="str">
        <f>VLOOKUP(E18,VIP!$A$2:$O9205,8,FALSE)</f>
        <v>Si</v>
      </c>
      <c r="J18" s="113" t="str">
        <f>VLOOKUP(E18,VIP!$A$2:$O9155,8,FALSE)</f>
        <v>Si</v>
      </c>
      <c r="K18" s="113" t="str">
        <f>VLOOKUP(E18,VIP!$A$2:$O12729,6,0)</f>
        <v>NO</v>
      </c>
      <c r="L18" s="114" t="s">
        <v>2228</v>
      </c>
      <c r="M18" s="133" t="s">
        <v>2602</v>
      </c>
      <c r="N18" s="131" t="s">
        <v>2472</v>
      </c>
      <c r="O18" s="113" t="s">
        <v>2495</v>
      </c>
      <c r="P18" s="111"/>
      <c r="Q18" s="144">
        <v>44258.837719907409</v>
      </c>
    </row>
    <row r="19" spans="1:17" ht="18" x14ac:dyDescent="0.25">
      <c r="A19" s="113" t="str">
        <f>VLOOKUP(E19,'LISTADO ATM'!$A$2:$C$901,3,0)</f>
        <v>DISTRITO NACIONAL</v>
      </c>
      <c r="B19" s="109" t="s">
        <v>2548</v>
      </c>
      <c r="C19" s="119">
        <v>44284.917928240742</v>
      </c>
      <c r="D19" s="113" t="s">
        <v>2189</v>
      </c>
      <c r="E19" s="120">
        <v>927</v>
      </c>
      <c r="F19" s="113" t="str">
        <f>VLOOKUP(E19,VIP!$A$2:$O12318,2,0)</f>
        <v>DRBR927</v>
      </c>
      <c r="G19" s="113" t="str">
        <f>VLOOKUP(E19,'LISTADO ATM'!$A$2:$B$900,2,0)</f>
        <v>ATM S/M Bravo La Esperilla</v>
      </c>
      <c r="H19" s="113" t="str">
        <f>VLOOKUP(E19,VIP!$A$2:$O17239,7,FALSE)</f>
        <v>Si</v>
      </c>
      <c r="I19" s="113" t="str">
        <f>VLOOKUP(E19,VIP!$A$2:$O9204,8,FALSE)</f>
        <v>Si</v>
      </c>
      <c r="J19" s="113" t="str">
        <f>VLOOKUP(E19,VIP!$A$2:$O9154,8,FALSE)</f>
        <v>Si</v>
      </c>
      <c r="K19" s="113" t="str">
        <f>VLOOKUP(E19,VIP!$A$2:$O12728,6,0)</f>
        <v>NO</v>
      </c>
      <c r="L19" s="114" t="s">
        <v>2228</v>
      </c>
      <c r="M19" s="133" t="s">
        <v>2602</v>
      </c>
      <c r="N19" s="135" t="s">
        <v>2601</v>
      </c>
      <c r="O19" s="113" t="s">
        <v>2474</v>
      </c>
      <c r="P19" s="111"/>
      <c r="Q19" s="144">
        <v>44258.587719907409</v>
      </c>
    </row>
    <row r="20" spans="1:17" ht="18" x14ac:dyDescent="0.25">
      <c r="A20" s="113" t="str">
        <f>VLOOKUP(E20,'LISTADO ATM'!$A$2:$C$901,3,0)</f>
        <v>DISTRITO NACIONAL</v>
      </c>
      <c r="B20" s="109" t="s">
        <v>2560</v>
      </c>
      <c r="C20" s="119">
        <v>44285.059629629628</v>
      </c>
      <c r="D20" s="113" t="s">
        <v>2189</v>
      </c>
      <c r="E20" s="137">
        <v>585</v>
      </c>
      <c r="F20" s="113" t="str">
        <f>VLOOKUP(E20,VIP!$A$2:$O12323,2,0)</f>
        <v>DRBR083</v>
      </c>
      <c r="G20" s="113" t="str">
        <f>VLOOKUP(E20,'LISTADO ATM'!$A$2:$B$900,2,0)</f>
        <v xml:space="preserve">ATM Oficina Haina Oriental </v>
      </c>
      <c r="H20" s="113" t="str">
        <f>VLOOKUP(E20,VIP!$A$2:$O17244,7,FALSE)</f>
        <v>Si</v>
      </c>
      <c r="I20" s="113" t="str">
        <f>VLOOKUP(E20,VIP!$A$2:$O9209,8,FALSE)</f>
        <v>Si</v>
      </c>
      <c r="J20" s="113" t="str">
        <f>VLOOKUP(E20,VIP!$A$2:$O9159,8,FALSE)</f>
        <v>Si</v>
      </c>
      <c r="K20" s="113" t="str">
        <f>VLOOKUP(E20,VIP!$A$2:$O12733,6,0)</f>
        <v>NO</v>
      </c>
      <c r="L20" s="114" t="s">
        <v>2228</v>
      </c>
      <c r="M20" s="133" t="s">
        <v>2602</v>
      </c>
      <c r="N20" s="135" t="s">
        <v>2601</v>
      </c>
      <c r="O20" s="113" t="s">
        <v>2474</v>
      </c>
      <c r="P20" s="111"/>
      <c r="Q20" s="132">
        <v>44285.429351851853</v>
      </c>
    </row>
    <row r="21" spans="1:17" ht="18" x14ac:dyDescent="0.25">
      <c r="A21" s="113" t="str">
        <f>VLOOKUP(E21,'LISTADO ATM'!$A$2:$C$901,3,0)</f>
        <v>NORTE</v>
      </c>
      <c r="B21" s="109" t="s">
        <v>2600</v>
      </c>
      <c r="C21" s="119">
        <v>44285.299027777779</v>
      </c>
      <c r="D21" s="113" t="s">
        <v>2190</v>
      </c>
      <c r="E21" s="120">
        <v>636</v>
      </c>
      <c r="F21" s="113" t="str">
        <f>VLOOKUP(E21,VIP!$A$2:$O12342,2,0)</f>
        <v>DRBR110</v>
      </c>
      <c r="G21" s="113" t="str">
        <f>VLOOKUP(E21,'LISTADO ATM'!$A$2:$B$900,2,0)</f>
        <v xml:space="preserve">ATM Oficina Tamboríl </v>
      </c>
      <c r="H21" s="113" t="str">
        <f>VLOOKUP(E21,VIP!$A$2:$O17263,7,FALSE)</f>
        <v>Si</v>
      </c>
      <c r="I21" s="113" t="str">
        <f>VLOOKUP(E21,VIP!$A$2:$O9228,8,FALSE)</f>
        <v>Si</v>
      </c>
      <c r="J21" s="113" t="str">
        <f>VLOOKUP(E21,VIP!$A$2:$O9178,8,FALSE)</f>
        <v>Si</v>
      </c>
      <c r="K21" s="113" t="str">
        <f>VLOOKUP(E21,VIP!$A$2:$O12752,6,0)</f>
        <v>SI</v>
      </c>
      <c r="L21" s="114" t="s">
        <v>2228</v>
      </c>
      <c r="M21" s="133" t="s">
        <v>2602</v>
      </c>
      <c r="N21" s="135" t="s">
        <v>2601</v>
      </c>
      <c r="O21" s="113" t="s">
        <v>2506</v>
      </c>
      <c r="P21" s="111"/>
      <c r="Q21" s="144">
        <v>44258.587719907409</v>
      </c>
    </row>
    <row r="22" spans="1:17" ht="18" x14ac:dyDescent="0.25">
      <c r="A22" s="113" t="str">
        <f>VLOOKUP(E22,'LISTADO ATM'!$A$2:$C$901,3,0)</f>
        <v>NORTE</v>
      </c>
      <c r="B22" s="109" t="s">
        <v>2599</v>
      </c>
      <c r="C22" s="119">
        <v>44285.300509259258</v>
      </c>
      <c r="D22" s="113" t="s">
        <v>2190</v>
      </c>
      <c r="E22" s="145">
        <v>105</v>
      </c>
      <c r="F22" s="113" t="str">
        <f>VLOOKUP(E22,VIP!$A$2:$O12341,2,0)</f>
        <v>DRBR105</v>
      </c>
      <c r="G22" s="113" t="str">
        <f>VLOOKUP(E22,'LISTADO ATM'!$A$2:$B$900,2,0)</f>
        <v xml:space="preserve">ATM Autobanco Estancia Nueva (Moca) </v>
      </c>
      <c r="H22" s="113" t="str">
        <f>VLOOKUP(E22,VIP!$A$2:$O17262,7,FALSE)</f>
        <v>Si</v>
      </c>
      <c r="I22" s="113" t="str">
        <f>VLOOKUP(E22,VIP!$A$2:$O9227,8,FALSE)</f>
        <v>Si</v>
      </c>
      <c r="J22" s="113" t="str">
        <f>VLOOKUP(E22,VIP!$A$2:$O9177,8,FALSE)</f>
        <v>Si</v>
      </c>
      <c r="K22" s="113" t="str">
        <f>VLOOKUP(E22,VIP!$A$2:$O12751,6,0)</f>
        <v>NO</v>
      </c>
      <c r="L22" s="114" t="s">
        <v>2228</v>
      </c>
      <c r="M22" s="133" t="s">
        <v>2602</v>
      </c>
      <c r="N22" s="135" t="s">
        <v>2601</v>
      </c>
      <c r="O22" s="113" t="s">
        <v>2506</v>
      </c>
      <c r="P22" s="111"/>
      <c r="Q22" s="144">
        <v>44258.587719907409</v>
      </c>
    </row>
    <row r="23" spans="1:17" ht="18" x14ac:dyDescent="0.25">
      <c r="A23" s="113" t="str">
        <f>VLOOKUP(E23,'LISTADO ATM'!$A$2:$C$901,3,0)</f>
        <v>DISTRITO NACIONAL</v>
      </c>
      <c r="B23" s="109" t="s">
        <v>2593</v>
      </c>
      <c r="C23" s="119">
        <v>44285.320787037039</v>
      </c>
      <c r="D23" s="113" t="s">
        <v>2189</v>
      </c>
      <c r="E23" s="120">
        <v>37</v>
      </c>
      <c r="F23" s="113" t="str">
        <f>VLOOKUP(E23,VIP!$A$2:$O12335,2,0)</f>
        <v>DRBR037</v>
      </c>
      <c r="G23" s="113" t="str">
        <f>VLOOKUP(E23,'LISTADO ATM'!$A$2:$B$900,2,0)</f>
        <v xml:space="preserve">ATM Oficina Villa Mella </v>
      </c>
      <c r="H23" s="113" t="str">
        <f>VLOOKUP(E23,VIP!$A$2:$O17256,7,FALSE)</f>
        <v>Si</v>
      </c>
      <c r="I23" s="113" t="str">
        <f>VLOOKUP(E23,VIP!$A$2:$O9221,8,FALSE)</f>
        <v>Si</v>
      </c>
      <c r="J23" s="113" t="str">
        <f>VLOOKUP(E23,VIP!$A$2:$O9171,8,FALSE)</f>
        <v>Si</v>
      </c>
      <c r="K23" s="113" t="str">
        <f>VLOOKUP(E23,VIP!$A$2:$O12745,6,0)</f>
        <v>SI</v>
      </c>
      <c r="L23" s="114" t="s">
        <v>2228</v>
      </c>
      <c r="M23" s="133" t="s">
        <v>2602</v>
      </c>
      <c r="N23" s="135" t="s">
        <v>2601</v>
      </c>
      <c r="O23" s="113" t="s">
        <v>2474</v>
      </c>
      <c r="P23" s="111"/>
      <c r="Q23" s="144">
        <v>44258.502303240741</v>
      </c>
    </row>
    <row r="24" spans="1:17" ht="18" x14ac:dyDescent="0.25">
      <c r="A24" s="113" t="str">
        <f>VLOOKUP(E24,'LISTADO ATM'!$A$2:$C$901,3,0)</f>
        <v>DISTRITO NACIONAL</v>
      </c>
      <c r="B24" s="109" t="s">
        <v>2592</v>
      </c>
      <c r="C24" s="119">
        <v>44285.321493055555</v>
      </c>
      <c r="D24" s="113" t="s">
        <v>2189</v>
      </c>
      <c r="E24" s="137">
        <v>115</v>
      </c>
      <c r="F24" s="113" t="str">
        <f>VLOOKUP(E24,VIP!$A$2:$O12334,2,0)</f>
        <v>DRBR115</v>
      </c>
      <c r="G24" s="113" t="str">
        <f>VLOOKUP(E24,'LISTADO ATM'!$A$2:$B$900,2,0)</f>
        <v xml:space="preserve">ATM Oficina Megacentro I </v>
      </c>
      <c r="H24" s="113" t="str">
        <f>VLOOKUP(E24,VIP!$A$2:$O17255,7,FALSE)</f>
        <v>Si</v>
      </c>
      <c r="I24" s="113" t="str">
        <f>VLOOKUP(E24,VIP!$A$2:$O9220,8,FALSE)</f>
        <v>Si</v>
      </c>
      <c r="J24" s="113" t="str">
        <f>VLOOKUP(E24,VIP!$A$2:$O9170,8,FALSE)</f>
        <v>Si</v>
      </c>
      <c r="K24" s="113" t="str">
        <f>VLOOKUP(E24,VIP!$A$2:$O12744,6,0)</f>
        <v>SI</v>
      </c>
      <c r="L24" s="114" t="s">
        <v>2228</v>
      </c>
      <c r="M24" s="133" t="s">
        <v>2602</v>
      </c>
      <c r="N24" s="135" t="s">
        <v>2601</v>
      </c>
      <c r="O24" s="113" t="s">
        <v>2474</v>
      </c>
      <c r="P24" s="111"/>
      <c r="Q24" s="144">
        <v>44258.587719907409</v>
      </c>
    </row>
    <row r="25" spans="1:17" ht="18" x14ac:dyDescent="0.25">
      <c r="A25" s="113" t="str">
        <f>VLOOKUP(E25,'LISTADO ATM'!$A$2:$C$901,3,0)</f>
        <v>DISTRITO NACIONAL</v>
      </c>
      <c r="B25" s="109" t="s">
        <v>2587</v>
      </c>
      <c r="C25" s="119">
        <v>44285.340381944443</v>
      </c>
      <c r="D25" s="113" t="s">
        <v>2189</v>
      </c>
      <c r="E25" s="120">
        <v>327</v>
      </c>
      <c r="F25" s="113" t="str">
        <f>VLOOKUP(E25,VIP!$A$2:$O12329,2,0)</f>
        <v>DRBR327</v>
      </c>
      <c r="G25" s="113" t="str">
        <f>VLOOKUP(E25,'LISTADO ATM'!$A$2:$B$900,2,0)</f>
        <v xml:space="preserve">ATM UNP CCN (Nacional 27 de Febrero) </v>
      </c>
      <c r="H25" s="113" t="str">
        <f>VLOOKUP(E25,VIP!$A$2:$O17250,7,FALSE)</f>
        <v>Si</v>
      </c>
      <c r="I25" s="113" t="str">
        <f>VLOOKUP(E25,VIP!$A$2:$O9215,8,FALSE)</f>
        <v>Si</v>
      </c>
      <c r="J25" s="113" t="str">
        <f>VLOOKUP(E25,VIP!$A$2:$O9165,8,FALSE)</f>
        <v>Si</v>
      </c>
      <c r="K25" s="113" t="str">
        <f>VLOOKUP(E25,VIP!$A$2:$O12739,6,0)</f>
        <v>NO</v>
      </c>
      <c r="L25" s="114" t="s">
        <v>2228</v>
      </c>
      <c r="M25" s="133" t="s">
        <v>2602</v>
      </c>
      <c r="N25" s="135" t="s">
        <v>2601</v>
      </c>
      <c r="O25" s="113" t="s">
        <v>2474</v>
      </c>
      <c r="P25" s="111"/>
      <c r="Q25" s="132">
        <v>44285.429351851853</v>
      </c>
    </row>
    <row r="26" spans="1:17" ht="18" x14ac:dyDescent="0.25">
      <c r="A26" s="113" t="str">
        <f>VLOOKUP(E26,'LISTADO ATM'!$A$2:$C$901,3,0)</f>
        <v>NORTE</v>
      </c>
      <c r="B26" s="109" t="s">
        <v>2584</v>
      </c>
      <c r="C26" s="119">
        <v>44285.351365740738</v>
      </c>
      <c r="D26" s="113" t="s">
        <v>2190</v>
      </c>
      <c r="E26" s="120">
        <v>76</v>
      </c>
      <c r="F26" s="113" t="str">
        <f>VLOOKUP(E26,VIP!$A$2:$O12326,2,0)</f>
        <v>DRBR076</v>
      </c>
      <c r="G26" s="113" t="str">
        <f>VLOOKUP(E26,'LISTADO ATM'!$A$2:$B$900,2,0)</f>
        <v xml:space="preserve">ATM Casa Nelson (Puerto Plata) </v>
      </c>
      <c r="H26" s="113" t="str">
        <f>VLOOKUP(E26,VIP!$A$2:$O17247,7,FALSE)</f>
        <v>Si</v>
      </c>
      <c r="I26" s="113" t="str">
        <f>VLOOKUP(E26,VIP!$A$2:$O9212,8,FALSE)</f>
        <v>Si</v>
      </c>
      <c r="J26" s="113" t="str">
        <f>VLOOKUP(E26,VIP!$A$2:$O9162,8,FALSE)</f>
        <v>Si</v>
      </c>
      <c r="K26" s="113" t="str">
        <f>VLOOKUP(E26,VIP!$A$2:$O12736,6,0)</f>
        <v>NO</v>
      </c>
      <c r="L26" s="114" t="s">
        <v>2228</v>
      </c>
      <c r="M26" s="133" t="s">
        <v>2602</v>
      </c>
      <c r="N26" s="135" t="s">
        <v>2601</v>
      </c>
      <c r="O26" s="113" t="s">
        <v>2506</v>
      </c>
      <c r="P26" s="111"/>
      <c r="Q26" s="132">
        <v>44285.429351851853</v>
      </c>
    </row>
    <row r="27" spans="1:17" ht="18" x14ac:dyDescent="0.25">
      <c r="A27" s="113" t="str">
        <f>VLOOKUP(E27,'LISTADO ATM'!$A$2:$C$901,3,0)</f>
        <v>DISTRITO NACIONAL</v>
      </c>
      <c r="B27" s="109" t="s">
        <v>2582</v>
      </c>
      <c r="C27" s="119">
        <v>44285.353020833332</v>
      </c>
      <c r="D27" s="113" t="s">
        <v>2189</v>
      </c>
      <c r="E27" s="120">
        <v>953</v>
      </c>
      <c r="F27" s="113" t="str">
        <f>VLOOKUP(E27,VIP!$A$2:$O12324,2,0)</f>
        <v>DRBR01I</v>
      </c>
      <c r="G27" s="113" t="str">
        <f>VLOOKUP(E27,'LISTADO ATM'!$A$2:$B$900,2,0)</f>
        <v xml:space="preserve">ATM Estafeta Dirección General de Pasaportes/Migración </v>
      </c>
      <c r="H27" s="113" t="str">
        <f>VLOOKUP(E27,VIP!$A$2:$O17245,7,FALSE)</f>
        <v>Si</v>
      </c>
      <c r="I27" s="113" t="str">
        <f>VLOOKUP(E27,VIP!$A$2:$O9210,8,FALSE)</f>
        <v>Si</v>
      </c>
      <c r="J27" s="113" t="str">
        <f>VLOOKUP(E27,VIP!$A$2:$O9160,8,FALSE)</f>
        <v>Si</v>
      </c>
      <c r="K27" s="113" t="str">
        <f>VLOOKUP(E27,VIP!$A$2:$O12734,6,0)</f>
        <v>No</v>
      </c>
      <c r="L27" s="114" t="s">
        <v>2228</v>
      </c>
      <c r="M27" s="133" t="s">
        <v>2602</v>
      </c>
      <c r="N27" s="135" t="s">
        <v>2601</v>
      </c>
      <c r="O27" s="113" t="s">
        <v>2474</v>
      </c>
      <c r="P27" s="111"/>
      <c r="Q27" s="132">
        <v>44285.429351851853</v>
      </c>
    </row>
    <row r="28" spans="1:17" ht="18" x14ac:dyDescent="0.25">
      <c r="A28" s="113" t="str">
        <f>VLOOKUP(E28,'LISTADO ATM'!$A$2:$C$901,3,0)</f>
        <v>NORTE</v>
      </c>
      <c r="B28" s="109" t="s">
        <v>2633</v>
      </c>
      <c r="C28" s="119">
        <v>44285.392013888886</v>
      </c>
      <c r="D28" s="113" t="s">
        <v>2190</v>
      </c>
      <c r="E28" s="145">
        <v>228</v>
      </c>
      <c r="F28" s="113" t="str">
        <f>VLOOKUP(E28,VIP!$A$2:$O12349,2,0)</f>
        <v>DRBR228</v>
      </c>
      <c r="G28" s="113" t="str">
        <f>VLOOKUP(E28,'LISTADO ATM'!$A$2:$B$900,2,0)</f>
        <v xml:space="preserve">ATM Oficina SAJOMA </v>
      </c>
      <c r="H28" s="113" t="str">
        <f>VLOOKUP(E28,VIP!$A$2:$O17270,7,FALSE)</f>
        <v>Si</v>
      </c>
      <c r="I28" s="113" t="str">
        <f>VLOOKUP(E28,VIP!$A$2:$O9235,8,FALSE)</f>
        <v>Si</v>
      </c>
      <c r="J28" s="113" t="str">
        <f>VLOOKUP(E28,VIP!$A$2:$O9185,8,FALSE)</f>
        <v>Si</v>
      </c>
      <c r="K28" s="113" t="str">
        <f>VLOOKUP(E28,VIP!$A$2:$O12759,6,0)</f>
        <v>NO</v>
      </c>
      <c r="L28" s="114" t="s">
        <v>2228</v>
      </c>
      <c r="M28" s="133" t="s">
        <v>2602</v>
      </c>
      <c r="N28" s="135" t="s">
        <v>2601</v>
      </c>
      <c r="O28" s="113" t="s">
        <v>2506</v>
      </c>
      <c r="P28" s="111"/>
      <c r="Q28" s="144">
        <v>44258.587719907409</v>
      </c>
    </row>
    <row r="29" spans="1:17" ht="18" x14ac:dyDescent="0.25">
      <c r="A29" s="113" t="str">
        <f>VLOOKUP(E29,'LISTADO ATM'!$A$2:$C$901,3,0)</f>
        <v>NORTE</v>
      </c>
      <c r="B29" s="109" t="s">
        <v>2631</v>
      </c>
      <c r="C29" s="119">
        <v>44285.393206018518</v>
      </c>
      <c r="D29" s="113" t="s">
        <v>2190</v>
      </c>
      <c r="E29" s="120">
        <v>3</v>
      </c>
      <c r="F29" s="113" t="str">
        <f>VLOOKUP(E29,VIP!$A$2:$O12347,2,0)</f>
        <v>DRBR003</v>
      </c>
      <c r="G29" s="113" t="str">
        <f>VLOOKUP(E29,'LISTADO ATM'!$A$2:$B$900,2,0)</f>
        <v>ATM Autoservicio La Vega Real</v>
      </c>
      <c r="H29" s="113" t="str">
        <f>VLOOKUP(E29,VIP!$A$2:$O17268,7,FALSE)</f>
        <v>Si</v>
      </c>
      <c r="I29" s="113" t="str">
        <f>VLOOKUP(E29,VIP!$A$2:$O9233,8,FALSE)</f>
        <v>Si</v>
      </c>
      <c r="J29" s="113" t="str">
        <f>VLOOKUP(E29,VIP!$A$2:$O9183,8,FALSE)</f>
        <v>Si</v>
      </c>
      <c r="K29" s="113" t="str">
        <f>VLOOKUP(E29,VIP!$A$2:$O12757,6,0)</f>
        <v>NO</v>
      </c>
      <c r="L29" s="114" t="s">
        <v>2228</v>
      </c>
      <c r="M29" s="133" t="s">
        <v>2602</v>
      </c>
      <c r="N29" s="135" t="s">
        <v>2601</v>
      </c>
      <c r="O29" s="113" t="s">
        <v>2506</v>
      </c>
      <c r="P29" s="111"/>
      <c r="Q29" s="144">
        <v>44258.587719907409</v>
      </c>
    </row>
    <row r="30" spans="1:17" ht="18" x14ac:dyDescent="0.25">
      <c r="A30" s="113" t="str">
        <f>VLOOKUP(E30,'LISTADO ATM'!$A$2:$C$901,3,0)</f>
        <v>NORTE</v>
      </c>
      <c r="B30" s="109" t="s">
        <v>2612</v>
      </c>
      <c r="C30" s="119">
        <v>44285.430092592593</v>
      </c>
      <c r="D30" s="113" t="s">
        <v>2190</v>
      </c>
      <c r="E30" s="145">
        <v>395</v>
      </c>
      <c r="F30" s="113" t="str">
        <f>VLOOKUP(E30,VIP!$A$2:$O12328,2,0)</f>
        <v>DRBR395</v>
      </c>
      <c r="G30" s="113" t="str">
        <f>VLOOKUP(E30,'LISTADO ATM'!$A$2:$B$900,2,0)</f>
        <v xml:space="preserve">ATM UNP Sabana Iglesia </v>
      </c>
      <c r="H30" s="113" t="str">
        <f>VLOOKUP(E30,VIP!$A$2:$O17249,7,FALSE)</f>
        <v>Si</v>
      </c>
      <c r="I30" s="113" t="str">
        <f>VLOOKUP(E30,VIP!$A$2:$O9214,8,FALSE)</f>
        <v>Si</v>
      </c>
      <c r="J30" s="113" t="str">
        <f>VLOOKUP(E30,VIP!$A$2:$O9164,8,FALSE)</f>
        <v>Si</v>
      </c>
      <c r="K30" s="113" t="str">
        <f>VLOOKUP(E30,VIP!$A$2:$O12738,6,0)</f>
        <v>NO</v>
      </c>
      <c r="L30" s="114" t="s">
        <v>2228</v>
      </c>
      <c r="M30" s="133" t="s">
        <v>2602</v>
      </c>
      <c r="N30" s="135" t="s">
        <v>2601</v>
      </c>
      <c r="O30" s="113" t="s">
        <v>2506</v>
      </c>
      <c r="P30" s="111"/>
      <c r="Q30" s="144">
        <v>44258.587719907409</v>
      </c>
    </row>
    <row r="31" spans="1:17" ht="18" x14ac:dyDescent="0.25">
      <c r="A31" s="113" t="str">
        <f>VLOOKUP(E31,'LISTADO ATM'!$A$2:$C$901,3,0)</f>
        <v>NORTE</v>
      </c>
      <c r="B31" s="109" t="s">
        <v>2610</v>
      </c>
      <c r="C31" s="119">
        <v>44285.433530092596</v>
      </c>
      <c r="D31" s="113" t="s">
        <v>2190</v>
      </c>
      <c r="E31" s="120">
        <v>397</v>
      </c>
      <c r="F31" s="113" t="str">
        <f>VLOOKUP(E31,VIP!$A$2:$O12326,2,0)</f>
        <v>DRBR397</v>
      </c>
      <c r="G31" s="113" t="str">
        <f>VLOOKUP(E31,'LISTADO ATM'!$A$2:$B$900,2,0)</f>
        <v xml:space="preserve">ATM Autobanco San Francisco de Macoris </v>
      </c>
      <c r="H31" s="113" t="str">
        <f>VLOOKUP(E31,VIP!$A$2:$O17247,7,FALSE)</f>
        <v>Si</v>
      </c>
      <c r="I31" s="113" t="str">
        <f>VLOOKUP(E31,VIP!$A$2:$O9212,8,FALSE)</f>
        <v>Si</v>
      </c>
      <c r="J31" s="113" t="str">
        <f>VLOOKUP(E31,VIP!$A$2:$O9162,8,FALSE)</f>
        <v>Si</v>
      </c>
      <c r="K31" s="113" t="str">
        <f>VLOOKUP(E31,VIP!$A$2:$O12736,6,0)</f>
        <v>NO</v>
      </c>
      <c r="L31" s="114" t="s">
        <v>2228</v>
      </c>
      <c r="M31" s="133" t="s">
        <v>2602</v>
      </c>
      <c r="N31" s="135" t="s">
        <v>2601</v>
      </c>
      <c r="O31" s="113" t="s">
        <v>2506</v>
      </c>
      <c r="P31" s="111"/>
      <c r="Q31" s="144">
        <v>44258.587719907409</v>
      </c>
    </row>
    <row r="32" spans="1:17" ht="18" x14ac:dyDescent="0.25">
      <c r="A32" s="113" t="str">
        <f>VLOOKUP(E32,'LISTADO ATM'!$A$2:$C$901,3,0)</f>
        <v>ESTE</v>
      </c>
      <c r="B32" s="109" t="s">
        <v>2608</v>
      </c>
      <c r="C32" s="119">
        <v>44285.434548611112</v>
      </c>
      <c r="D32" s="113" t="s">
        <v>2189</v>
      </c>
      <c r="E32" s="120">
        <v>519</v>
      </c>
      <c r="F32" s="113" t="str">
        <f>VLOOKUP(E32,VIP!$A$2:$O12324,2,0)</f>
        <v>DRBR519</v>
      </c>
      <c r="G32" s="113" t="str">
        <f>VLOOKUP(E32,'LISTADO ATM'!$A$2:$B$900,2,0)</f>
        <v xml:space="preserve">ATM Plaza Estrella (Bávaro) </v>
      </c>
      <c r="H32" s="113" t="str">
        <f>VLOOKUP(E32,VIP!$A$2:$O17245,7,FALSE)</f>
        <v>Si</v>
      </c>
      <c r="I32" s="113" t="str">
        <f>VLOOKUP(E32,VIP!$A$2:$O9210,8,FALSE)</f>
        <v>Si</v>
      </c>
      <c r="J32" s="113" t="str">
        <f>VLOOKUP(E32,VIP!$A$2:$O9160,8,FALSE)</f>
        <v>Si</v>
      </c>
      <c r="K32" s="113" t="str">
        <f>VLOOKUP(E32,VIP!$A$2:$O12734,6,0)</f>
        <v>NO</v>
      </c>
      <c r="L32" s="114" t="s">
        <v>2228</v>
      </c>
      <c r="M32" s="133" t="s">
        <v>2602</v>
      </c>
      <c r="N32" s="135" t="s">
        <v>2601</v>
      </c>
      <c r="O32" s="113" t="s">
        <v>2506</v>
      </c>
      <c r="P32" s="111"/>
      <c r="Q32" s="144">
        <v>44258.837719907409</v>
      </c>
    </row>
    <row r="33" spans="1:17" ht="18" x14ac:dyDescent="0.25">
      <c r="A33" s="113" t="str">
        <f>VLOOKUP(E33,'LISTADO ATM'!$A$2:$C$901,3,0)</f>
        <v>ESTE</v>
      </c>
      <c r="B33" s="109" t="s">
        <v>2607</v>
      </c>
      <c r="C33" s="119">
        <v>44285.435601851852</v>
      </c>
      <c r="D33" s="113" t="s">
        <v>2189</v>
      </c>
      <c r="E33" s="120">
        <v>268</v>
      </c>
      <c r="F33" s="113" t="str">
        <f>VLOOKUP(E33,VIP!$A$2:$O12323,2,0)</f>
        <v>DRBR268</v>
      </c>
      <c r="G33" s="113" t="str">
        <f>VLOOKUP(E33,'LISTADO ATM'!$A$2:$B$900,2,0)</f>
        <v xml:space="preserve">ATM Autobanco La Altagracia (Higuey) </v>
      </c>
      <c r="H33" s="113" t="str">
        <f>VLOOKUP(E33,VIP!$A$2:$O17244,7,FALSE)</f>
        <v>Si</v>
      </c>
      <c r="I33" s="113" t="str">
        <f>VLOOKUP(E33,VIP!$A$2:$O9209,8,FALSE)</f>
        <v>Si</v>
      </c>
      <c r="J33" s="113" t="str">
        <f>VLOOKUP(E33,VIP!$A$2:$O9159,8,FALSE)</f>
        <v>Si</v>
      </c>
      <c r="K33" s="113" t="str">
        <f>VLOOKUP(E33,VIP!$A$2:$O12733,6,0)</f>
        <v>NO</v>
      </c>
      <c r="L33" s="114" t="s">
        <v>2228</v>
      </c>
      <c r="M33" s="133" t="s">
        <v>2602</v>
      </c>
      <c r="N33" s="135" t="s">
        <v>2601</v>
      </c>
      <c r="O33" s="113" t="s">
        <v>2474</v>
      </c>
      <c r="P33" s="111"/>
      <c r="Q33" s="144">
        <v>44285.587719907409</v>
      </c>
    </row>
    <row r="34" spans="1:17" ht="18" x14ac:dyDescent="0.25">
      <c r="A34" s="113" t="str">
        <f>VLOOKUP(E34,'LISTADO ATM'!$A$2:$C$901,3,0)</f>
        <v>NORTE</v>
      </c>
      <c r="B34" s="109" t="s">
        <v>2664</v>
      </c>
      <c r="C34" s="119">
        <v>44285.491631944446</v>
      </c>
      <c r="D34" s="113" t="s">
        <v>2189</v>
      </c>
      <c r="E34" s="120">
        <v>886</v>
      </c>
      <c r="F34" s="113" t="str">
        <f>VLOOKUP(E34,VIP!$A$2:$O12342,2,0)</f>
        <v>DRBR886</v>
      </c>
      <c r="G34" s="113" t="str">
        <f>VLOOKUP(E34,'LISTADO ATM'!$A$2:$B$900,2,0)</f>
        <v xml:space="preserve">ATM Oficina Guayubín </v>
      </c>
      <c r="H34" s="113" t="str">
        <f>VLOOKUP(E34,VIP!$A$2:$O17263,7,FALSE)</f>
        <v>Si</v>
      </c>
      <c r="I34" s="113" t="str">
        <f>VLOOKUP(E34,VIP!$A$2:$O9228,8,FALSE)</f>
        <v>Si</v>
      </c>
      <c r="J34" s="113" t="str">
        <f>VLOOKUP(E34,VIP!$A$2:$O9178,8,FALSE)</f>
        <v>Si</v>
      </c>
      <c r="K34" s="113" t="str">
        <f>VLOOKUP(E34,VIP!$A$2:$O12752,6,0)</f>
        <v>NO</v>
      </c>
      <c r="L34" s="114" t="s">
        <v>2228</v>
      </c>
      <c r="M34" s="133" t="s">
        <v>2602</v>
      </c>
      <c r="N34" s="135" t="s">
        <v>2601</v>
      </c>
      <c r="O34" s="113" t="s">
        <v>2474</v>
      </c>
      <c r="P34" s="111"/>
      <c r="Q34" s="144">
        <v>44258.587719907409</v>
      </c>
    </row>
    <row r="35" spans="1:17" ht="18" x14ac:dyDescent="0.25">
      <c r="A35" s="113" t="str">
        <f>VLOOKUP(E35,'LISTADO ATM'!$A$2:$C$901,3,0)</f>
        <v>DISTRITO NACIONAL</v>
      </c>
      <c r="B35" s="109" t="s">
        <v>2671</v>
      </c>
      <c r="C35" s="119">
        <v>44285.550821759258</v>
      </c>
      <c r="D35" s="113" t="s">
        <v>2189</v>
      </c>
      <c r="E35" s="120">
        <v>487</v>
      </c>
      <c r="F35" s="113" t="str">
        <f>VLOOKUP(E35,VIP!$A$2:$O12325,2,0)</f>
        <v>DRBR487</v>
      </c>
      <c r="G35" s="113" t="str">
        <f>VLOOKUP(E35,'LISTADO ATM'!$A$2:$B$900,2,0)</f>
        <v xml:space="preserve">ATM Olé Hainamosa </v>
      </c>
      <c r="H35" s="113" t="str">
        <f>VLOOKUP(E35,VIP!$A$2:$O17246,7,FALSE)</f>
        <v>Si</v>
      </c>
      <c r="I35" s="113" t="str">
        <f>VLOOKUP(E35,VIP!$A$2:$O9211,8,FALSE)</f>
        <v>Si</v>
      </c>
      <c r="J35" s="113" t="str">
        <f>VLOOKUP(E35,VIP!$A$2:$O9161,8,FALSE)</f>
        <v>Si</v>
      </c>
      <c r="K35" s="113" t="str">
        <f>VLOOKUP(E35,VIP!$A$2:$O12735,6,0)</f>
        <v>SI</v>
      </c>
      <c r="L35" s="114" t="s">
        <v>2228</v>
      </c>
      <c r="M35" s="133" t="s">
        <v>2602</v>
      </c>
      <c r="N35" s="135" t="s">
        <v>2601</v>
      </c>
      <c r="O35" s="113" t="s">
        <v>2474</v>
      </c>
      <c r="P35" s="111"/>
      <c r="Q35" s="144">
        <v>44258.710636574076</v>
      </c>
    </row>
    <row r="36" spans="1:17" ht="18" x14ac:dyDescent="0.25">
      <c r="A36" s="113" t="str">
        <f>VLOOKUP(E36,'LISTADO ATM'!$A$2:$C$901,3,0)</f>
        <v>DISTRITO NACIONAL</v>
      </c>
      <c r="B36" s="109" t="s">
        <v>2670</v>
      </c>
      <c r="C36" s="119">
        <v>44285.55300925926</v>
      </c>
      <c r="D36" s="113" t="s">
        <v>2189</v>
      </c>
      <c r="E36" s="120">
        <v>37</v>
      </c>
      <c r="F36" s="113" t="str">
        <f>VLOOKUP(E36,VIP!$A$2:$O12324,2,0)</f>
        <v>DRBR037</v>
      </c>
      <c r="G36" s="113" t="str">
        <f>VLOOKUP(E36,'LISTADO ATM'!$A$2:$B$900,2,0)</f>
        <v xml:space="preserve">ATM Oficina Villa Mella </v>
      </c>
      <c r="H36" s="113" t="str">
        <f>VLOOKUP(E36,VIP!$A$2:$O17245,7,FALSE)</f>
        <v>Si</v>
      </c>
      <c r="I36" s="113" t="str">
        <f>VLOOKUP(E36,VIP!$A$2:$O9210,8,FALSE)</f>
        <v>Si</v>
      </c>
      <c r="J36" s="113" t="str">
        <f>VLOOKUP(E36,VIP!$A$2:$O9160,8,FALSE)</f>
        <v>Si</v>
      </c>
      <c r="K36" s="113" t="str">
        <f>VLOOKUP(E36,VIP!$A$2:$O12734,6,0)</f>
        <v>SI</v>
      </c>
      <c r="L36" s="114" t="s">
        <v>2228</v>
      </c>
      <c r="M36" s="133" t="s">
        <v>2602</v>
      </c>
      <c r="N36" s="135" t="s">
        <v>2601</v>
      </c>
      <c r="O36" s="113" t="s">
        <v>2474</v>
      </c>
      <c r="P36" s="111"/>
      <c r="Q36" s="144">
        <v>44258.710636574076</v>
      </c>
    </row>
    <row r="37" spans="1:17" ht="18" x14ac:dyDescent="0.25">
      <c r="A37" s="113" t="str">
        <f>VLOOKUP(E37,'LISTADO ATM'!$A$2:$C$901,3,0)</f>
        <v>SUR</v>
      </c>
      <c r="B37" s="109" t="s">
        <v>2684</v>
      </c>
      <c r="C37" s="119">
        <v>44285.625752314816</v>
      </c>
      <c r="D37" s="113" t="s">
        <v>2189</v>
      </c>
      <c r="E37" s="137">
        <v>584</v>
      </c>
      <c r="F37" s="113" t="str">
        <f>VLOOKUP(E37,VIP!$A$2:$O12327,2,0)</f>
        <v>DRBR404</v>
      </c>
      <c r="G37" s="113" t="str">
        <f>VLOOKUP(E37,'LISTADO ATM'!$A$2:$B$900,2,0)</f>
        <v xml:space="preserve">ATM Oficina San Cristóbal I </v>
      </c>
      <c r="H37" s="113" t="str">
        <f>VLOOKUP(E37,VIP!$A$2:$O17248,7,FALSE)</f>
        <v>Si</v>
      </c>
      <c r="I37" s="113" t="str">
        <f>VLOOKUP(E37,VIP!$A$2:$O9213,8,FALSE)</f>
        <v>Si</v>
      </c>
      <c r="J37" s="113" t="str">
        <f>VLOOKUP(E37,VIP!$A$2:$O9163,8,FALSE)</f>
        <v>Si</v>
      </c>
      <c r="K37" s="113" t="str">
        <f>VLOOKUP(E37,VIP!$A$2:$O12737,6,0)</f>
        <v>SI</v>
      </c>
      <c r="L37" s="114" t="s">
        <v>2228</v>
      </c>
      <c r="M37" s="133" t="s">
        <v>2602</v>
      </c>
      <c r="N37" s="131" t="s">
        <v>2472</v>
      </c>
      <c r="O37" s="113" t="s">
        <v>2473</v>
      </c>
      <c r="P37" s="111"/>
      <c r="Q37" s="144">
        <v>44258.796053240738</v>
      </c>
    </row>
    <row r="38" spans="1:17" ht="18" x14ac:dyDescent="0.25">
      <c r="A38" s="113" t="str">
        <f>VLOOKUP(E38,'LISTADO ATM'!$A$2:$C$901,3,0)</f>
        <v>DISTRITO NACIONAL</v>
      </c>
      <c r="B38" s="109" t="s">
        <v>2638</v>
      </c>
      <c r="C38" s="119">
        <v>44285.437592592592</v>
      </c>
      <c r="D38" s="113" t="s">
        <v>2494</v>
      </c>
      <c r="E38" s="120">
        <v>87</v>
      </c>
      <c r="F38" s="113" t="str">
        <f>VLOOKUP(E38,VIP!$A$2:$O12320,2,0)</f>
        <v>DRBR087</v>
      </c>
      <c r="G38" s="113" t="str">
        <f>VLOOKUP(E38,'LISTADO ATM'!$A$2:$B$900,2,0)</f>
        <v xml:space="preserve">ATM Autoservicio Sarasota </v>
      </c>
      <c r="H38" s="113" t="str">
        <f>VLOOKUP(E38,VIP!$A$2:$O17241,7,FALSE)</f>
        <v>Si</v>
      </c>
      <c r="I38" s="113" t="str">
        <f>VLOOKUP(E38,VIP!$A$2:$O9206,8,FALSE)</f>
        <v>Si</v>
      </c>
      <c r="J38" s="113" t="str">
        <f>VLOOKUP(E38,VIP!$A$2:$O9156,8,FALSE)</f>
        <v>Si</v>
      </c>
      <c r="K38" s="113" t="str">
        <f>VLOOKUP(E38,VIP!$A$2:$O12730,6,0)</f>
        <v>NO</v>
      </c>
      <c r="L38" s="114" t="s">
        <v>2643</v>
      </c>
      <c r="M38" s="133" t="s">
        <v>2602</v>
      </c>
      <c r="N38" s="135" t="s">
        <v>2601</v>
      </c>
      <c r="O38" s="113" t="s">
        <v>2642</v>
      </c>
      <c r="P38" s="111" t="s">
        <v>2645</v>
      </c>
      <c r="Q38" s="132">
        <v>44285.429351851853</v>
      </c>
    </row>
    <row r="39" spans="1:17" ht="18" x14ac:dyDescent="0.25">
      <c r="A39" s="113" t="str">
        <f>VLOOKUP(E39,'LISTADO ATM'!$A$2:$C$901,3,0)</f>
        <v>DISTRITO NACIONAL</v>
      </c>
      <c r="B39" s="109" t="s">
        <v>2692</v>
      </c>
      <c r="C39" s="119">
        <v>44285.599340277775</v>
      </c>
      <c r="D39" s="113" t="s">
        <v>2494</v>
      </c>
      <c r="E39" s="120">
        <v>743</v>
      </c>
      <c r="F39" s="113" t="str">
        <f>VLOOKUP(E39,VIP!$A$2:$O12335,2,0)</f>
        <v>DRBR287</v>
      </c>
      <c r="G39" s="113" t="str">
        <f>VLOOKUP(E39,'LISTADO ATM'!$A$2:$B$900,2,0)</f>
        <v xml:space="preserve">ATM Oficina Los Frailes </v>
      </c>
      <c r="H39" s="113" t="str">
        <f>VLOOKUP(E39,VIP!$A$2:$O17256,7,FALSE)</f>
        <v>Si</v>
      </c>
      <c r="I39" s="113" t="str">
        <f>VLOOKUP(E39,VIP!$A$2:$O9221,8,FALSE)</f>
        <v>Si</v>
      </c>
      <c r="J39" s="113" t="str">
        <f>VLOOKUP(E39,VIP!$A$2:$O9171,8,FALSE)</f>
        <v>Si</v>
      </c>
      <c r="K39" s="113" t="str">
        <f>VLOOKUP(E39,VIP!$A$2:$O12745,6,0)</f>
        <v>SI</v>
      </c>
      <c r="L39" s="114" t="s">
        <v>2643</v>
      </c>
      <c r="M39" s="133" t="s">
        <v>2602</v>
      </c>
      <c r="N39" s="135" t="s">
        <v>2601</v>
      </c>
      <c r="O39" s="113" t="s">
        <v>2693</v>
      </c>
      <c r="P39" s="111" t="s">
        <v>2645</v>
      </c>
      <c r="Q39" s="144" t="s">
        <v>2643</v>
      </c>
    </row>
    <row r="40" spans="1:17" ht="18" x14ac:dyDescent="0.25">
      <c r="A40" s="113" t="str">
        <f>VLOOKUP(E40,'LISTADO ATM'!$A$2:$C$901,3,0)</f>
        <v>DISTRITO NACIONAL</v>
      </c>
      <c r="B40" s="109" t="s">
        <v>2691</v>
      </c>
      <c r="C40" s="119">
        <v>44285.600601851853</v>
      </c>
      <c r="D40" s="113" t="s">
        <v>2494</v>
      </c>
      <c r="E40" s="120">
        <v>722</v>
      </c>
      <c r="F40" s="113" t="str">
        <f>VLOOKUP(E40,VIP!$A$2:$O12334,2,0)</f>
        <v>DRBR393</v>
      </c>
      <c r="G40" s="113" t="str">
        <f>VLOOKUP(E40,'LISTADO ATM'!$A$2:$B$900,2,0)</f>
        <v xml:space="preserve">ATM Oficina Charles de Gaulle III </v>
      </c>
      <c r="H40" s="113" t="str">
        <f>VLOOKUP(E40,VIP!$A$2:$O17255,7,FALSE)</f>
        <v>Si</v>
      </c>
      <c r="I40" s="113" t="str">
        <f>VLOOKUP(E40,VIP!$A$2:$O9220,8,FALSE)</f>
        <v>Si</v>
      </c>
      <c r="J40" s="113" t="str">
        <f>VLOOKUP(E40,VIP!$A$2:$O9170,8,FALSE)</f>
        <v>Si</v>
      </c>
      <c r="K40" s="113" t="str">
        <f>VLOOKUP(E40,VIP!$A$2:$O12744,6,0)</f>
        <v>SI</v>
      </c>
      <c r="L40" s="114" t="s">
        <v>2643</v>
      </c>
      <c r="M40" s="133" t="s">
        <v>2602</v>
      </c>
      <c r="N40" s="135" t="s">
        <v>2601</v>
      </c>
      <c r="O40" s="113" t="s">
        <v>2693</v>
      </c>
      <c r="P40" s="111" t="s">
        <v>2645</v>
      </c>
      <c r="Q40" s="144" t="s">
        <v>2643</v>
      </c>
    </row>
    <row r="41" spans="1:17" ht="18" x14ac:dyDescent="0.25">
      <c r="A41" s="113" t="str">
        <f>VLOOKUP(E41,'LISTADO ATM'!$A$2:$C$901,3,0)</f>
        <v>DISTRITO NACIONAL</v>
      </c>
      <c r="B41" s="109" t="s">
        <v>2690</v>
      </c>
      <c r="C41" s="119">
        <v>44285.601701388892</v>
      </c>
      <c r="D41" s="113" t="s">
        <v>2494</v>
      </c>
      <c r="E41" s="148">
        <v>973</v>
      </c>
      <c r="F41" s="113" t="str">
        <f>VLOOKUP(E41,VIP!$A$2:$O12333,2,0)</f>
        <v>DRBR912</v>
      </c>
      <c r="G41" s="113" t="str">
        <f>VLOOKUP(E41,'LISTADO ATM'!$A$2:$B$900,2,0)</f>
        <v xml:space="preserve">ATM Oficina Sabana de la Mar </v>
      </c>
      <c r="H41" s="113" t="str">
        <f>VLOOKUP(E41,VIP!$A$2:$O17254,7,FALSE)</f>
        <v>Si</v>
      </c>
      <c r="I41" s="113" t="str">
        <f>VLOOKUP(E41,VIP!$A$2:$O9219,8,FALSE)</f>
        <v>Si</v>
      </c>
      <c r="J41" s="113" t="str">
        <f>VLOOKUP(E41,VIP!$A$2:$O9169,8,FALSE)</f>
        <v>Si</v>
      </c>
      <c r="K41" s="113" t="str">
        <f>VLOOKUP(E41,VIP!$A$2:$O12743,6,0)</f>
        <v>NO</v>
      </c>
      <c r="L41" s="114" t="s">
        <v>2643</v>
      </c>
      <c r="M41" s="133" t="s">
        <v>2602</v>
      </c>
      <c r="N41" s="135" t="s">
        <v>2601</v>
      </c>
      <c r="O41" s="113" t="s">
        <v>2693</v>
      </c>
      <c r="P41" s="111" t="s">
        <v>2645</v>
      </c>
      <c r="Q41" s="144" t="s">
        <v>2643</v>
      </c>
    </row>
    <row r="42" spans="1:17" ht="18" x14ac:dyDescent="0.25">
      <c r="A42" s="113" t="str">
        <f>VLOOKUP(E42,'LISTADO ATM'!$A$2:$C$901,3,0)</f>
        <v>DISTRITO NACIONAL</v>
      </c>
      <c r="B42" s="109" t="s">
        <v>2689</v>
      </c>
      <c r="C42" s="119">
        <v>44285.60292824074</v>
      </c>
      <c r="D42" s="113" t="s">
        <v>2494</v>
      </c>
      <c r="E42" s="120">
        <v>927</v>
      </c>
      <c r="F42" s="113" t="str">
        <f>VLOOKUP(E42,VIP!$A$2:$O12332,2,0)</f>
        <v>DRBR927</v>
      </c>
      <c r="G42" s="113" t="str">
        <f>VLOOKUP(E42,'LISTADO ATM'!$A$2:$B$900,2,0)</f>
        <v>ATM S/M Bravo La Esperilla</v>
      </c>
      <c r="H42" s="113" t="str">
        <f>VLOOKUP(E42,VIP!$A$2:$O17253,7,FALSE)</f>
        <v>Si</v>
      </c>
      <c r="I42" s="113" t="str">
        <f>VLOOKUP(E42,VIP!$A$2:$O9218,8,FALSE)</f>
        <v>Si</v>
      </c>
      <c r="J42" s="113" t="str">
        <f>VLOOKUP(E42,VIP!$A$2:$O9168,8,FALSE)</f>
        <v>Si</v>
      </c>
      <c r="K42" s="113" t="str">
        <f>VLOOKUP(E42,VIP!$A$2:$O12742,6,0)</f>
        <v>NO</v>
      </c>
      <c r="L42" s="114" t="s">
        <v>2643</v>
      </c>
      <c r="M42" s="133" t="s">
        <v>2602</v>
      </c>
      <c r="N42" s="135" t="s">
        <v>2601</v>
      </c>
      <c r="O42" s="113" t="s">
        <v>2693</v>
      </c>
      <c r="P42" s="111" t="s">
        <v>2645</v>
      </c>
      <c r="Q42" s="144" t="s">
        <v>2643</v>
      </c>
    </row>
    <row r="43" spans="1:17" ht="18" x14ac:dyDescent="0.25">
      <c r="A43" s="113" t="str">
        <f>VLOOKUP(E43,'LISTADO ATM'!$A$2:$C$901,3,0)</f>
        <v>NORTE</v>
      </c>
      <c r="B43" s="109" t="s">
        <v>2688</v>
      </c>
      <c r="C43" s="119">
        <v>44285.604004629633</v>
      </c>
      <c r="D43" s="113" t="s">
        <v>2494</v>
      </c>
      <c r="E43" s="137">
        <v>228</v>
      </c>
      <c r="F43" s="113" t="str">
        <f>VLOOKUP(E43,VIP!$A$2:$O12331,2,0)</f>
        <v>DRBR228</v>
      </c>
      <c r="G43" s="113" t="str">
        <f>VLOOKUP(E43,'LISTADO ATM'!$A$2:$B$900,2,0)</f>
        <v xml:space="preserve">ATM Oficina SAJOMA </v>
      </c>
      <c r="H43" s="113" t="str">
        <f>VLOOKUP(E43,VIP!$A$2:$O17252,7,FALSE)</f>
        <v>Si</v>
      </c>
      <c r="I43" s="113" t="str">
        <f>VLOOKUP(E43,VIP!$A$2:$O9217,8,FALSE)</f>
        <v>Si</v>
      </c>
      <c r="J43" s="113" t="str">
        <f>VLOOKUP(E43,VIP!$A$2:$O9167,8,FALSE)</f>
        <v>Si</v>
      </c>
      <c r="K43" s="113" t="str">
        <f>VLOOKUP(E43,VIP!$A$2:$O12741,6,0)</f>
        <v>NO</v>
      </c>
      <c r="L43" s="114" t="s">
        <v>2643</v>
      </c>
      <c r="M43" s="133" t="s">
        <v>2602</v>
      </c>
      <c r="N43" s="135" t="s">
        <v>2601</v>
      </c>
      <c r="O43" s="113" t="s">
        <v>2693</v>
      </c>
      <c r="P43" s="111" t="s">
        <v>2645</v>
      </c>
      <c r="Q43" s="144" t="s">
        <v>2643</v>
      </c>
    </row>
    <row r="44" spans="1:17" ht="18" x14ac:dyDescent="0.25">
      <c r="A44" s="113" t="str">
        <f>VLOOKUP(E44,'LISTADO ATM'!$A$2:$C$901,3,0)</f>
        <v>DISTRITO NACIONAL</v>
      </c>
      <c r="B44" s="109">
        <v>335836253</v>
      </c>
      <c r="C44" s="119">
        <v>44283.032013888886</v>
      </c>
      <c r="D44" s="113" t="s">
        <v>2189</v>
      </c>
      <c r="E44" s="145">
        <v>672</v>
      </c>
      <c r="F44" s="113" t="str">
        <f>VLOOKUP(E44,VIP!$A$2:$O12285,2,0)</f>
        <v>DRBR672</v>
      </c>
      <c r="G44" s="113" t="str">
        <f>VLOOKUP(E44,'LISTADO ATM'!$A$2:$B$900,2,0)</f>
        <v>ATM Destacamento Policía Nacional La Victoria</v>
      </c>
      <c r="H44" s="113" t="str">
        <f>VLOOKUP(E44,VIP!$A$2:$O17206,7,FALSE)</f>
        <v>Si</v>
      </c>
      <c r="I44" s="113" t="str">
        <f>VLOOKUP(E44,VIP!$A$2:$O9171,8,FALSE)</f>
        <v>Si</v>
      </c>
      <c r="J44" s="113" t="str">
        <f>VLOOKUP(E44,VIP!$A$2:$O9121,8,FALSE)</f>
        <v>Si</v>
      </c>
      <c r="K44" s="113" t="str">
        <f>VLOOKUP(E44,VIP!$A$2:$O12695,6,0)</f>
        <v>SI</v>
      </c>
      <c r="L44" s="114" t="s">
        <v>2254</v>
      </c>
      <c r="M44" s="133" t="s">
        <v>2602</v>
      </c>
      <c r="N44" s="131" t="s">
        <v>2493</v>
      </c>
      <c r="O44" s="113" t="s">
        <v>2474</v>
      </c>
      <c r="P44" s="111"/>
      <c r="Q44" s="144">
        <v>44258.796053240738</v>
      </c>
    </row>
    <row r="45" spans="1:17" ht="18" x14ac:dyDescent="0.25">
      <c r="A45" s="113" t="str">
        <f>VLOOKUP(E45,'LISTADO ATM'!$A$2:$C$901,3,0)</f>
        <v>SUR</v>
      </c>
      <c r="B45" s="109" t="s">
        <v>2563</v>
      </c>
      <c r="C45" s="119">
        <v>44285.04923611111</v>
      </c>
      <c r="D45" s="113" t="s">
        <v>2189</v>
      </c>
      <c r="E45" s="137">
        <v>890</v>
      </c>
      <c r="F45" s="113" t="str">
        <f>VLOOKUP(E45,VIP!$A$2:$O12326,2,0)</f>
        <v>DRBR890</v>
      </c>
      <c r="G45" s="113" t="str">
        <f>VLOOKUP(E45,'LISTADO ATM'!$A$2:$B$900,2,0)</f>
        <v xml:space="preserve">ATM Escuela Penitenciaria (San Cristóbal) </v>
      </c>
      <c r="H45" s="113" t="str">
        <f>VLOOKUP(E45,VIP!$A$2:$O17247,7,FALSE)</f>
        <v>Si</v>
      </c>
      <c r="I45" s="113" t="str">
        <f>VLOOKUP(E45,VIP!$A$2:$O9212,8,FALSE)</f>
        <v>Si</v>
      </c>
      <c r="J45" s="113" t="str">
        <f>VLOOKUP(E45,VIP!$A$2:$O9162,8,FALSE)</f>
        <v>Si</v>
      </c>
      <c r="K45" s="113" t="str">
        <f>VLOOKUP(E45,VIP!$A$2:$O12736,6,0)</f>
        <v>NO</v>
      </c>
      <c r="L45" s="114" t="s">
        <v>2254</v>
      </c>
      <c r="M45" s="133" t="s">
        <v>2602</v>
      </c>
      <c r="N45" s="135" t="s">
        <v>2601</v>
      </c>
      <c r="O45" s="113" t="s">
        <v>2474</v>
      </c>
      <c r="P45" s="111"/>
      <c r="Q45" s="144">
        <v>44258.587719907409</v>
      </c>
    </row>
    <row r="46" spans="1:17" ht="18" x14ac:dyDescent="0.25">
      <c r="A46" s="113" t="str">
        <f>VLOOKUP(E46,'LISTADO ATM'!$A$2:$C$901,3,0)</f>
        <v>DISTRITO NACIONAL</v>
      </c>
      <c r="B46" s="109" t="s">
        <v>2660</v>
      </c>
      <c r="C46" s="119">
        <v>44285.503229166665</v>
      </c>
      <c r="D46" s="113" t="s">
        <v>2189</v>
      </c>
      <c r="E46" s="120">
        <v>621</v>
      </c>
      <c r="F46" s="113" t="str">
        <f>VLOOKUP(E46,VIP!$A$2:$O12334,2,0)</f>
        <v>DRBR621</v>
      </c>
      <c r="G46" s="113" t="str">
        <f>VLOOKUP(E46,'LISTADO ATM'!$A$2:$B$900,2,0)</f>
        <v xml:space="preserve">ATM CESAC  </v>
      </c>
      <c r="H46" s="113" t="str">
        <f>VLOOKUP(E46,VIP!$A$2:$O17255,7,FALSE)</f>
        <v>Si</v>
      </c>
      <c r="I46" s="113" t="str">
        <f>VLOOKUP(E46,VIP!$A$2:$O9220,8,FALSE)</f>
        <v>Si</v>
      </c>
      <c r="J46" s="113" t="str">
        <f>VLOOKUP(E46,VIP!$A$2:$O9170,8,FALSE)</f>
        <v>Si</v>
      </c>
      <c r="K46" s="113" t="str">
        <f>VLOOKUP(E46,VIP!$A$2:$O12744,6,0)</f>
        <v>NO</v>
      </c>
      <c r="L46" s="114" t="s">
        <v>2254</v>
      </c>
      <c r="M46" s="133" t="s">
        <v>2602</v>
      </c>
      <c r="N46" s="135" t="s">
        <v>2601</v>
      </c>
      <c r="O46" s="113" t="s">
        <v>2506</v>
      </c>
      <c r="P46" s="111"/>
      <c r="Q46" s="144">
        <v>44258.837719907409</v>
      </c>
    </row>
    <row r="47" spans="1:17" ht="18" x14ac:dyDescent="0.25">
      <c r="A47" s="113" t="str">
        <f>VLOOKUP(E47,'LISTADO ATM'!$A$2:$C$901,3,0)</f>
        <v>DISTRITO NACIONAL</v>
      </c>
      <c r="B47" s="109" t="s">
        <v>2685</v>
      </c>
      <c r="C47" s="119">
        <v>44285.610833333332</v>
      </c>
      <c r="D47" s="113" t="s">
        <v>2189</v>
      </c>
      <c r="E47" s="120">
        <v>414</v>
      </c>
      <c r="F47" s="113" t="str">
        <f>VLOOKUP(E47,VIP!$A$2:$O12328,2,0)</f>
        <v>DRBR414</v>
      </c>
      <c r="G47" s="113" t="str">
        <f>VLOOKUP(E47,'LISTADO ATM'!$A$2:$B$900,2,0)</f>
        <v>ATM Villa Francisca II</v>
      </c>
      <c r="H47" s="113" t="str">
        <f>VLOOKUP(E47,VIP!$A$2:$O17249,7,FALSE)</f>
        <v>Si</v>
      </c>
      <c r="I47" s="113" t="str">
        <f>VLOOKUP(E47,VIP!$A$2:$O9214,8,FALSE)</f>
        <v>Si</v>
      </c>
      <c r="J47" s="113" t="str">
        <f>VLOOKUP(E47,VIP!$A$2:$O9164,8,FALSE)</f>
        <v>Si</v>
      </c>
      <c r="K47" s="113" t="str">
        <f>VLOOKUP(E47,VIP!$A$2:$O12738,6,0)</f>
        <v>SI</v>
      </c>
      <c r="L47" s="114" t="s">
        <v>2254</v>
      </c>
      <c r="M47" s="133" t="s">
        <v>2602</v>
      </c>
      <c r="N47" s="131" t="s">
        <v>2472</v>
      </c>
      <c r="O47" s="113" t="s">
        <v>2473</v>
      </c>
      <c r="P47" s="111"/>
      <c r="Q47" s="144">
        <v>44258.712719907409</v>
      </c>
    </row>
    <row r="48" spans="1:17" ht="18" x14ac:dyDescent="0.25">
      <c r="A48" s="113" t="str">
        <f>VLOOKUP(E48,'LISTADO ATM'!$A$2:$C$901,3,0)</f>
        <v>DISTRITO NACIONAL</v>
      </c>
      <c r="B48" s="109">
        <v>335836252</v>
      </c>
      <c r="C48" s="119">
        <v>44283.029293981483</v>
      </c>
      <c r="D48" s="113" t="s">
        <v>2468</v>
      </c>
      <c r="E48" s="120">
        <v>113</v>
      </c>
      <c r="F48" s="113" t="str">
        <f>VLOOKUP(E48,VIP!$A$2:$O12286,2,0)</f>
        <v>DRBR113</v>
      </c>
      <c r="G48" s="113" t="str">
        <f>VLOOKUP(E48,'LISTADO ATM'!$A$2:$B$900,2,0)</f>
        <v xml:space="preserve">ATM Autoservicio Atalaya del Mar </v>
      </c>
      <c r="H48" s="113" t="str">
        <f>VLOOKUP(E48,VIP!$A$2:$O17207,7,FALSE)</f>
        <v>Si</v>
      </c>
      <c r="I48" s="113" t="str">
        <f>VLOOKUP(E48,VIP!$A$2:$O9172,8,FALSE)</f>
        <v>No</v>
      </c>
      <c r="J48" s="113" t="str">
        <f>VLOOKUP(E48,VIP!$A$2:$O9122,8,FALSE)</f>
        <v>No</v>
      </c>
      <c r="K48" s="113" t="str">
        <f>VLOOKUP(E48,VIP!$A$2:$O12696,6,0)</f>
        <v>NO</v>
      </c>
      <c r="L48" s="114" t="s">
        <v>2523</v>
      </c>
      <c r="M48" s="133" t="s">
        <v>2602</v>
      </c>
      <c r="N48" s="131" t="s">
        <v>2472</v>
      </c>
      <c r="O48" s="113" t="s">
        <v>2473</v>
      </c>
      <c r="P48" s="113"/>
      <c r="Q48" s="144">
        <v>44258.587719907409</v>
      </c>
    </row>
    <row r="49" spans="1:17" ht="18" x14ac:dyDescent="0.25">
      <c r="A49" s="113" t="str">
        <f>VLOOKUP(E49,'LISTADO ATM'!$A$2:$C$901,3,0)</f>
        <v>NORTE</v>
      </c>
      <c r="B49" s="109" t="s">
        <v>2566</v>
      </c>
      <c r="C49" s="119">
        <v>44285.039907407408</v>
      </c>
      <c r="D49" s="113" t="s">
        <v>2522</v>
      </c>
      <c r="E49" s="137">
        <v>291</v>
      </c>
      <c r="F49" s="113" t="str">
        <f>VLOOKUP(E49,VIP!$A$2:$O12329,2,0)</f>
        <v>DRBR291</v>
      </c>
      <c r="G49" s="113" t="str">
        <f>VLOOKUP(E49,'LISTADO ATM'!$A$2:$B$900,2,0)</f>
        <v xml:space="preserve">ATM S/M Jumbo Las Colinas </v>
      </c>
      <c r="H49" s="113" t="str">
        <f>VLOOKUP(E49,VIP!$A$2:$O17250,7,FALSE)</f>
        <v>Si</v>
      </c>
      <c r="I49" s="113" t="str">
        <f>VLOOKUP(E49,VIP!$A$2:$O9215,8,FALSE)</f>
        <v>Si</v>
      </c>
      <c r="J49" s="113" t="str">
        <f>VLOOKUP(E49,VIP!$A$2:$O9165,8,FALSE)</f>
        <v>Si</v>
      </c>
      <c r="K49" s="113" t="str">
        <f>VLOOKUP(E49,VIP!$A$2:$O12739,6,0)</f>
        <v>NO</v>
      </c>
      <c r="L49" s="114" t="s">
        <v>2523</v>
      </c>
      <c r="M49" s="133" t="s">
        <v>2602</v>
      </c>
      <c r="N49" s="131" t="s">
        <v>2472</v>
      </c>
      <c r="O49" s="113" t="s">
        <v>2521</v>
      </c>
      <c r="P49" s="111"/>
      <c r="Q49" s="132">
        <v>44285.429351851853</v>
      </c>
    </row>
    <row r="50" spans="1:17" ht="18" x14ac:dyDescent="0.25">
      <c r="A50" s="113" t="str">
        <f>VLOOKUP(E50,'LISTADO ATM'!$A$2:$C$901,3,0)</f>
        <v>DISTRITO NACIONAL</v>
      </c>
      <c r="B50" s="109" t="s">
        <v>2562</v>
      </c>
      <c r="C50" s="119">
        <v>44285.051226851851</v>
      </c>
      <c r="D50" s="113" t="s">
        <v>2468</v>
      </c>
      <c r="E50" s="120">
        <v>929</v>
      </c>
      <c r="F50" s="113" t="str">
        <f>VLOOKUP(E50,VIP!$A$2:$O12325,2,0)</f>
        <v>DRBR929</v>
      </c>
      <c r="G50" s="113" t="str">
        <f>VLOOKUP(E50,'LISTADO ATM'!$A$2:$B$900,2,0)</f>
        <v>ATM Autoservicio Nacional El Conde</v>
      </c>
      <c r="H50" s="113" t="str">
        <f>VLOOKUP(E50,VIP!$A$2:$O17246,7,FALSE)</f>
        <v>Si</v>
      </c>
      <c r="I50" s="113" t="str">
        <f>VLOOKUP(E50,VIP!$A$2:$O9211,8,FALSE)</f>
        <v>Si</v>
      </c>
      <c r="J50" s="113" t="str">
        <f>VLOOKUP(E50,VIP!$A$2:$O9161,8,FALSE)</f>
        <v>Si</v>
      </c>
      <c r="K50" s="113" t="str">
        <f>VLOOKUP(E50,VIP!$A$2:$O12735,6,0)</f>
        <v>NO</v>
      </c>
      <c r="L50" s="114" t="s">
        <v>2523</v>
      </c>
      <c r="M50" s="133" t="s">
        <v>2602</v>
      </c>
      <c r="N50" s="135" t="s">
        <v>2601</v>
      </c>
      <c r="O50" s="113" t="s">
        <v>2474</v>
      </c>
      <c r="P50" s="111"/>
      <c r="Q50" s="144">
        <v>44285.587719907409</v>
      </c>
    </row>
    <row r="51" spans="1:17" ht="18" x14ac:dyDescent="0.25">
      <c r="A51" s="113" t="str">
        <f>VLOOKUP(E51,'LISTADO ATM'!$A$2:$C$901,3,0)</f>
        <v>DISTRITO NACIONAL</v>
      </c>
      <c r="B51" s="109" t="s">
        <v>2604</v>
      </c>
      <c r="C51" s="119">
        <v>44285.447881944441</v>
      </c>
      <c r="D51" s="113" t="s">
        <v>2468</v>
      </c>
      <c r="E51" s="120">
        <v>900</v>
      </c>
      <c r="F51" s="113" t="str">
        <f>VLOOKUP(E51,VIP!$A$2:$O12320,2,0)</f>
        <v>DRBR900</v>
      </c>
      <c r="G51" s="113" t="str">
        <f>VLOOKUP(E51,'LISTADO ATM'!$A$2:$B$900,2,0)</f>
        <v xml:space="preserve">ATM UNP Merca Santo Domingo </v>
      </c>
      <c r="H51" s="113" t="str">
        <f>VLOOKUP(E51,VIP!$A$2:$O17241,7,FALSE)</f>
        <v>Si</v>
      </c>
      <c r="I51" s="113" t="str">
        <f>VLOOKUP(E51,VIP!$A$2:$O9206,8,FALSE)</f>
        <v>Si</v>
      </c>
      <c r="J51" s="113" t="str">
        <f>VLOOKUP(E51,VIP!$A$2:$O9156,8,FALSE)</f>
        <v>Si</v>
      </c>
      <c r="K51" s="113" t="str">
        <f>VLOOKUP(E51,VIP!$A$2:$O12730,6,0)</f>
        <v>NO</v>
      </c>
      <c r="L51" s="114" t="s">
        <v>2523</v>
      </c>
      <c r="M51" s="133" t="s">
        <v>2602</v>
      </c>
      <c r="N51" s="131" t="s">
        <v>2472</v>
      </c>
      <c r="O51" s="113" t="s">
        <v>2473</v>
      </c>
      <c r="P51" s="111"/>
      <c r="Q51" s="144">
        <v>44258.587719907409</v>
      </c>
    </row>
    <row r="52" spans="1:17" ht="18" x14ac:dyDescent="0.25">
      <c r="A52" s="113" t="str">
        <f>VLOOKUP(E52,'LISTADO ATM'!$A$2:$C$901,3,0)</f>
        <v>DISTRITO NACIONAL</v>
      </c>
      <c r="B52" s="109" t="s">
        <v>2682</v>
      </c>
      <c r="C52" s="119">
        <v>44285.62909722222</v>
      </c>
      <c r="D52" s="113" t="s">
        <v>2468</v>
      </c>
      <c r="E52" s="145">
        <v>540</v>
      </c>
      <c r="F52" s="113" t="str">
        <f>VLOOKUP(E52,VIP!$A$2:$O12325,2,0)</f>
        <v>DRBR540</v>
      </c>
      <c r="G52" s="113" t="str">
        <f>VLOOKUP(E52,'LISTADO ATM'!$A$2:$B$900,2,0)</f>
        <v xml:space="preserve">ATM Autoservicio Sambil I </v>
      </c>
      <c r="H52" s="113" t="str">
        <f>VLOOKUP(E52,VIP!$A$2:$O17246,7,FALSE)</f>
        <v>Si</v>
      </c>
      <c r="I52" s="113" t="str">
        <f>VLOOKUP(E52,VIP!$A$2:$O9211,8,FALSE)</f>
        <v>Si</v>
      </c>
      <c r="J52" s="113" t="str">
        <f>VLOOKUP(E52,VIP!$A$2:$O9161,8,FALSE)</f>
        <v>Si</v>
      </c>
      <c r="K52" s="113" t="str">
        <f>VLOOKUP(E52,VIP!$A$2:$O12735,6,0)</f>
        <v>NO</v>
      </c>
      <c r="L52" s="114" t="s">
        <v>2523</v>
      </c>
      <c r="M52" s="133" t="s">
        <v>2602</v>
      </c>
      <c r="N52" s="131" t="s">
        <v>2472</v>
      </c>
      <c r="O52" s="113" t="s">
        <v>2473</v>
      </c>
      <c r="P52" s="111"/>
      <c r="Q52" s="144">
        <v>44258.587719907409</v>
      </c>
    </row>
    <row r="53" spans="1:17" ht="18" x14ac:dyDescent="0.25">
      <c r="A53" s="113" t="str">
        <f>VLOOKUP(E53,'LISTADO ATM'!$A$2:$C$901,3,0)</f>
        <v>DISTRITO NACIONAL</v>
      </c>
      <c r="B53" s="109">
        <v>335836407</v>
      </c>
      <c r="C53" s="119">
        <v>44284.313587962963</v>
      </c>
      <c r="D53" s="113" t="s">
        <v>2494</v>
      </c>
      <c r="E53" s="120">
        <v>527</v>
      </c>
      <c r="F53" s="113" t="str">
        <f>VLOOKUP(E53,VIP!$A$2:$O12315,2,0)</f>
        <v>DRBR527</v>
      </c>
      <c r="G53" s="113" t="str">
        <f>VLOOKUP(E53,'LISTADO ATM'!$A$2:$B$900,2,0)</f>
        <v>ATM Oficina Zona Oriental II</v>
      </c>
      <c r="H53" s="113" t="str">
        <f>VLOOKUP(E53,VIP!$A$2:$O17236,7,FALSE)</f>
        <v>Si</v>
      </c>
      <c r="I53" s="113" t="str">
        <f>VLOOKUP(E53,VIP!$A$2:$O9201,8,FALSE)</f>
        <v>Si</v>
      </c>
      <c r="J53" s="113" t="str">
        <f>VLOOKUP(E53,VIP!$A$2:$O9151,8,FALSE)</f>
        <v>Si</v>
      </c>
      <c r="K53" s="113" t="str">
        <f>VLOOKUP(E53,VIP!$A$2:$O12725,6,0)</f>
        <v>SI</v>
      </c>
      <c r="L53" s="114" t="s">
        <v>2498</v>
      </c>
      <c r="M53" s="133" t="s">
        <v>2602</v>
      </c>
      <c r="N53" s="131" t="s">
        <v>2472</v>
      </c>
      <c r="O53" s="113" t="s">
        <v>2495</v>
      </c>
      <c r="P53" s="111"/>
      <c r="Q53" s="144">
        <v>44258.708553240744</v>
      </c>
    </row>
    <row r="54" spans="1:17" ht="18" x14ac:dyDescent="0.25">
      <c r="A54" s="113" t="str">
        <f>VLOOKUP(E54,'LISTADO ATM'!$A$2:$C$901,3,0)</f>
        <v>DISTRITO NACIONAL</v>
      </c>
      <c r="B54" s="109" t="s">
        <v>2576</v>
      </c>
      <c r="C54" s="119">
        <v>44285.359282407408</v>
      </c>
      <c r="D54" s="113" t="s">
        <v>2468</v>
      </c>
      <c r="E54" s="120">
        <v>54</v>
      </c>
      <c r="F54" s="113" t="str">
        <f>VLOOKUP(E54,VIP!$A$2:$O12318,2,0)</f>
        <v>DRBR054</v>
      </c>
      <c r="G54" s="113" t="str">
        <f>VLOOKUP(E54,'LISTADO ATM'!$A$2:$B$900,2,0)</f>
        <v xml:space="preserve">ATM Autoservicio Galería 360 </v>
      </c>
      <c r="H54" s="113" t="str">
        <f>VLOOKUP(E54,VIP!$A$2:$O17239,7,FALSE)</f>
        <v>Si</v>
      </c>
      <c r="I54" s="113" t="str">
        <f>VLOOKUP(E54,VIP!$A$2:$O9204,8,FALSE)</f>
        <v>Si</v>
      </c>
      <c r="J54" s="113" t="str">
        <f>VLOOKUP(E54,VIP!$A$2:$O9154,8,FALSE)</f>
        <v>Si</v>
      </c>
      <c r="K54" s="113" t="str">
        <f>VLOOKUP(E54,VIP!$A$2:$O12728,6,0)</f>
        <v>NO</v>
      </c>
      <c r="L54" s="114" t="s">
        <v>2498</v>
      </c>
      <c r="M54" s="133" t="s">
        <v>2602</v>
      </c>
      <c r="N54" s="131" t="s">
        <v>2472</v>
      </c>
      <c r="O54" s="113" t="s">
        <v>2473</v>
      </c>
      <c r="P54" s="111"/>
      <c r="Q54" s="144">
        <v>44258.587719907409</v>
      </c>
    </row>
    <row r="55" spans="1:17" ht="18" x14ac:dyDescent="0.25">
      <c r="A55" s="113" t="str">
        <f>VLOOKUP(E55,'LISTADO ATM'!$A$2:$C$901,3,0)</f>
        <v>NORTE</v>
      </c>
      <c r="B55" s="109" t="s">
        <v>2605</v>
      </c>
      <c r="C55" s="119">
        <v>44285.439155092594</v>
      </c>
      <c r="D55" s="113" t="s">
        <v>2522</v>
      </c>
      <c r="E55" s="120">
        <v>942</v>
      </c>
      <c r="F55" s="113" t="str">
        <f>VLOOKUP(E55,VIP!$A$2:$O12321,2,0)</f>
        <v>DRBR942</v>
      </c>
      <c r="G55" s="113" t="str">
        <f>VLOOKUP(E55,'LISTADO ATM'!$A$2:$B$900,2,0)</f>
        <v xml:space="preserve">ATM Estación Texaco La Vega </v>
      </c>
      <c r="H55" s="113" t="str">
        <f>VLOOKUP(E55,VIP!$A$2:$O17242,7,FALSE)</f>
        <v>Si</v>
      </c>
      <c r="I55" s="113" t="str">
        <f>VLOOKUP(E55,VIP!$A$2:$O9207,8,FALSE)</f>
        <v>Si</v>
      </c>
      <c r="J55" s="113" t="str">
        <f>VLOOKUP(E55,VIP!$A$2:$O9157,8,FALSE)</f>
        <v>Si</v>
      </c>
      <c r="K55" s="113" t="str">
        <f>VLOOKUP(E55,VIP!$A$2:$O12731,6,0)</f>
        <v>NO</v>
      </c>
      <c r="L55" s="114" t="s">
        <v>2498</v>
      </c>
      <c r="M55" s="133" t="s">
        <v>2602</v>
      </c>
      <c r="N55" s="131" t="s">
        <v>2472</v>
      </c>
      <c r="O55" s="113" t="s">
        <v>2521</v>
      </c>
      <c r="P55" s="111"/>
      <c r="Q55" s="144">
        <v>44258.587719907409</v>
      </c>
    </row>
    <row r="56" spans="1:17" ht="18" x14ac:dyDescent="0.25">
      <c r="A56" s="113" t="str">
        <f>VLOOKUP(E56,'LISTADO ATM'!$A$2:$C$901,3,0)</f>
        <v>NORTE</v>
      </c>
      <c r="B56" s="109">
        <v>335836755</v>
      </c>
      <c r="C56" s="119">
        <v>44284.4059375</v>
      </c>
      <c r="D56" s="113" t="s">
        <v>2522</v>
      </c>
      <c r="E56" s="120">
        <v>864</v>
      </c>
      <c r="F56" s="113" t="str">
        <f>VLOOKUP(E56,VIP!$A$2:$O12303,2,0)</f>
        <v>DRBR864</v>
      </c>
      <c r="G56" s="113" t="str">
        <f>VLOOKUP(E56,'LISTADO ATM'!$A$2:$B$900,2,0)</f>
        <v xml:space="preserve">ATM Palmares Mall (San Francisco) </v>
      </c>
      <c r="H56" s="113" t="str">
        <f>VLOOKUP(E56,VIP!$A$2:$O17224,7,FALSE)</f>
        <v>Si</v>
      </c>
      <c r="I56" s="113" t="str">
        <f>VLOOKUP(E56,VIP!$A$2:$O9189,8,FALSE)</f>
        <v>Si</v>
      </c>
      <c r="J56" s="113" t="str">
        <f>VLOOKUP(E56,VIP!$A$2:$O9139,8,FALSE)</f>
        <v>Si</v>
      </c>
      <c r="K56" s="113" t="str">
        <f>VLOOKUP(E56,VIP!$A$2:$O12713,6,0)</f>
        <v>NO</v>
      </c>
      <c r="L56" s="114" t="s">
        <v>2459</v>
      </c>
      <c r="M56" s="133" t="s">
        <v>2602</v>
      </c>
      <c r="N56" s="135" t="s">
        <v>2601</v>
      </c>
      <c r="O56" s="113" t="s">
        <v>2521</v>
      </c>
      <c r="P56" s="111"/>
      <c r="Q56" s="132">
        <v>44285.429351851853</v>
      </c>
    </row>
    <row r="57" spans="1:17" ht="18" x14ac:dyDescent="0.25">
      <c r="A57" s="113" t="str">
        <f>VLOOKUP(E57,'LISTADO ATM'!$A$2:$C$901,3,0)</f>
        <v>ESTE</v>
      </c>
      <c r="B57" s="109" t="s">
        <v>2536</v>
      </c>
      <c r="C57" s="119">
        <v>44284.687222222223</v>
      </c>
      <c r="D57" s="113" t="s">
        <v>2494</v>
      </c>
      <c r="E57" s="120">
        <v>945</v>
      </c>
      <c r="F57" s="113" t="str">
        <f>VLOOKUP(E57,VIP!$A$2:$O12326,2,0)</f>
        <v>DRBR945</v>
      </c>
      <c r="G57" s="113" t="str">
        <f>VLOOKUP(E57,'LISTADO ATM'!$A$2:$B$900,2,0)</f>
        <v xml:space="preserve">ATM UNP El Valle (Hato Mayor) </v>
      </c>
      <c r="H57" s="113" t="str">
        <f>VLOOKUP(E57,VIP!$A$2:$O17247,7,FALSE)</f>
        <v>Si</v>
      </c>
      <c r="I57" s="113" t="str">
        <f>VLOOKUP(E57,VIP!$A$2:$O9212,8,FALSE)</f>
        <v>Si</v>
      </c>
      <c r="J57" s="113" t="str">
        <f>VLOOKUP(E57,VIP!$A$2:$O9162,8,FALSE)</f>
        <v>Si</v>
      </c>
      <c r="K57" s="113" t="str">
        <f>VLOOKUP(E57,VIP!$A$2:$O12736,6,0)</f>
        <v>NO</v>
      </c>
      <c r="L57" s="114" t="s">
        <v>2459</v>
      </c>
      <c r="M57" s="133" t="s">
        <v>2602</v>
      </c>
      <c r="N57" s="131" t="s">
        <v>2472</v>
      </c>
      <c r="O57" s="113" t="s">
        <v>2495</v>
      </c>
      <c r="P57" s="111"/>
      <c r="Q57" s="144">
        <v>44258.587719907409</v>
      </c>
    </row>
    <row r="58" spans="1:17" ht="18" x14ac:dyDescent="0.25">
      <c r="A58" s="113" t="str">
        <f>VLOOKUP(E58,'LISTADO ATM'!$A$2:$C$901,3,0)</f>
        <v>NORTE</v>
      </c>
      <c r="B58" s="109" t="s">
        <v>2530</v>
      </c>
      <c r="C58" s="119">
        <v>44284.702187499999</v>
      </c>
      <c r="D58" s="113" t="s">
        <v>2494</v>
      </c>
      <c r="E58" s="145">
        <v>350</v>
      </c>
      <c r="F58" s="113" t="str">
        <f>VLOOKUP(E58,VIP!$A$2:$O12318,2,0)</f>
        <v>DRBR350</v>
      </c>
      <c r="G58" s="113" t="str">
        <f>VLOOKUP(E58,'LISTADO ATM'!$A$2:$B$900,2,0)</f>
        <v xml:space="preserve">ATM Oficina Villa Tapia </v>
      </c>
      <c r="H58" s="113" t="str">
        <f>VLOOKUP(E58,VIP!$A$2:$O17239,7,FALSE)</f>
        <v>Si</v>
      </c>
      <c r="I58" s="113" t="str">
        <f>VLOOKUP(E58,VIP!$A$2:$O9204,8,FALSE)</f>
        <v>Si</v>
      </c>
      <c r="J58" s="113" t="str">
        <f>VLOOKUP(E58,VIP!$A$2:$O9154,8,FALSE)</f>
        <v>Si</v>
      </c>
      <c r="K58" s="113" t="str">
        <f>VLOOKUP(E58,VIP!$A$2:$O12728,6,0)</f>
        <v>NO</v>
      </c>
      <c r="L58" s="114" t="s">
        <v>2459</v>
      </c>
      <c r="M58" s="133" t="s">
        <v>2602</v>
      </c>
      <c r="N58" s="135" t="s">
        <v>2601</v>
      </c>
      <c r="O58" s="113" t="s">
        <v>2495</v>
      </c>
      <c r="P58" s="111"/>
      <c r="Q58" s="132">
        <v>44285.429351851853</v>
      </c>
    </row>
    <row r="59" spans="1:17" ht="18" x14ac:dyDescent="0.25">
      <c r="A59" s="113" t="str">
        <f>VLOOKUP(E59,'LISTADO ATM'!$A$2:$C$901,3,0)</f>
        <v>DISTRITO NACIONAL</v>
      </c>
      <c r="B59" s="109" t="s">
        <v>2544</v>
      </c>
      <c r="C59" s="119">
        <v>44284.780949074076</v>
      </c>
      <c r="D59" s="113" t="s">
        <v>2468</v>
      </c>
      <c r="E59" s="120">
        <v>610</v>
      </c>
      <c r="F59" s="113" t="str">
        <f>VLOOKUP(E59,VIP!$A$2:$O12319,2,0)</f>
        <v>DRBR610</v>
      </c>
      <c r="G59" s="113" t="str">
        <f>VLOOKUP(E59,'LISTADO ATM'!$A$2:$B$900,2,0)</f>
        <v xml:space="preserve">ATM EDEESTE </v>
      </c>
      <c r="H59" s="113" t="str">
        <f>VLOOKUP(E59,VIP!$A$2:$O17240,7,FALSE)</f>
        <v>Si</v>
      </c>
      <c r="I59" s="113" t="str">
        <f>VLOOKUP(E59,VIP!$A$2:$O9205,8,FALSE)</f>
        <v>Si</v>
      </c>
      <c r="J59" s="113" t="str">
        <f>VLOOKUP(E59,VIP!$A$2:$O9155,8,FALSE)</f>
        <v>Si</v>
      </c>
      <c r="K59" s="113" t="str">
        <f>VLOOKUP(E59,VIP!$A$2:$O12729,6,0)</f>
        <v>NO</v>
      </c>
      <c r="L59" s="114" t="s">
        <v>2459</v>
      </c>
      <c r="M59" s="133" t="s">
        <v>2602</v>
      </c>
      <c r="N59" s="131" t="s">
        <v>2472</v>
      </c>
      <c r="O59" s="113" t="s">
        <v>2473</v>
      </c>
      <c r="P59" s="111"/>
      <c r="Q59" s="144">
        <v>44258.587719907409</v>
      </c>
    </row>
    <row r="60" spans="1:17" ht="18" x14ac:dyDescent="0.25">
      <c r="A60" s="113" t="str">
        <f>VLOOKUP(E60,'LISTADO ATM'!$A$2:$C$901,3,0)</f>
        <v>NORTE</v>
      </c>
      <c r="B60" s="109" t="s">
        <v>2539</v>
      </c>
      <c r="C60" s="119">
        <v>44284.796863425923</v>
      </c>
      <c r="D60" s="113" t="s">
        <v>2494</v>
      </c>
      <c r="E60" s="120">
        <v>882</v>
      </c>
      <c r="F60" s="113" t="str">
        <f>VLOOKUP(E60,VIP!$A$2:$O12314,2,0)</f>
        <v>DRBR882</v>
      </c>
      <c r="G60" s="113" t="str">
        <f>VLOOKUP(E60,'LISTADO ATM'!$A$2:$B$900,2,0)</f>
        <v xml:space="preserve">ATM Oficina Moca II </v>
      </c>
      <c r="H60" s="113" t="str">
        <f>VLOOKUP(E60,VIP!$A$2:$O17235,7,FALSE)</f>
        <v>Si</v>
      </c>
      <c r="I60" s="113" t="str">
        <f>VLOOKUP(E60,VIP!$A$2:$O9200,8,FALSE)</f>
        <v>Si</v>
      </c>
      <c r="J60" s="113" t="str">
        <f>VLOOKUP(E60,VIP!$A$2:$O9150,8,FALSE)</f>
        <v>Si</v>
      </c>
      <c r="K60" s="113" t="str">
        <f>VLOOKUP(E60,VIP!$A$2:$O12724,6,0)</f>
        <v>SI</v>
      </c>
      <c r="L60" s="114" t="s">
        <v>2459</v>
      </c>
      <c r="M60" s="133" t="s">
        <v>2602</v>
      </c>
      <c r="N60" s="135" t="s">
        <v>2601</v>
      </c>
      <c r="O60" s="113" t="s">
        <v>2495</v>
      </c>
      <c r="P60" s="111"/>
      <c r="Q60" s="132">
        <v>44285.429351851853</v>
      </c>
    </row>
    <row r="61" spans="1:17" ht="18" x14ac:dyDescent="0.25">
      <c r="A61" s="113" t="str">
        <f>VLOOKUP(E61,'LISTADO ATM'!$A$2:$C$901,3,0)</f>
        <v>DISTRITO NACIONAL</v>
      </c>
      <c r="B61" s="109" t="s">
        <v>2558</v>
      </c>
      <c r="C61" s="119">
        <v>44285.068657407406</v>
      </c>
      <c r="D61" s="113" t="s">
        <v>2468</v>
      </c>
      <c r="E61" s="120">
        <v>971</v>
      </c>
      <c r="F61" s="113" t="str">
        <f>VLOOKUP(E61,VIP!$A$2:$O12321,2,0)</f>
        <v>DRBR24U</v>
      </c>
      <c r="G61" s="113" t="str">
        <f>VLOOKUP(E61,'LISTADO ATM'!$A$2:$B$900,2,0)</f>
        <v xml:space="preserve">ATM Club Banreservas I </v>
      </c>
      <c r="H61" s="113" t="str">
        <f>VLOOKUP(E61,VIP!$A$2:$O17242,7,FALSE)</f>
        <v>Si</v>
      </c>
      <c r="I61" s="113" t="str">
        <f>VLOOKUP(E61,VIP!$A$2:$O9207,8,FALSE)</f>
        <v>Si</v>
      </c>
      <c r="J61" s="113" t="str">
        <f>VLOOKUP(E61,VIP!$A$2:$O9157,8,FALSE)</f>
        <v>Si</v>
      </c>
      <c r="K61" s="113" t="str">
        <f>VLOOKUP(E61,VIP!$A$2:$O12731,6,0)</f>
        <v>NO</v>
      </c>
      <c r="L61" s="114" t="s">
        <v>2459</v>
      </c>
      <c r="M61" s="133" t="s">
        <v>2602</v>
      </c>
      <c r="N61" s="131" t="s">
        <v>2472</v>
      </c>
      <c r="O61" s="113" t="s">
        <v>2473</v>
      </c>
      <c r="P61" s="111"/>
      <c r="Q61" s="144">
        <v>44258.587719907409</v>
      </c>
    </row>
    <row r="62" spans="1:17" ht="18" x14ac:dyDescent="0.25">
      <c r="A62" s="113" t="str">
        <f>VLOOKUP(E62,'LISTADO ATM'!$A$2:$C$901,3,0)</f>
        <v>NORTE</v>
      </c>
      <c r="B62" s="109" t="s">
        <v>2554</v>
      </c>
      <c r="C62" s="119">
        <v>44285.150196759256</v>
      </c>
      <c r="D62" s="113" t="s">
        <v>2494</v>
      </c>
      <c r="E62" s="120">
        <v>380</v>
      </c>
      <c r="F62" s="113" t="str">
        <f>VLOOKUP(E62,VIP!$A$2:$O12317,2,0)</f>
        <v>DRBR380</v>
      </c>
      <c r="G62" s="113" t="str">
        <f>VLOOKUP(E62,'LISTADO ATM'!$A$2:$B$900,2,0)</f>
        <v xml:space="preserve">ATM Oficina Navarrete </v>
      </c>
      <c r="H62" s="113" t="str">
        <f>VLOOKUP(E62,VIP!$A$2:$O17238,7,FALSE)</f>
        <v>Si</v>
      </c>
      <c r="I62" s="113" t="str">
        <f>VLOOKUP(E62,VIP!$A$2:$O9203,8,FALSE)</f>
        <v>Si</v>
      </c>
      <c r="J62" s="113" t="str">
        <f>VLOOKUP(E62,VIP!$A$2:$O9153,8,FALSE)</f>
        <v>Si</v>
      </c>
      <c r="K62" s="113" t="str">
        <f>VLOOKUP(E62,VIP!$A$2:$O12727,6,0)</f>
        <v>NO</v>
      </c>
      <c r="L62" s="114" t="s">
        <v>2459</v>
      </c>
      <c r="M62" s="133" t="s">
        <v>2602</v>
      </c>
      <c r="N62" s="131" t="s">
        <v>2472</v>
      </c>
      <c r="O62" s="113" t="s">
        <v>2495</v>
      </c>
      <c r="P62" s="111"/>
      <c r="Q62" s="144">
        <v>44258.587719907409</v>
      </c>
    </row>
    <row r="63" spans="1:17" ht="18" x14ac:dyDescent="0.25">
      <c r="A63" s="113" t="str">
        <f>VLOOKUP(E63,'LISTADO ATM'!$A$2:$C$901,3,0)</f>
        <v>DISTRITO NACIONAL</v>
      </c>
      <c r="B63" s="109" t="s">
        <v>2634</v>
      </c>
      <c r="C63" s="119">
        <v>44285.38925925926</v>
      </c>
      <c r="D63" s="113" t="s">
        <v>2468</v>
      </c>
      <c r="E63" s="120">
        <v>224</v>
      </c>
      <c r="F63" s="113" t="str">
        <f>VLOOKUP(E63,VIP!$A$2:$O12350,2,0)</f>
        <v>DRBR224</v>
      </c>
      <c r="G63" s="113" t="str">
        <f>VLOOKUP(E63,'LISTADO ATM'!$A$2:$B$900,2,0)</f>
        <v xml:space="preserve">ATM S/M Nacional El Millón (Núñez de Cáceres) </v>
      </c>
      <c r="H63" s="113" t="str">
        <f>VLOOKUP(E63,VIP!$A$2:$O17271,7,FALSE)</f>
        <v>Si</v>
      </c>
      <c r="I63" s="113" t="str">
        <f>VLOOKUP(E63,VIP!$A$2:$O9236,8,FALSE)</f>
        <v>Si</v>
      </c>
      <c r="J63" s="113" t="str">
        <f>VLOOKUP(E63,VIP!$A$2:$O9186,8,FALSE)</f>
        <v>Si</v>
      </c>
      <c r="K63" s="113" t="str">
        <f>VLOOKUP(E63,VIP!$A$2:$O12760,6,0)</f>
        <v>SI</v>
      </c>
      <c r="L63" s="114" t="s">
        <v>2459</v>
      </c>
      <c r="M63" s="133" t="s">
        <v>2602</v>
      </c>
      <c r="N63" s="131" t="s">
        <v>2472</v>
      </c>
      <c r="O63" s="113" t="s">
        <v>2473</v>
      </c>
      <c r="P63" s="111"/>
      <c r="Q63" s="144">
        <v>44258.462719907409</v>
      </c>
    </row>
    <row r="64" spans="1:17" ht="18" x14ac:dyDescent="0.25">
      <c r="A64" s="113" t="str">
        <f>VLOOKUP(E64,'LISTADO ATM'!$A$2:$C$901,3,0)</f>
        <v>NORTE</v>
      </c>
      <c r="B64" s="109" t="s">
        <v>2606</v>
      </c>
      <c r="C64" s="119">
        <v>44285.436226851853</v>
      </c>
      <c r="D64" s="113" t="s">
        <v>2522</v>
      </c>
      <c r="E64" s="120">
        <v>854</v>
      </c>
      <c r="F64" s="113" t="str">
        <f>VLOOKUP(E64,VIP!$A$2:$O12322,2,0)</f>
        <v>DRBR854</v>
      </c>
      <c r="G64" s="113" t="str">
        <f>VLOOKUP(E64,'LISTADO ATM'!$A$2:$B$900,2,0)</f>
        <v xml:space="preserve">ATM Centro Comercial Blanco Batista </v>
      </c>
      <c r="H64" s="113" t="str">
        <f>VLOOKUP(E64,VIP!$A$2:$O17243,7,FALSE)</f>
        <v>Si</v>
      </c>
      <c r="I64" s="113" t="str">
        <f>VLOOKUP(E64,VIP!$A$2:$O9208,8,FALSE)</f>
        <v>Si</v>
      </c>
      <c r="J64" s="113" t="str">
        <f>VLOOKUP(E64,VIP!$A$2:$O9158,8,FALSE)</f>
        <v>Si</v>
      </c>
      <c r="K64" s="113" t="str">
        <f>VLOOKUP(E64,VIP!$A$2:$O12732,6,0)</f>
        <v>NO</v>
      </c>
      <c r="L64" s="114" t="s">
        <v>2459</v>
      </c>
      <c r="M64" s="133" t="s">
        <v>2602</v>
      </c>
      <c r="N64" s="131" t="s">
        <v>2472</v>
      </c>
      <c r="O64" s="113" t="s">
        <v>2521</v>
      </c>
      <c r="P64" s="111"/>
      <c r="Q64" s="144">
        <v>44258.587719907409</v>
      </c>
    </row>
    <row r="65" spans="1:17" ht="18" x14ac:dyDescent="0.25">
      <c r="A65" s="113" t="str">
        <f>VLOOKUP(E65,'LISTADO ATM'!$A$2:$C$901,3,0)</f>
        <v>NORTE</v>
      </c>
      <c r="B65" s="109" t="s">
        <v>2666</v>
      </c>
      <c r="C65" s="119">
        <v>44285.460219907407</v>
      </c>
      <c r="D65" s="113" t="s">
        <v>2522</v>
      </c>
      <c r="E65" s="137">
        <v>645</v>
      </c>
      <c r="F65" s="113" t="str">
        <f>VLOOKUP(E65,VIP!$A$2:$O12344,2,0)</f>
        <v>DRBR329</v>
      </c>
      <c r="G65" s="113" t="str">
        <f>VLOOKUP(E65,'LISTADO ATM'!$A$2:$B$900,2,0)</f>
        <v xml:space="preserve">ATM UNP Cabrera </v>
      </c>
      <c r="H65" s="113" t="str">
        <f>VLOOKUP(E65,VIP!$A$2:$O17265,7,FALSE)</f>
        <v>Si</v>
      </c>
      <c r="I65" s="113" t="str">
        <f>VLOOKUP(E65,VIP!$A$2:$O9230,8,FALSE)</f>
        <v>Si</v>
      </c>
      <c r="J65" s="113" t="str">
        <f>VLOOKUP(E65,VIP!$A$2:$O9180,8,FALSE)</f>
        <v>Si</v>
      </c>
      <c r="K65" s="113" t="str">
        <f>VLOOKUP(E65,VIP!$A$2:$O12754,6,0)</f>
        <v>NO</v>
      </c>
      <c r="L65" s="114" t="s">
        <v>2459</v>
      </c>
      <c r="M65" s="133" t="s">
        <v>2602</v>
      </c>
      <c r="N65" s="131" t="s">
        <v>2472</v>
      </c>
      <c r="O65" s="113" t="s">
        <v>2521</v>
      </c>
      <c r="P65" s="111"/>
      <c r="Q65" s="144">
        <v>44258.587719907409</v>
      </c>
    </row>
    <row r="66" spans="1:17" ht="18" x14ac:dyDescent="0.25">
      <c r="A66" s="113" t="str">
        <f>VLOOKUP(E66,'LISTADO ATM'!$A$2:$C$901,3,0)</f>
        <v>SUR</v>
      </c>
      <c r="B66" s="109" t="s">
        <v>2674</v>
      </c>
      <c r="C66" s="119">
        <v>44285.542395833334</v>
      </c>
      <c r="D66" s="113" t="s">
        <v>2494</v>
      </c>
      <c r="E66" s="120">
        <v>33</v>
      </c>
      <c r="F66" s="113" t="str">
        <f>VLOOKUP(E66,VIP!$A$2:$O12328,2,0)</f>
        <v>DRBR033</v>
      </c>
      <c r="G66" s="113" t="str">
        <f>VLOOKUP(E66,'LISTADO ATM'!$A$2:$B$900,2,0)</f>
        <v xml:space="preserve">ATM UNP Juan de Herrera </v>
      </c>
      <c r="H66" s="113" t="str">
        <f>VLOOKUP(E66,VIP!$A$2:$O17249,7,FALSE)</f>
        <v>Si</v>
      </c>
      <c r="I66" s="113" t="str">
        <f>VLOOKUP(E66,VIP!$A$2:$O9214,8,FALSE)</f>
        <v>Si</v>
      </c>
      <c r="J66" s="113" t="str">
        <f>VLOOKUP(E66,VIP!$A$2:$O9164,8,FALSE)</f>
        <v>Si</v>
      </c>
      <c r="K66" s="113" t="str">
        <f>VLOOKUP(E66,VIP!$A$2:$O12738,6,0)</f>
        <v>NO</v>
      </c>
      <c r="L66" s="114" t="s">
        <v>2459</v>
      </c>
      <c r="M66" s="133" t="s">
        <v>2602</v>
      </c>
      <c r="N66" s="131" t="s">
        <v>2472</v>
      </c>
      <c r="O66" s="113" t="s">
        <v>2495</v>
      </c>
      <c r="P66" s="111"/>
      <c r="Q66" s="144">
        <v>44258.587719907409</v>
      </c>
    </row>
    <row r="67" spans="1:17" ht="18" x14ac:dyDescent="0.25">
      <c r="A67" s="113" t="str">
        <f>VLOOKUP(E67,'LISTADO ATM'!$A$2:$C$901,3,0)</f>
        <v>DISTRITO NACIONAL</v>
      </c>
      <c r="B67" s="109" t="s">
        <v>2529</v>
      </c>
      <c r="C67" s="119">
        <v>44284.735439814816</v>
      </c>
      <c r="D67" s="113" t="s">
        <v>2189</v>
      </c>
      <c r="E67" s="120">
        <v>622</v>
      </c>
      <c r="F67" s="113" t="str">
        <f>VLOOKUP(E67,VIP!$A$2:$O12316,2,0)</f>
        <v>DRBR622</v>
      </c>
      <c r="G67" s="113" t="str">
        <f>VLOOKUP(E67,'LISTADO ATM'!$A$2:$B$900,2,0)</f>
        <v xml:space="preserve">ATM Ayuntamiento D.N. </v>
      </c>
      <c r="H67" s="113" t="str">
        <f>VLOOKUP(E67,VIP!$A$2:$O17237,7,FALSE)</f>
        <v>Si</v>
      </c>
      <c r="I67" s="113" t="str">
        <f>VLOOKUP(E67,VIP!$A$2:$O9202,8,FALSE)</f>
        <v>Si</v>
      </c>
      <c r="J67" s="113" t="str">
        <f>VLOOKUP(E67,VIP!$A$2:$O9152,8,FALSE)</f>
        <v>Si</v>
      </c>
      <c r="K67" s="113" t="str">
        <f>VLOOKUP(E67,VIP!$A$2:$O12726,6,0)</f>
        <v>NO</v>
      </c>
      <c r="L67" s="114" t="s">
        <v>2431</v>
      </c>
      <c r="M67" s="133" t="s">
        <v>2602</v>
      </c>
      <c r="N67" s="135" t="s">
        <v>2601</v>
      </c>
      <c r="O67" s="113" t="s">
        <v>2474</v>
      </c>
      <c r="P67" s="111"/>
      <c r="Q67" s="132">
        <v>44285.429351851853</v>
      </c>
    </row>
    <row r="68" spans="1:17" ht="18" x14ac:dyDescent="0.25">
      <c r="A68" s="113" t="str">
        <f>VLOOKUP(E68,'LISTADO ATM'!$A$2:$C$901,3,0)</f>
        <v>ESTE</v>
      </c>
      <c r="B68" s="109" t="s">
        <v>2673</v>
      </c>
      <c r="C68" s="119">
        <v>44285.543668981481</v>
      </c>
      <c r="D68" s="113" t="s">
        <v>2189</v>
      </c>
      <c r="E68" s="120">
        <v>631</v>
      </c>
      <c r="F68" s="113" t="str">
        <f>VLOOKUP(E68,VIP!$A$2:$O12327,2,0)</f>
        <v>DRBR417</v>
      </c>
      <c r="G68" s="113" t="str">
        <f>VLOOKUP(E68,'LISTADO ATM'!$A$2:$B$900,2,0)</f>
        <v xml:space="preserve">ATM ASOCODEQUI (San Pedro) </v>
      </c>
      <c r="H68" s="113" t="str">
        <f>VLOOKUP(E68,VIP!$A$2:$O17248,7,FALSE)</f>
        <v>Si</v>
      </c>
      <c r="I68" s="113" t="str">
        <f>VLOOKUP(E68,VIP!$A$2:$O9213,8,FALSE)</f>
        <v>Si</v>
      </c>
      <c r="J68" s="113" t="str">
        <f>VLOOKUP(E68,VIP!$A$2:$O9163,8,FALSE)</f>
        <v>Si</v>
      </c>
      <c r="K68" s="113" t="str">
        <f>VLOOKUP(E68,VIP!$A$2:$O12737,6,0)</f>
        <v>NO</v>
      </c>
      <c r="L68" s="114" t="s">
        <v>2431</v>
      </c>
      <c r="M68" s="133" t="s">
        <v>2602</v>
      </c>
      <c r="N68" s="135" t="s">
        <v>2601</v>
      </c>
      <c r="O68" s="113" t="s">
        <v>2473</v>
      </c>
      <c r="P68" s="111"/>
      <c r="Q68" s="132">
        <v>44285.429351851853</v>
      </c>
    </row>
    <row r="69" spans="1:17" ht="18" x14ac:dyDescent="0.25">
      <c r="A69" s="113" t="str">
        <f>VLOOKUP(E69,'LISTADO ATM'!$A$2:$C$901,3,0)</f>
        <v>DISTRITO NACIONAL</v>
      </c>
      <c r="B69" s="109" t="s">
        <v>2640</v>
      </c>
      <c r="C69" s="119">
        <v>44285.4059837963</v>
      </c>
      <c r="D69" s="113" t="s">
        <v>2494</v>
      </c>
      <c r="E69" s="120">
        <v>377</v>
      </c>
      <c r="F69" s="113" t="str">
        <f>VLOOKUP(E69,VIP!$A$2:$O12322,2,0)</f>
        <v>DRBR377</v>
      </c>
      <c r="G69" s="113" t="str">
        <f>VLOOKUP(E69,'LISTADO ATM'!$A$2:$B$900,2,0)</f>
        <v>ATM Estación del Metro Eduardo Brito</v>
      </c>
      <c r="H69" s="113" t="str">
        <f>VLOOKUP(E69,VIP!$A$2:$O17243,7,FALSE)</f>
        <v>Si</v>
      </c>
      <c r="I69" s="113" t="str">
        <f>VLOOKUP(E69,VIP!$A$2:$O9208,8,FALSE)</f>
        <v>Si</v>
      </c>
      <c r="J69" s="113" t="str">
        <f>VLOOKUP(E69,VIP!$A$2:$O9158,8,FALSE)</f>
        <v>Si</v>
      </c>
      <c r="K69" s="113" t="str">
        <f>VLOOKUP(E69,VIP!$A$2:$O12732,6,0)</f>
        <v>NO</v>
      </c>
      <c r="L69" s="114" t="s">
        <v>2644</v>
      </c>
      <c r="M69" s="133" t="s">
        <v>2602</v>
      </c>
      <c r="N69" s="135" t="s">
        <v>2601</v>
      </c>
      <c r="O69" s="113" t="s">
        <v>2642</v>
      </c>
      <c r="P69" s="111" t="s">
        <v>2646</v>
      </c>
      <c r="Q69" s="132">
        <v>44285.429351851853</v>
      </c>
    </row>
    <row r="70" spans="1:17" ht="18" x14ac:dyDescent="0.25">
      <c r="A70" s="113" t="str">
        <f>VLOOKUP(E70,'LISTADO ATM'!$A$2:$C$901,3,0)</f>
        <v>DISTRITO NACIONAL</v>
      </c>
      <c r="B70" s="109" t="s">
        <v>2639</v>
      </c>
      <c r="C70" s="119">
        <v>44285.406412037039</v>
      </c>
      <c r="D70" s="113" t="s">
        <v>2494</v>
      </c>
      <c r="E70" s="120">
        <v>547</v>
      </c>
      <c r="F70" s="113" t="str">
        <f>VLOOKUP(E70,VIP!$A$2:$O12321,2,0)</f>
        <v>DRBR16B</v>
      </c>
      <c r="G70" s="113" t="str">
        <f>VLOOKUP(E70,'LISTADO ATM'!$A$2:$B$900,2,0)</f>
        <v xml:space="preserve">ATM Plaza Lama Herrera </v>
      </c>
      <c r="H70" s="113" t="str">
        <f>VLOOKUP(E70,VIP!$A$2:$O17242,7,FALSE)</f>
        <v>Si</v>
      </c>
      <c r="I70" s="113" t="str">
        <f>VLOOKUP(E70,VIP!$A$2:$O9207,8,FALSE)</f>
        <v>Si</v>
      </c>
      <c r="J70" s="113" t="str">
        <f>VLOOKUP(E70,VIP!$A$2:$O9157,8,FALSE)</f>
        <v>Si</v>
      </c>
      <c r="K70" s="113" t="str">
        <f>VLOOKUP(E70,VIP!$A$2:$O12731,6,0)</f>
        <v>NO</v>
      </c>
      <c r="L70" s="114" t="s">
        <v>2644</v>
      </c>
      <c r="M70" s="133" t="s">
        <v>2602</v>
      </c>
      <c r="N70" s="135" t="s">
        <v>2601</v>
      </c>
      <c r="O70" s="147" t="s">
        <v>2642</v>
      </c>
      <c r="P70" s="111" t="s">
        <v>2646</v>
      </c>
      <c r="Q70" s="132">
        <v>44285.429351851853</v>
      </c>
    </row>
    <row r="71" spans="1:17" ht="18" x14ac:dyDescent="0.25">
      <c r="A71" s="113" t="str">
        <f>VLOOKUP(E71,'LISTADO ATM'!$A$2:$C$901,3,0)</f>
        <v>ESTE</v>
      </c>
      <c r="B71" s="109" t="s">
        <v>2538</v>
      </c>
      <c r="C71" s="119">
        <v>44284.660219907404</v>
      </c>
      <c r="D71" s="113" t="s">
        <v>2189</v>
      </c>
      <c r="E71" s="120">
        <v>293</v>
      </c>
      <c r="F71" s="113" t="str">
        <f>VLOOKUP(E71,VIP!$A$2:$O12328,2,0)</f>
        <v>DRBR293</v>
      </c>
      <c r="G71" s="113" t="str">
        <f>VLOOKUP(E71,'LISTADO ATM'!$A$2:$B$900,2,0)</f>
        <v xml:space="preserve">ATM S/M Nueva Visión (San Pedro) </v>
      </c>
      <c r="H71" s="113" t="str">
        <f>VLOOKUP(E71,VIP!$A$2:$O17249,7,FALSE)</f>
        <v>Si</v>
      </c>
      <c r="I71" s="113" t="str">
        <f>VLOOKUP(E71,VIP!$A$2:$O9214,8,FALSE)</f>
        <v>Si</v>
      </c>
      <c r="J71" s="113" t="str">
        <f>VLOOKUP(E71,VIP!$A$2:$O9164,8,FALSE)</f>
        <v>Si</v>
      </c>
      <c r="K71" s="113" t="str">
        <f>VLOOKUP(E71,VIP!$A$2:$O12738,6,0)</f>
        <v>NO</v>
      </c>
      <c r="L71" s="114" t="s">
        <v>2525</v>
      </c>
      <c r="M71" s="133" t="s">
        <v>2602</v>
      </c>
      <c r="N71" s="131" t="s">
        <v>2472</v>
      </c>
      <c r="O71" s="147" t="s">
        <v>2473</v>
      </c>
      <c r="P71" s="111"/>
      <c r="Q71" s="144">
        <v>44285.791886574072</v>
      </c>
    </row>
    <row r="72" spans="1:17" ht="18" x14ac:dyDescent="0.25">
      <c r="A72" s="113" t="str">
        <f>VLOOKUP(E72,'LISTADO ATM'!$A$2:$C$901,3,0)</f>
        <v>DISTRITO NACIONAL</v>
      </c>
      <c r="B72" s="109">
        <v>335835916</v>
      </c>
      <c r="C72" s="119">
        <v>44282.402777777781</v>
      </c>
      <c r="D72" s="113" t="s">
        <v>2468</v>
      </c>
      <c r="E72" s="120">
        <v>325</v>
      </c>
      <c r="F72" s="113" t="str">
        <f>VLOOKUP(E72,VIP!$A$2:$O12322,2,0)</f>
        <v>DRBR325</v>
      </c>
      <c r="G72" s="113" t="str">
        <f>VLOOKUP(E72,'LISTADO ATM'!$A$2:$B$900,2,0)</f>
        <v>ATM Casa Edwin</v>
      </c>
      <c r="H72" s="113" t="str">
        <f>VLOOKUP(E72,VIP!$A$2:$O17243,7,FALSE)</f>
        <v>Si</v>
      </c>
      <c r="I72" s="113" t="str">
        <f>VLOOKUP(E72,VIP!$A$2:$O9208,8,FALSE)</f>
        <v>Si</v>
      </c>
      <c r="J72" s="113" t="str">
        <f>VLOOKUP(E72,VIP!$A$2:$O9158,8,FALSE)</f>
        <v>Si</v>
      </c>
      <c r="K72" s="113" t="str">
        <f>VLOOKUP(E72,VIP!$A$2:$O12732,6,0)</f>
        <v>NO</v>
      </c>
      <c r="L72" s="114" t="s">
        <v>2428</v>
      </c>
      <c r="M72" s="133" t="s">
        <v>2602</v>
      </c>
      <c r="N72" s="131" t="s">
        <v>2472</v>
      </c>
      <c r="O72" s="150" t="s">
        <v>2473</v>
      </c>
      <c r="P72" s="111"/>
      <c r="Q72" s="144">
        <v>44258.587719907409</v>
      </c>
    </row>
    <row r="73" spans="1:17" ht="18" x14ac:dyDescent="0.25">
      <c r="A73" s="113" t="str">
        <f>VLOOKUP(E73,'LISTADO ATM'!$A$2:$C$901,3,0)</f>
        <v>DISTRITO NACIONAL</v>
      </c>
      <c r="B73" s="109">
        <v>335836264</v>
      </c>
      <c r="C73" s="119">
        <v>44283.076701388891</v>
      </c>
      <c r="D73" s="113" t="s">
        <v>2468</v>
      </c>
      <c r="E73" s="120">
        <v>976</v>
      </c>
      <c r="F73" s="113" t="str">
        <f>VLOOKUP(E73,VIP!$A$2:$O12275,2,0)</f>
        <v>DRBR24W</v>
      </c>
      <c r="G73" s="113" t="str">
        <f>VLOOKUP(E73,'LISTADO ATM'!$A$2:$B$900,2,0)</f>
        <v xml:space="preserve">ATM Oficina Diamond Plaza I </v>
      </c>
      <c r="H73" s="113" t="str">
        <f>VLOOKUP(E73,VIP!$A$2:$O17196,7,FALSE)</f>
        <v>Si</v>
      </c>
      <c r="I73" s="113" t="str">
        <f>VLOOKUP(E73,VIP!$A$2:$O9161,8,FALSE)</f>
        <v>Si</v>
      </c>
      <c r="J73" s="113" t="str">
        <f>VLOOKUP(E73,VIP!$A$2:$O9111,8,FALSE)</f>
        <v>Si</v>
      </c>
      <c r="K73" s="113" t="str">
        <f>VLOOKUP(E73,VIP!$A$2:$O12685,6,0)</f>
        <v>NO</v>
      </c>
      <c r="L73" s="114" t="s">
        <v>2428</v>
      </c>
      <c r="M73" s="133" t="s">
        <v>2602</v>
      </c>
      <c r="N73" s="131" t="s">
        <v>2472</v>
      </c>
      <c r="O73" s="113" t="s">
        <v>2473</v>
      </c>
      <c r="P73" s="113"/>
      <c r="Q73" s="144">
        <v>44285.708553240744</v>
      </c>
    </row>
    <row r="74" spans="1:17" ht="18" x14ac:dyDescent="0.25">
      <c r="A74" s="113" t="str">
        <f>VLOOKUP(E74,'LISTADO ATM'!$A$2:$C$901,3,0)</f>
        <v>NORTE</v>
      </c>
      <c r="B74" s="109">
        <v>335836374</v>
      </c>
      <c r="C74" s="119">
        <v>44283.874236111114</v>
      </c>
      <c r="D74" s="113" t="s">
        <v>2494</v>
      </c>
      <c r="E74" s="120">
        <v>950</v>
      </c>
      <c r="F74" s="113" t="str">
        <f>VLOOKUP(E74,VIP!$A$2:$O12307,2,0)</f>
        <v>DRBR12G</v>
      </c>
      <c r="G74" s="113" t="str">
        <f>VLOOKUP(E74,'LISTADO ATM'!$A$2:$B$900,2,0)</f>
        <v xml:space="preserve">ATM Oficina Monterrico </v>
      </c>
      <c r="H74" s="113" t="str">
        <f>VLOOKUP(E74,VIP!$A$2:$O17228,7,FALSE)</f>
        <v>Si</v>
      </c>
      <c r="I74" s="113" t="str">
        <f>VLOOKUP(E74,VIP!$A$2:$O9193,8,FALSE)</f>
        <v>Si</v>
      </c>
      <c r="J74" s="113" t="str">
        <f>VLOOKUP(E74,VIP!$A$2:$O9143,8,FALSE)</f>
        <v>Si</v>
      </c>
      <c r="K74" s="113" t="str">
        <f>VLOOKUP(E74,VIP!$A$2:$O12717,6,0)</f>
        <v>SI</v>
      </c>
      <c r="L74" s="114" t="s">
        <v>2428</v>
      </c>
      <c r="M74" s="133" t="s">
        <v>2602</v>
      </c>
      <c r="N74" s="135" t="s">
        <v>2601</v>
      </c>
      <c r="O74" s="147" t="s">
        <v>2495</v>
      </c>
      <c r="P74" s="111"/>
      <c r="Q74" s="132">
        <v>44285.429351851853</v>
      </c>
    </row>
    <row r="75" spans="1:17" ht="18" x14ac:dyDescent="0.25">
      <c r="A75" s="113" t="str">
        <f>VLOOKUP(E75,'LISTADO ATM'!$A$2:$C$901,3,0)</f>
        <v>ESTE</v>
      </c>
      <c r="B75" s="109">
        <v>335836377</v>
      </c>
      <c r="C75" s="119">
        <v>44283.882905092592</v>
      </c>
      <c r="D75" s="113" t="s">
        <v>2494</v>
      </c>
      <c r="E75" s="120">
        <v>480</v>
      </c>
      <c r="F75" s="113" t="str">
        <f>VLOOKUP(E75,VIP!$A$2:$O12304,2,0)</f>
        <v>DRBR480</v>
      </c>
      <c r="G75" s="113" t="str">
        <f>VLOOKUP(E75,'LISTADO ATM'!$A$2:$B$900,2,0)</f>
        <v>ATM UNP Farmaconal Higuey</v>
      </c>
      <c r="H75" s="113" t="str">
        <f>VLOOKUP(E75,VIP!$A$2:$O17225,7,FALSE)</f>
        <v>N/A</v>
      </c>
      <c r="I75" s="113" t="str">
        <f>VLOOKUP(E75,VIP!$A$2:$O9190,8,FALSE)</f>
        <v>N/A</v>
      </c>
      <c r="J75" s="113" t="str">
        <f>VLOOKUP(E75,VIP!$A$2:$O9140,8,FALSE)</f>
        <v>N/A</v>
      </c>
      <c r="K75" s="113" t="str">
        <f>VLOOKUP(E75,VIP!$A$2:$O12714,6,0)</f>
        <v>N/A</v>
      </c>
      <c r="L75" s="114" t="s">
        <v>2428</v>
      </c>
      <c r="M75" s="133" t="s">
        <v>2602</v>
      </c>
      <c r="N75" s="131" t="s">
        <v>2472</v>
      </c>
      <c r="O75" s="150" t="s">
        <v>2495</v>
      </c>
      <c r="P75" s="111"/>
      <c r="Q75" s="144">
        <v>44285.708553240744</v>
      </c>
    </row>
    <row r="76" spans="1:17" ht="18" x14ac:dyDescent="0.25">
      <c r="A76" s="113" t="str">
        <f>VLOOKUP(E76,'LISTADO ATM'!$A$2:$C$901,3,0)</f>
        <v>ESTE</v>
      </c>
      <c r="B76" s="109">
        <v>335836378</v>
      </c>
      <c r="C76" s="119">
        <v>44283.885752314818</v>
      </c>
      <c r="D76" s="113" t="s">
        <v>2494</v>
      </c>
      <c r="E76" s="120">
        <v>824</v>
      </c>
      <c r="F76" s="113" t="str">
        <f>VLOOKUP(E76,VIP!$A$2:$O12303,2,0)</f>
        <v>DRBR824</v>
      </c>
      <c r="G76" s="113" t="str">
        <f>VLOOKUP(E76,'LISTADO ATM'!$A$2:$B$900,2,0)</f>
        <v xml:space="preserve">ATM Multiplaza (Higuey) </v>
      </c>
      <c r="H76" s="113" t="str">
        <f>VLOOKUP(E76,VIP!$A$2:$O17224,7,FALSE)</f>
        <v>Si</v>
      </c>
      <c r="I76" s="113" t="str">
        <f>VLOOKUP(E76,VIP!$A$2:$O9189,8,FALSE)</f>
        <v>Si</v>
      </c>
      <c r="J76" s="113" t="str">
        <f>VLOOKUP(E76,VIP!$A$2:$O9139,8,FALSE)</f>
        <v>Si</v>
      </c>
      <c r="K76" s="113" t="str">
        <f>VLOOKUP(E76,VIP!$A$2:$O12713,6,0)</f>
        <v>NO</v>
      </c>
      <c r="L76" s="114" t="s">
        <v>2428</v>
      </c>
      <c r="M76" s="133" t="s">
        <v>2602</v>
      </c>
      <c r="N76" s="131" t="s">
        <v>2472</v>
      </c>
      <c r="O76" s="113" t="s">
        <v>2495</v>
      </c>
      <c r="P76" s="111"/>
      <c r="Q76" s="144">
        <v>44285.708553240744</v>
      </c>
    </row>
    <row r="77" spans="1:17" ht="18" x14ac:dyDescent="0.25">
      <c r="A77" s="113" t="str">
        <f>VLOOKUP(E77,'LISTADO ATM'!$A$2:$C$901,3,0)</f>
        <v>ESTE</v>
      </c>
      <c r="B77" s="109">
        <v>335836380</v>
      </c>
      <c r="C77" s="119">
        <v>44283.8903125</v>
      </c>
      <c r="D77" s="113" t="s">
        <v>2494</v>
      </c>
      <c r="E77" s="120">
        <v>742</v>
      </c>
      <c r="F77" s="113" t="str">
        <f>VLOOKUP(E77,VIP!$A$2:$O12301,2,0)</f>
        <v>DRBR990</v>
      </c>
      <c r="G77" s="113" t="str">
        <f>VLOOKUP(E77,'LISTADO ATM'!$A$2:$B$900,2,0)</f>
        <v xml:space="preserve">ATM Oficina Plaza del Rey (La Romana) </v>
      </c>
      <c r="H77" s="113" t="str">
        <f>VLOOKUP(E77,VIP!$A$2:$O17222,7,FALSE)</f>
        <v>Si</v>
      </c>
      <c r="I77" s="113" t="str">
        <f>VLOOKUP(E77,VIP!$A$2:$O9187,8,FALSE)</f>
        <v>Si</v>
      </c>
      <c r="J77" s="113" t="str">
        <f>VLOOKUP(E77,VIP!$A$2:$O9137,8,FALSE)</f>
        <v>Si</v>
      </c>
      <c r="K77" s="113" t="str">
        <f>VLOOKUP(E77,VIP!$A$2:$O12711,6,0)</f>
        <v>NO</v>
      </c>
      <c r="L77" s="114" t="s">
        <v>2428</v>
      </c>
      <c r="M77" s="133" t="s">
        <v>2602</v>
      </c>
      <c r="N77" s="131" t="s">
        <v>2472</v>
      </c>
      <c r="O77" s="143" t="s">
        <v>2495</v>
      </c>
      <c r="P77" s="111"/>
      <c r="Q77" s="144">
        <v>44258.587719907409</v>
      </c>
    </row>
    <row r="78" spans="1:17" ht="18" x14ac:dyDescent="0.25">
      <c r="A78" s="113" t="str">
        <f>VLOOKUP(E78,'LISTADO ATM'!$A$2:$C$901,3,0)</f>
        <v>DISTRITO NACIONAL</v>
      </c>
      <c r="B78" s="109">
        <v>335836390</v>
      </c>
      <c r="C78" s="119">
        <v>44284.070127314815</v>
      </c>
      <c r="D78" s="113" t="s">
        <v>2468</v>
      </c>
      <c r="E78" s="120">
        <v>710</v>
      </c>
      <c r="F78" s="113" t="str">
        <f>VLOOKUP(E78,VIP!$A$2:$O12306,2,0)</f>
        <v>DRBR506</v>
      </c>
      <c r="G78" s="113" t="str">
        <f>VLOOKUP(E78,'LISTADO ATM'!$A$2:$B$900,2,0)</f>
        <v xml:space="preserve">ATM S/M Soberano </v>
      </c>
      <c r="H78" s="113" t="str">
        <f>VLOOKUP(E78,VIP!$A$2:$O17227,7,FALSE)</f>
        <v>Si</v>
      </c>
      <c r="I78" s="113" t="str">
        <f>VLOOKUP(E78,VIP!$A$2:$O9192,8,FALSE)</f>
        <v>Si</v>
      </c>
      <c r="J78" s="113" t="str">
        <f>VLOOKUP(E78,VIP!$A$2:$O9142,8,FALSE)</f>
        <v>Si</v>
      </c>
      <c r="K78" s="113" t="str">
        <f>VLOOKUP(E78,VIP!$A$2:$O12716,6,0)</f>
        <v>NO</v>
      </c>
      <c r="L78" s="114" t="s">
        <v>2428</v>
      </c>
      <c r="M78" s="133" t="s">
        <v>2602</v>
      </c>
      <c r="N78" s="131" t="s">
        <v>2472</v>
      </c>
      <c r="O78" s="150" t="s">
        <v>2473</v>
      </c>
      <c r="P78" s="111"/>
      <c r="Q78" s="144">
        <v>44285.708553240744</v>
      </c>
    </row>
    <row r="79" spans="1:17" ht="18" x14ac:dyDescent="0.25">
      <c r="A79" s="113" t="str">
        <f>VLOOKUP(E79,'LISTADO ATM'!$A$2:$C$901,3,0)</f>
        <v>DISTRITO NACIONAL</v>
      </c>
      <c r="B79" s="109">
        <v>335836394</v>
      </c>
      <c r="C79" s="119">
        <v>44284.114803240744</v>
      </c>
      <c r="D79" s="113" t="s">
        <v>2494</v>
      </c>
      <c r="E79" s="145">
        <v>354</v>
      </c>
      <c r="F79" s="113" t="str">
        <f>VLOOKUP(E79,VIP!$A$2:$O12303,2,0)</f>
        <v>DRBR354</v>
      </c>
      <c r="G79" s="113" t="str">
        <f>VLOOKUP(E79,'LISTADO ATM'!$A$2:$B$900,2,0)</f>
        <v xml:space="preserve">ATM Oficina Núñez de Cáceres II </v>
      </c>
      <c r="H79" s="113" t="str">
        <f>VLOOKUP(E79,VIP!$A$2:$O17224,7,FALSE)</f>
        <v>Si</v>
      </c>
      <c r="I79" s="113" t="str">
        <f>VLOOKUP(E79,VIP!$A$2:$O9189,8,FALSE)</f>
        <v>Si</v>
      </c>
      <c r="J79" s="113" t="str">
        <f>VLOOKUP(E79,VIP!$A$2:$O9139,8,FALSE)</f>
        <v>Si</v>
      </c>
      <c r="K79" s="113" t="str">
        <f>VLOOKUP(E79,VIP!$A$2:$O12713,6,0)</f>
        <v>NO</v>
      </c>
      <c r="L79" s="114" t="s">
        <v>2428</v>
      </c>
      <c r="M79" s="133" t="s">
        <v>2602</v>
      </c>
      <c r="N79" s="131" t="s">
        <v>2472</v>
      </c>
      <c r="O79" s="150" t="s">
        <v>2524</v>
      </c>
      <c r="P79" s="111"/>
      <c r="Q79" s="144">
        <v>44258.587719907409</v>
      </c>
    </row>
    <row r="80" spans="1:17" ht="18" x14ac:dyDescent="0.25">
      <c r="A80" s="113" t="str">
        <f>VLOOKUP(E80,'LISTADO ATM'!$A$2:$C$901,3,0)</f>
        <v>DISTRITO NACIONAL</v>
      </c>
      <c r="B80" s="109">
        <v>335836398</v>
      </c>
      <c r="C80" s="119">
        <v>44284.135069444441</v>
      </c>
      <c r="D80" s="113" t="s">
        <v>2468</v>
      </c>
      <c r="E80" s="120">
        <v>938</v>
      </c>
      <c r="F80" s="113" t="str">
        <f>VLOOKUP(E80,VIP!$A$2:$O12299,2,0)</f>
        <v>DRBR938</v>
      </c>
      <c r="G80" s="113" t="str">
        <f>VLOOKUP(E80,'LISTADO ATM'!$A$2:$B$900,2,0)</f>
        <v xml:space="preserve">ATM Autobanco Oficina Filadelfia Plaza </v>
      </c>
      <c r="H80" s="113" t="str">
        <f>VLOOKUP(E80,VIP!$A$2:$O17220,7,FALSE)</f>
        <v>Si</v>
      </c>
      <c r="I80" s="113" t="str">
        <f>VLOOKUP(E80,VIP!$A$2:$O9185,8,FALSE)</f>
        <v>Si</v>
      </c>
      <c r="J80" s="113" t="str">
        <f>VLOOKUP(E80,VIP!$A$2:$O9135,8,FALSE)</f>
        <v>Si</v>
      </c>
      <c r="K80" s="113" t="str">
        <f>VLOOKUP(E80,VIP!$A$2:$O12709,6,0)</f>
        <v>NO</v>
      </c>
      <c r="L80" s="114" t="s">
        <v>2428</v>
      </c>
      <c r="M80" s="133" t="s">
        <v>2602</v>
      </c>
      <c r="N80" s="131" t="s">
        <v>2472</v>
      </c>
      <c r="O80" s="147" t="s">
        <v>2473</v>
      </c>
      <c r="P80" s="111"/>
      <c r="Q80" s="144">
        <v>44285.708553240744</v>
      </c>
    </row>
    <row r="81" spans="1:17" ht="18" x14ac:dyDescent="0.25">
      <c r="A81" s="113" t="str">
        <f>VLOOKUP(E81,'LISTADO ATM'!$A$2:$C$901,3,0)</f>
        <v>SUR</v>
      </c>
      <c r="B81" s="109">
        <v>335836430</v>
      </c>
      <c r="C81" s="119">
        <v>44284.325925925928</v>
      </c>
      <c r="D81" s="113" t="s">
        <v>2468</v>
      </c>
      <c r="E81" s="120">
        <v>84</v>
      </c>
      <c r="F81" s="113" t="str">
        <f>VLOOKUP(E81,VIP!$A$2:$O12310,2,0)</f>
        <v>DRBR084</v>
      </c>
      <c r="G81" s="113" t="str">
        <f>VLOOKUP(E81,'LISTADO ATM'!$A$2:$B$900,2,0)</f>
        <v xml:space="preserve">ATM Oficina Multicentro Sirena San Cristóbal </v>
      </c>
      <c r="H81" s="113" t="str">
        <f>VLOOKUP(E81,VIP!$A$2:$O17231,7,FALSE)</f>
        <v>Si</v>
      </c>
      <c r="I81" s="113" t="str">
        <f>VLOOKUP(E81,VIP!$A$2:$O9196,8,FALSE)</f>
        <v>Si</v>
      </c>
      <c r="J81" s="113" t="str">
        <f>VLOOKUP(E81,VIP!$A$2:$O9146,8,FALSE)</f>
        <v>Si</v>
      </c>
      <c r="K81" s="113" t="str">
        <f>VLOOKUP(E81,VIP!$A$2:$O12720,6,0)</f>
        <v>SI</v>
      </c>
      <c r="L81" s="114" t="s">
        <v>2428</v>
      </c>
      <c r="M81" s="133" t="s">
        <v>2602</v>
      </c>
      <c r="N81" s="131" t="s">
        <v>2472</v>
      </c>
      <c r="O81" s="147" t="s">
        <v>2473</v>
      </c>
      <c r="P81" s="111"/>
      <c r="Q81" s="144">
        <v>44285.708553240744</v>
      </c>
    </row>
    <row r="82" spans="1:17" ht="18" x14ac:dyDescent="0.25">
      <c r="A82" s="113" t="str">
        <f>VLOOKUP(E82,'LISTADO ATM'!$A$2:$C$901,3,0)</f>
        <v>SUR</v>
      </c>
      <c r="B82" s="109">
        <v>335837005</v>
      </c>
      <c r="C82" s="119">
        <v>44284.47997685185</v>
      </c>
      <c r="D82" s="113" t="s">
        <v>2468</v>
      </c>
      <c r="E82" s="120">
        <v>592</v>
      </c>
      <c r="F82" s="113" t="str">
        <f>VLOOKUP(E82,VIP!$A$2:$O12336,2,0)</f>
        <v>DRBR081</v>
      </c>
      <c r="G82" s="113" t="str">
        <f>VLOOKUP(E82,'LISTADO ATM'!$A$2:$B$900,2,0)</f>
        <v xml:space="preserve">ATM Centro de Caja San Cristóbal I </v>
      </c>
      <c r="H82" s="113" t="str">
        <f>VLOOKUP(E82,VIP!$A$2:$O17257,7,FALSE)</f>
        <v>Si</v>
      </c>
      <c r="I82" s="113" t="str">
        <f>VLOOKUP(E82,VIP!$A$2:$O9222,8,FALSE)</f>
        <v>Si</v>
      </c>
      <c r="J82" s="113" t="str">
        <f>VLOOKUP(E82,VIP!$A$2:$O9172,8,FALSE)</f>
        <v>Si</v>
      </c>
      <c r="K82" s="113" t="str">
        <f>VLOOKUP(E82,VIP!$A$2:$O12746,6,0)</f>
        <v>SI</v>
      </c>
      <c r="L82" s="114" t="s">
        <v>2428</v>
      </c>
      <c r="M82" s="133" t="s">
        <v>2602</v>
      </c>
      <c r="N82" s="131" t="s">
        <v>2472</v>
      </c>
      <c r="O82" s="147" t="s">
        <v>2473</v>
      </c>
      <c r="P82" s="111"/>
      <c r="Q82" s="144">
        <v>44285.708553240744</v>
      </c>
    </row>
    <row r="83" spans="1:17" ht="18" x14ac:dyDescent="0.25">
      <c r="A83" s="113" t="str">
        <f>VLOOKUP(E83,'LISTADO ATM'!$A$2:$C$901,3,0)</f>
        <v>DISTRITO NACIONAL</v>
      </c>
      <c r="B83" s="109">
        <v>335837022</v>
      </c>
      <c r="C83" s="119">
        <v>44284.486377314817</v>
      </c>
      <c r="D83" s="113" t="s">
        <v>2494</v>
      </c>
      <c r="E83" s="145">
        <v>24</v>
      </c>
      <c r="F83" s="113" t="str">
        <f>VLOOKUP(E83,VIP!$A$2:$O12334,2,0)</f>
        <v>DRBR024</v>
      </c>
      <c r="G83" s="113" t="str">
        <f>VLOOKUP(E83,'LISTADO ATM'!$A$2:$B$900,2,0)</f>
        <v xml:space="preserve">ATM Oficina Eusebio Manzueta </v>
      </c>
      <c r="H83" s="113" t="str">
        <f>VLOOKUP(E83,VIP!$A$2:$O17255,7,FALSE)</f>
        <v>No</v>
      </c>
      <c r="I83" s="113" t="str">
        <f>VLOOKUP(E83,VIP!$A$2:$O9220,8,FALSE)</f>
        <v>No</v>
      </c>
      <c r="J83" s="113" t="str">
        <f>VLOOKUP(E83,VIP!$A$2:$O9170,8,FALSE)</f>
        <v>No</v>
      </c>
      <c r="K83" s="113" t="str">
        <f>VLOOKUP(E83,VIP!$A$2:$O12744,6,0)</f>
        <v>NO</v>
      </c>
      <c r="L83" s="114" t="s">
        <v>2428</v>
      </c>
      <c r="M83" s="133" t="s">
        <v>2602</v>
      </c>
      <c r="N83" s="131" t="s">
        <v>2472</v>
      </c>
      <c r="O83" s="150" t="s">
        <v>2495</v>
      </c>
      <c r="P83" s="111"/>
      <c r="Q83" s="144">
        <v>44258.587719907409</v>
      </c>
    </row>
    <row r="84" spans="1:17" ht="18" x14ac:dyDescent="0.25">
      <c r="A84" s="113" t="str">
        <f>VLOOKUP(E84,'LISTADO ATM'!$A$2:$C$901,3,0)</f>
        <v>DISTRITO NACIONAL</v>
      </c>
      <c r="B84" s="109">
        <v>335837043</v>
      </c>
      <c r="C84" s="119">
        <v>44284.491516203707</v>
      </c>
      <c r="D84" s="113" t="s">
        <v>2494</v>
      </c>
      <c r="E84" s="120">
        <v>514</v>
      </c>
      <c r="F84" s="113" t="str">
        <f>VLOOKUP(E84,VIP!$A$2:$O12329,2,0)</f>
        <v>DRBR514</v>
      </c>
      <c r="G84" s="113" t="str">
        <f>VLOOKUP(E84,'LISTADO ATM'!$A$2:$B$900,2,0)</f>
        <v>ATM Autoservicio Charles de Gaulle</v>
      </c>
      <c r="H84" s="113" t="str">
        <f>VLOOKUP(E84,VIP!$A$2:$O17250,7,FALSE)</f>
        <v>Si</v>
      </c>
      <c r="I84" s="113" t="str">
        <f>VLOOKUP(E84,VIP!$A$2:$O9215,8,FALSE)</f>
        <v>No</v>
      </c>
      <c r="J84" s="113" t="str">
        <f>VLOOKUP(E84,VIP!$A$2:$O9165,8,FALSE)</f>
        <v>No</v>
      </c>
      <c r="K84" s="113" t="str">
        <f>VLOOKUP(E84,VIP!$A$2:$O12739,6,0)</f>
        <v>NO</v>
      </c>
      <c r="L84" s="114" t="s">
        <v>2428</v>
      </c>
      <c r="M84" s="133" t="s">
        <v>2602</v>
      </c>
      <c r="N84" s="135" t="s">
        <v>2601</v>
      </c>
      <c r="O84" s="150" t="s">
        <v>2495</v>
      </c>
      <c r="P84" s="111"/>
      <c r="Q84" s="132">
        <v>44285.429351851853</v>
      </c>
    </row>
    <row r="85" spans="1:17" ht="18" x14ac:dyDescent="0.25">
      <c r="A85" s="113" t="str">
        <f>VLOOKUP(E85,'LISTADO ATM'!$A$2:$C$901,3,0)</f>
        <v>DISTRITO NACIONAL</v>
      </c>
      <c r="B85" s="109">
        <v>335837047</v>
      </c>
      <c r="C85" s="119">
        <v>44284.49322916667</v>
      </c>
      <c r="D85" s="113" t="s">
        <v>2494</v>
      </c>
      <c r="E85" s="120">
        <v>946</v>
      </c>
      <c r="F85" s="113" t="str">
        <f>VLOOKUP(E85,VIP!$A$2:$O12328,2,0)</f>
        <v>DRBR24R</v>
      </c>
      <c r="G85" s="113" t="str">
        <f>VLOOKUP(E85,'LISTADO ATM'!$A$2:$B$900,2,0)</f>
        <v xml:space="preserve">ATM Oficina Núñez de Cáceres I </v>
      </c>
      <c r="H85" s="113" t="str">
        <f>VLOOKUP(E85,VIP!$A$2:$O17249,7,FALSE)</f>
        <v>Si</v>
      </c>
      <c r="I85" s="113" t="str">
        <f>VLOOKUP(E85,VIP!$A$2:$O9214,8,FALSE)</f>
        <v>Si</v>
      </c>
      <c r="J85" s="113" t="str">
        <f>VLOOKUP(E85,VIP!$A$2:$O9164,8,FALSE)</f>
        <v>Si</v>
      </c>
      <c r="K85" s="113" t="str">
        <f>VLOOKUP(E85,VIP!$A$2:$O12738,6,0)</f>
        <v>NO</v>
      </c>
      <c r="L85" s="114" t="s">
        <v>2428</v>
      </c>
      <c r="M85" s="133" t="s">
        <v>2602</v>
      </c>
      <c r="N85" s="131" t="s">
        <v>2472</v>
      </c>
      <c r="O85" s="150" t="s">
        <v>2495</v>
      </c>
      <c r="P85" s="111"/>
      <c r="Q85" s="144">
        <v>44258.587719907409</v>
      </c>
    </row>
    <row r="86" spans="1:17" ht="18" x14ac:dyDescent="0.25">
      <c r="A86" s="113" t="str">
        <f>VLOOKUP(E86,'LISTADO ATM'!$A$2:$C$901,3,0)</f>
        <v>SUR</v>
      </c>
      <c r="B86" s="109">
        <v>335837051</v>
      </c>
      <c r="C86" s="119">
        <v>44284.495150462964</v>
      </c>
      <c r="D86" s="113" t="s">
        <v>2494</v>
      </c>
      <c r="E86" s="120">
        <v>881</v>
      </c>
      <c r="F86" s="113" t="str">
        <f>VLOOKUP(E86,VIP!$A$2:$O12327,2,0)</f>
        <v>DRBR881</v>
      </c>
      <c r="G86" s="113" t="str">
        <f>VLOOKUP(E86,'LISTADO ATM'!$A$2:$B$900,2,0)</f>
        <v xml:space="preserve">ATM UNP Yaguate (San Cristóbal) </v>
      </c>
      <c r="H86" s="113" t="str">
        <f>VLOOKUP(E86,VIP!$A$2:$O17248,7,FALSE)</f>
        <v>Si</v>
      </c>
      <c r="I86" s="113" t="str">
        <f>VLOOKUP(E86,VIP!$A$2:$O9213,8,FALSE)</f>
        <v>Si</v>
      </c>
      <c r="J86" s="113" t="str">
        <f>VLOOKUP(E86,VIP!$A$2:$O9163,8,FALSE)</f>
        <v>Si</v>
      </c>
      <c r="K86" s="113" t="str">
        <f>VLOOKUP(E86,VIP!$A$2:$O12737,6,0)</f>
        <v>NO</v>
      </c>
      <c r="L86" s="114" t="s">
        <v>2428</v>
      </c>
      <c r="M86" s="133" t="s">
        <v>2602</v>
      </c>
      <c r="N86" s="131" t="s">
        <v>2472</v>
      </c>
      <c r="O86" s="150" t="s">
        <v>2495</v>
      </c>
      <c r="P86" s="111"/>
      <c r="Q86" s="144">
        <v>44258.587719907409</v>
      </c>
    </row>
    <row r="87" spans="1:17" ht="18" x14ac:dyDescent="0.25">
      <c r="A87" s="113" t="str">
        <f>VLOOKUP(E87,'LISTADO ATM'!$A$2:$C$901,3,0)</f>
        <v>DISTRITO NACIONAL</v>
      </c>
      <c r="B87" s="109">
        <v>335837060</v>
      </c>
      <c r="C87" s="119">
        <v>44284.497604166667</v>
      </c>
      <c r="D87" s="113" t="s">
        <v>2468</v>
      </c>
      <c r="E87" s="120">
        <v>568</v>
      </c>
      <c r="F87" s="113" t="str">
        <f>VLOOKUP(E87,VIP!$A$2:$O12325,2,0)</f>
        <v>DRBR01F</v>
      </c>
      <c r="G87" s="113" t="str">
        <f>VLOOKUP(E87,'LISTADO ATM'!$A$2:$B$900,2,0)</f>
        <v xml:space="preserve">ATM Ministerio de Educación </v>
      </c>
      <c r="H87" s="113" t="str">
        <f>VLOOKUP(E87,VIP!$A$2:$O17246,7,FALSE)</f>
        <v>Si</v>
      </c>
      <c r="I87" s="113" t="str">
        <f>VLOOKUP(E87,VIP!$A$2:$O9211,8,FALSE)</f>
        <v>Si</v>
      </c>
      <c r="J87" s="113" t="str">
        <f>VLOOKUP(E87,VIP!$A$2:$O9161,8,FALSE)</f>
        <v>Si</v>
      </c>
      <c r="K87" s="113" t="str">
        <f>VLOOKUP(E87,VIP!$A$2:$O12735,6,0)</f>
        <v>NO</v>
      </c>
      <c r="L87" s="114" t="s">
        <v>2428</v>
      </c>
      <c r="M87" s="133" t="s">
        <v>2602</v>
      </c>
      <c r="N87" s="131" t="s">
        <v>2472</v>
      </c>
      <c r="O87" s="150" t="s">
        <v>2473</v>
      </c>
      <c r="P87" s="111"/>
      <c r="Q87" s="132">
        <v>44285.429351851853</v>
      </c>
    </row>
    <row r="88" spans="1:17" ht="18" x14ac:dyDescent="0.25">
      <c r="A88" s="113" t="str">
        <f>VLOOKUP(E88,'LISTADO ATM'!$A$2:$C$901,3,0)</f>
        <v>NORTE</v>
      </c>
      <c r="B88" s="109">
        <v>335837179</v>
      </c>
      <c r="C88" s="119">
        <v>44284.547581018516</v>
      </c>
      <c r="D88" s="113" t="s">
        <v>2494</v>
      </c>
      <c r="E88" s="120">
        <v>712</v>
      </c>
      <c r="F88" s="113" t="str">
        <f>VLOOKUP(E88,VIP!$A$2:$O12312,2,0)</f>
        <v>DRBR128</v>
      </c>
      <c r="G88" s="113" t="str">
        <f>VLOOKUP(E88,'LISTADO ATM'!$A$2:$B$900,2,0)</f>
        <v xml:space="preserve">ATM Oficina Imbert </v>
      </c>
      <c r="H88" s="113" t="str">
        <f>VLOOKUP(E88,VIP!$A$2:$O17233,7,FALSE)</f>
        <v>Si</v>
      </c>
      <c r="I88" s="113" t="str">
        <f>VLOOKUP(E88,VIP!$A$2:$O9198,8,FALSE)</f>
        <v>Si</v>
      </c>
      <c r="J88" s="113" t="str">
        <f>VLOOKUP(E88,VIP!$A$2:$O9148,8,FALSE)</f>
        <v>Si</v>
      </c>
      <c r="K88" s="113" t="str">
        <f>VLOOKUP(E88,VIP!$A$2:$O12722,6,0)</f>
        <v>SI</v>
      </c>
      <c r="L88" s="114" t="s">
        <v>2428</v>
      </c>
      <c r="M88" s="133" t="s">
        <v>2602</v>
      </c>
      <c r="N88" s="135" t="s">
        <v>2601</v>
      </c>
      <c r="O88" s="150" t="s">
        <v>2495</v>
      </c>
      <c r="P88" s="111"/>
      <c r="Q88" s="132">
        <v>44285.429351851853</v>
      </c>
    </row>
    <row r="89" spans="1:17" ht="18" x14ac:dyDescent="0.25">
      <c r="A89" s="113" t="str">
        <f>VLOOKUP(E89,'LISTADO ATM'!$A$2:$C$901,3,0)</f>
        <v>DISTRITO NACIONAL</v>
      </c>
      <c r="B89" s="109">
        <v>335837359</v>
      </c>
      <c r="C89" s="119">
        <v>44284.626215277778</v>
      </c>
      <c r="D89" s="113" t="s">
        <v>2468</v>
      </c>
      <c r="E89" s="120">
        <v>165</v>
      </c>
      <c r="F89" s="113" t="str">
        <f>VLOOKUP(E89,VIP!$A$2:$O12312,2,0)</f>
        <v>DRBR165</v>
      </c>
      <c r="G89" s="113" t="str">
        <f>VLOOKUP(E89,'LISTADO ATM'!$A$2:$B$900,2,0)</f>
        <v>ATM Autoservicio Megacentro</v>
      </c>
      <c r="H89" s="113" t="str">
        <f>VLOOKUP(E89,VIP!$A$2:$O17233,7,FALSE)</f>
        <v>Si</v>
      </c>
      <c r="I89" s="113" t="str">
        <f>VLOOKUP(E89,VIP!$A$2:$O9198,8,FALSE)</f>
        <v>Si</v>
      </c>
      <c r="J89" s="113" t="str">
        <f>VLOOKUP(E89,VIP!$A$2:$O9148,8,FALSE)</f>
        <v>Si</v>
      </c>
      <c r="K89" s="113" t="str">
        <f>VLOOKUP(E89,VIP!$A$2:$O12722,6,0)</f>
        <v>SI</v>
      </c>
      <c r="L89" s="114" t="s">
        <v>2428</v>
      </c>
      <c r="M89" s="133" t="s">
        <v>2602</v>
      </c>
      <c r="N89" s="131" t="s">
        <v>2472</v>
      </c>
      <c r="O89" s="150" t="s">
        <v>2473</v>
      </c>
      <c r="P89" s="111"/>
      <c r="Q89" s="144">
        <v>44258.587719907409</v>
      </c>
    </row>
    <row r="90" spans="1:17" ht="18" x14ac:dyDescent="0.25">
      <c r="A90" s="113" t="str">
        <f>VLOOKUP(E90,'LISTADO ATM'!$A$2:$C$901,3,0)</f>
        <v>SUR</v>
      </c>
      <c r="B90" s="109">
        <v>335837382</v>
      </c>
      <c r="C90" s="119">
        <v>44284.633020833331</v>
      </c>
      <c r="D90" s="113" t="s">
        <v>2468</v>
      </c>
      <c r="E90" s="120">
        <v>403</v>
      </c>
      <c r="F90" s="113" t="str">
        <f>VLOOKUP(E90,VIP!$A$2:$O12317,2,0)</f>
        <v>DRBR403</v>
      </c>
      <c r="G90" s="113" t="str">
        <f>VLOOKUP(E90,'LISTADO ATM'!$A$2:$B$900,2,0)</f>
        <v xml:space="preserve">ATM Oficina Vicente Noble </v>
      </c>
      <c r="H90" s="113" t="str">
        <f>VLOOKUP(E90,VIP!$A$2:$O17238,7,FALSE)</f>
        <v>Si</v>
      </c>
      <c r="I90" s="113" t="str">
        <f>VLOOKUP(E90,VIP!$A$2:$O9203,8,FALSE)</f>
        <v>Si</v>
      </c>
      <c r="J90" s="113" t="str">
        <f>VLOOKUP(E90,VIP!$A$2:$O9153,8,FALSE)</f>
        <v>Si</v>
      </c>
      <c r="K90" s="113" t="str">
        <f>VLOOKUP(E90,VIP!$A$2:$O12727,6,0)</f>
        <v>NO</v>
      </c>
      <c r="L90" s="114" t="s">
        <v>2428</v>
      </c>
      <c r="M90" s="133" t="s">
        <v>2602</v>
      </c>
      <c r="N90" s="135" t="s">
        <v>2601</v>
      </c>
      <c r="O90" s="150" t="s">
        <v>2473</v>
      </c>
      <c r="P90" s="111"/>
      <c r="Q90" s="132">
        <v>44285.429351851853</v>
      </c>
    </row>
    <row r="91" spans="1:17" ht="18" x14ac:dyDescent="0.25">
      <c r="A91" s="113" t="str">
        <f>VLOOKUP(E91,'LISTADO ATM'!$A$2:$C$901,3,0)</f>
        <v>NORTE</v>
      </c>
      <c r="B91" s="109">
        <v>335837392</v>
      </c>
      <c r="C91" s="119">
        <v>44284.635081018518</v>
      </c>
      <c r="D91" s="113" t="s">
        <v>2494</v>
      </c>
      <c r="E91" s="120">
        <v>687</v>
      </c>
      <c r="F91" s="113" t="str">
        <f>VLOOKUP(E91,VIP!$A$2:$O12316,2,0)</f>
        <v>DRBR687</v>
      </c>
      <c r="G91" s="113" t="str">
        <f>VLOOKUP(E91,'LISTADO ATM'!$A$2:$B$900,2,0)</f>
        <v>ATM Oficina Monterrico II</v>
      </c>
      <c r="H91" s="113" t="str">
        <f>VLOOKUP(E91,VIP!$A$2:$O17237,7,FALSE)</f>
        <v>NO</v>
      </c>
      <c r="I91" s="113" t="str">
        <f>VLOOKUP(E91,VIP!$A$2:$O9202,8,FALSE)</f>
        <v>NO</v>
      </c>
      <c r="J91" s="113" t="str">
        <f>VLOOKUP(E91,VIP!$A$2:$O9152,8,FALSE)</f>
        <v>NO</v>
      </c>
      <c r="K91" s="113" t="str">
        <f>VLOOKUP(E91,VIP!$A$2:$O12726,6,0)</f>
        <v>SI</v>
      </c>
      <c r="L91" s="114" t="s">
        <v>2428</v>
      </c>
      <c r="M91" s="133" t="s">
        <v>2602</v>
      </c>
      <c r="N91" s="135" t="s">
        <v>2601</v>
      </c>
      <c r="O91" s="150" t="s">
        <v>2495</v>
      </c>
      <c r="P91" s="111"/>
      <c r="Q91" s="132">
        <v>44285.429351851853</v>
      </c>
    </row>
    <row r="92" spans="1:17" ht="18" x14ac:dyDescent="0.25">
      <c r="A92" s="113" t="str">
        <f>VLOOKUP(E92,'LISTADO ATM'!$A$2:$C$901,3,0)</f>
        <v>DISTRITO NACIONAL</v>
      </c>
      <c r="B92" s="109">
        <v>335837402</v>
      </c>
      <c r="C92" s="119">
        <v>44284.639432870368</v>
      </c>
      <c r="D92" s="113" t="s">
        <v>2494</v>
      </c>
      <c r="E92" s="120">
        <v>246</v>
      </c>
      <c r="F92" s="113" t="str">
        <f>VLOOKUP(E92,VIP!$A$2:$O12314,2,0)</f>
        <v>DRBR246</v>
      </c>
      <c r="G92" s="113" t="str">
        <f>VLOOKUP(E92,'LISTADO ATM'!$A$2:$B$900,2,0)</f>
        <v xml:space="preserve">ATM Oficina Torre BR (Lobby) </v>
      </c>
      <c r="H92" s="113" t="str">
        <f>VLOOKUP(E92,VIP!$A$2:$O17235,7,FALSE)</f>
        <v>Si</v>
      </c>
      <c r="I92" s="113" t="str">
        <f>VLOOKUP(E92,VIP!$A$2:$O9200,8,FALSE)</f>
        <v>Si</v>
      </c>
      <c r="J92" s="113" t="str">
        <f>VLOOKUP(E92,VIP!$A$2:$O9150,8,FALSE)</f>
        <v>Si</v>
      </c>
      <c r="K92" s="113" t="str">
        <f>VLOOKUP(E92,VIP!$A$2:$O12724,6,0)</f>
        <v>SI</v>
      </c>
      <c r="L92" s="114" t="s">
        <v>2428</v>
      </c>
      <c r="M92" s="133" t="s">
        <v>2602</v>
      </c>
      <c r="N92" s="131" t="s">
        <v>2472</v>
      </c>
      <c r="O92" s="150" t="s">
        <v>2495</v>
      </c>
      <c r="P92" s="111"/>
      <c r="Q92" s="144">
        <v>44258.587719907409</v>
      </c>
    </row>
    <row r="93" spans="1:17" ht="18" x14ac:dyDescent="0.25">
      <c r="A93" s="113" t="str">
        <f>VLOOKUP(E93,'LISTADO ATM'!$A$2:$C$901,3,0)</f>
        <v>DISTRITO NACIONAL</v>
      </c>
      <c r="B93" s="109" t="s">
        <v>2535</v>
      </c>
      <c r="C93" s="119">
        <v>44284.69730324074</v>
      </c>
      <c r="D93" s="113" t="s">
        <v>2468</v>
      </c>
      <c r="E93" s="120">
        <v>563</v>
      </c>
      <c r="F93" s="113" t="str">
        <f>VLOOKUP(E93,VIP!$A$2:$O12323,2,0)</f>
        <v>DRBR233</v>
      </c>
      <c r="G93" s="113" t="str">
        <f>VLOOKUP(E93,'LISTADO ATM'!$A$2:$B$900,2,0)</f>
        <v xml:space="preserve">ATM Base Aérea San Isidro </v>
      </c>
      <c r="H93" s="113" t="str">
        <f>VLOOKUP(E93,VIP!$A$2:$O17244,7,FALSE)</f>
        <v>Si</v>
      </c>
      <c r="I93" s="113" t="str">
        <f>VLOOKUP(E93,VIP!$A$2:$O9209,8,FALSE)</f>
        <v>Si</v>
      </c>
      <c r="J93" s="113" t="str">
        <f>VLOOKUP(E93,VIP!$A$2:$O9159,8,FALSE)</f>
        <v>Si</v>
      </c>
      <c r="K93" s="113" t="str">
        <f>VLOOKUP(E93,VIP!$A$2:$O12733,6,0)</f>
        <v>NO</v>
      </c>
      <c r="L93" s="114" t="s">
        <v>2428</v>
      </c>
      <c r="M93" s="133" t="s">
        <v>2602</v>
      </c>
      <c r="N93" s="131" t="s">
        <v>2472</v>
      </c>
      <c r="O93" s="150" t="s">
        <v>2473</v>
      </c>
      <c r="P93" s="111"/>
      <c r="Q93" s="144">
        <v>44258.587719907409</v>
      </c>
    </row>
    <row r="94" spans="1:17" ht="18" x14ac:dyDescent="0.25">
      <c r="A94" s="113" t="str">
        <f>VLOOKUP(E94,'LISTADO ATM'!$A$2:$C$901,3,0)</f>
        <v>DISTRITO NACIONAL</v>
      </c>
      <c r="B94" s="109" t="s">
        <v>2534</v>
      </c>
      <c r="C94" s="119">
        <v>44284.697974537034</v>
      </c>
      <c r="D94" s="113" t="s">
        <v>2494</v>
      </c>
      <c r="E94" s="145">
        <v>735</v>
      </c>
      <c r="F94" s="113" t="str">
        <f>VLOOKUP(E94,VIP!$A$2:$O12322,2,0)</f>
        <v>DRBR179</v>
      </c>
      <c r="G94" s="113" t="str">
        <f>VLOOKUP(E94,'LISTADO ATM'!$A$2:$B$900,2,0)</f>
        <v xml:space="preserve">ATM Oficina Independencia II  </v>
      </c>
      <c r="H94" s="113" t="str">
        <f>VLOOKUP(E94,VIP!$A$2:$O17243,7,FALSE)</f>
        <v>Si</v>
      </c>
      <c r="I94" s="113" t="str">
        <f>VLOOKUP(E94,VIP!$A$2:$O9208,8,FALSE)</f>
        <v>Si</v>
      </c>
      <c r="J94" s="113" t="str">
        <f>VLOOKUP(E94,VIP!$A$2:$O9158,8,FALSE)</f>
        <v>Si</v>
      </c>
      <c r="K94" s="113" t="str">
        <f>VLOOKUP(E94,VIP!$A$2:$O12732,6,0)</f>
        <v>NO</v>
      </c>
      <c r="L94" s="114" t="s">
        <v>2428</v>
      </c>
      <c r="M94" s="133" t="s">
        <v>2602</v>
      </c>
      <c r="N94" s="135" t="s">
        <v>2601</v>
      </c>
      <c r="O94" s="150" t="s">
        <v>2495</v>
      </c>
      <c r="P94" s="111"/>
      <c r="Q94" s="132">
        <v>44285.429351851853</v>
      </c>
    </row>
    <row r="95" spans="1:17" ht="18" x14ac:dyDescent="0.25">
      <c r="A95" s="113" t="str">
        <f>VLOOKUP(E95,'LISTADO ATM'!$A$2:$C$901,3,0)</f>
        <v>ESTE</v>
      </c>
      <c r="B95" s="109" t="s">
        <v>2533</v>
      </c>
      <c r="C95" s="119">
        <v>44284.699166666665</v>
      </c>
      <c r="D95" s="113" t="s">
        <v>2494</v>
      </c>
      <c r="E95" s="120">
        <v>843</v>
      </c>
      <c r="F95" s="113" t="str">
        <f>VLOOKUP(E95,VIP!$A$2:$O12321,2,0)</f>
        <v>DRBR843</v>
      </c>
      <c r="G95" s="113" t="str">
        <f>VLOOKUP(E95,'LISTADO ATM'!$A$2:$B$900,2,0)</f>
        <v xml:space="preserve">ATM Oficina Romana Centro </v>
      </c>
      <c r="H95" s="113" t="str">
        <f>VLOOKUP(E95,VIP!$A$2:$O17242,7,FALSE)</f>
        <v>Si</v>
      </c>
      <c r="I95" s="113" t="str">
        <f>VLOOKUP(E95,VIP!$A$2:$O9207,8,FALSE)</f>
        <v>Si</v>
      </c>
      <c r="J95" s="113" t="str">
        <f>VLOOKUP(E95,VIP!$A$2:$O9157,8,FALSE)</f>
        <v>Si</v>
      </c>
      <c r="K95" s="113" t="str">
        <f>VLOOKUP(E95,VIP!$A$2:$O12731,6,0)</f>
        <v>NO</v>
      </c>
      <c r="L95" s="114" t="s">
        <v>2428</v>
      </c>
      <c r="M95" s="133" t="s">
        <v>2602</v>
      </c>
      <c r="N95" s="131" t="s">
        <v>2472</v>
      </c>
      <c r="O95" s="150" t="s">
        <v>2495</v>
      </c>
      <c r="P95" s="111"/>
      <c r="Q95" s="144">
        <v>44258.587719907409</v>
      </c>
    </row>
    <row r="96" spans="1:17" ht="18" x14ac:dyDescent="0.25">
      <c r="A96" s="113" t="str">
        <f>VLOOKUP(E96,'LISTADO ATM'!$A$2:$C$901,3,0)</f>
        <v>DISTRITO NACIONAL</v>
      </c>
      <c r="B96" s="109" t="s">
        <v>2532</v>
      </c>
      <c r="C96" s="119">
        <v>44284.700185185182</v>
      </c>
      <c r="D96" s="113" t="s">
        <v>2494</v>
      </c>
      <c r="E96" s="120">
        <v>791</v>
      </c>
      <c r="F96" s="113" t="str">
        <f>VLOOKUP(E96,VIP!$A$2:$O12320,2,0)</f>
        <v>DRBR791</v>
      </c>
      <c r="G96" s="113" t="str">
        <f>VLOOKUP(E96,'LISTADO ATM'!$A$2:$B$900,2,0)</f>
        <v xml:space="preserve">ATM Oficina Sans Soucí </v>
      </c>
      <c r="H96" s="113" t="str">
        <f>VLOOKUP(E96,VIP!$A$2:$O17241,7,FALSE)</f>
        <v>Si</v>
      </c>
      <c r="I96" s="113" t="str">
        <f>VLOOKUP(E96,VIP!$A$2:$O9206,8,FALSE)</f>
        <v>No</v>
      </c>
      <c r="J96" s="113" t="str">
        <f>VLOOKUP(E96,VIP!$A$2:$O9156,8,FALSE)</f>
        <v>No</v>
      </c>
      <c r="K96" s="113" t="str">
        <f>VLOOKUP(E96,VIP!$A$2:$O12730,6,0)</f>
        <v>NO</v>
      </c>
      <c r="L96" s="114" t="s">
        <v>2428</v>
      </c>
      <c r="M96" s="133" t="s">
        <v>2602</v>
      </c>
      <c r="N96" s="135" t="s">
        <v>2601</v>
      </c>
      <c r="O96" s="150" t="s">
        <v>2495</v>
      </c>
      <c r="P96" s="111"/>
      <c r="Q96" s="132">
        <v>44285.429351851853</v>
      </c>
    </row>
    <row r="97" spans="1:17" ht="18" x14ac:dyDescent="0.25">
      <c r="A97" s="113" t="str">
        <f>VLOOKUP(E97,'LISTADO ATM'!$A$2:$C$901,3,0)</f>
        <v>NORTE</v>
      </c>
      <c r="B97" s="109" t="s">
        <v>2531</v>
      </c>
      <c r="C97" s="119">
        <v>44284.701203703706</v>
      </c>
      <c r="D97" s="113" t="s">
        <v>2494</v>
      </c>
      <c r="E97" s="120">
        <v>857</v>
      </c>
      <c r="F97" s="113" t="str">
        <f>VLOOKUP(E97,VIP!$A$2:$O12319,2,0)</f>
        <v>DRBR857</v>
      </c>
      <c r="G97" s="113" t="str">
        <f>VLOOKUP(E97,'LISTADO ATM'!$A$2:$B$900,2,0)</f>
        <v xml:space="preserve">ATM Oficina Los Alamos </v>
      </c>
      <c r="H97" s="113" t="str">
        <f>VLOOKUP(E97,VIP!$A$2:$O17240,7,FALSE)</f>
        <v>Si</v>
      </c>
      <c r="I97" s="113" t="str">
        <f>VLOOKUP(E97,VIP!$A$2:$O9205,8,FALSE)</f>
        <v>Si</v>
      </c>
      <c r="J97" s="113" t="str">
        <f>VLOOKUP(E97,VIP!$A$2:$O9155,8,FALSE)</f>
        <v>Si</v>
      </c>
      <c r="K97" s="113" t="str">
        <f>VLOOKUP(E97,VIP!$A$2:$O12729,6,0)</f>
        <v>NO</v>
      </c>
      <c r="L97" s="114" t="s">
        <v>2428</v>
      </c>
      <c r="M97" s="133" t="s">
        <v>2602</v>
      </c>
      <c r="N97" s="135" t="s">
        <v>2601</v>
      </c>
      <c r="O97" s="150" t="s">
        <v>2495</v>
      </c>
      <c r="P97" s="111"/>
      <c r="Q97" s="132">
        <v>44285.429351851853</v>
      </c>
    </row>
    <row r="98" spans="1:17" ht="18" x14ac:dyDescent="0.25">
      <c r="A98" s="113" t="str">
        <f>VLOOKUP(E98,'LISTADO ATM'!$A$2:$C$901,3,0)</f>
        <v>ESTE</v>
      </c>
      <c r="B98" s="109" t="s">
        <v>2546</v>
      </c>
      <c r="C98" s="119">
        <v>44284.75304398148</v>
      </c>
      <c r="D98" s="113" t="s">
        <v>2494</v>
      </c>
      <c r="E98" s="120">
        <v>660</v>
      </c>
      <c r="F98" s="113" t="str">
        <f>VLOOKUP(E98,VIP!$A$2:$O12321,2,0)</f>
        <v>DRBR660</v>
      </c>
      <c r="G98" s="113" t="str">
        <f>VLOOKUP(E98,'LISTADO ATM'!$A$2:$B$900,2,0)</f>
        <v>ATM Oficina Romana Norte II</v>
      </c>
      <c r="H98" s="113" t="str">
        <f>VLOOKUP(E98,VIP!$A$2:$O17242,7,FALSE)</f>
        <v>N/A</v>
      </c>
      <c r="I98" s="113" t="str">
        <f>VLOOKUP(E98,VIP!$A$2:$O9207,8,FALSE)</f>
        <v>N/A</v>
      </c>
      <c r="J98" s="113" t="str">
        <f>VLOOKUP(E98,VIP!$A$2:$O9157,8,FALSE)</f>
        <v>N/A</v>
      </c>
      <c r="K98" s="113" t="str">
        <f>VLOOKUP(E98,VIP!$A$2:$O12731,6,0)</f>
        <v>N/A</v>
      </c>
      <c r="L98" s="114" t="s">
        <v>2428</v>
      </c>
      <c r="M98" s="133" t="s">
        <v>2602</v>
      </c>
      <c r="N98" s="131" t="s">
        <v>2472</v>
      </c>
      <c r="O98" s="150" t="s">
        <v>2495</v>
      </c>
      <c r="P98" s="111"/>
      <c r="Q98" s="144">
        <v>44258.587719907409</v>
      </c>
    </row>
    <row r="99" spans="1:17" s="94" customFormat="1" ht="18" x14ac:dyDescent="0.25">
      <c r="A99" s="113" t="str">
        <f>VLOOKUP(E99,'LISTADO ATM'!$A$2:$C$901,3,0)</f>
        <v>NORTE</v>
      </c>
      <c r="B99" s="109" t="s">
        <v>2543</v>
      </c>
      <c r="C99" s="119">
        <v>44284.782094907408</v>
      </c>
      <c r="D99" s="113" t="s">
        <v>2522</v>
      </c>
      <c r="E99" s="120">
        <v>373</v>
      </c>
      <c r="F99" s="113" t="str">
        <f>VLOOKUP(E99,VIP!$A$2:$O12318,2,0)</f>
        <v>DRBR373</v>
      </c>
      <c r="G99" s="113" t="str">
        <f>VLOOKUP(E99,'LISTADO ATM'!$A$2:$B$900,2,0)</f>
        <v>S/M Tangui Nagua</v>
      </c>
      <c r="H99" s="113" t="str">
        <f>VLOOKUP(E99,VIP!$A$2:$O17239,7,FALSE)</f>
        <v>N/A</v>
      </c>
      <c r="I99" s="113" t="str">
        <f>VLOOKUP(E99,VIP!$A$2:$O9204,8,FALSE)</f>
        <v>N/A</v>
      </c>
      <c r="J99" s="113" t="str">
        <f>VLOOKUP(E99,VIP!$A$2:$O9154,8,FALSE)</f>
        <v>N/A</v>
      </c>
      <c r="K99" s="113" t="str">
        <f>VLOOKUP(E99,VIP!$A$2:$O12728,6,0)</f>
        <v>N/A</v>
      </c>
      <c r="L99" s="114" t="s">
        <v>2428</v>
      </c>
      <c r="M99" s="133" t="s">
        <v>2602</v>
      </c>
      <c r="N99" s="131" t="s">
        <v>2472</v>
      </c>
      <c r="O99" s="147" t="s">
        <v>2521</v>
      </c>
      <c r="P99" s="111"/>
      <c r="Q99" s="144">
        <v>44258.587719907409</v>
      </c>
    </row>
    <row r="100" spans="1:17" s="94" customFormat="1" ht="18" x14ac:dyDescent="0.25">
      <c r="A100" s="113" t="str">
        <f>VLOOKUP(E100,'LISTADO ATM'!$A$2:$C$901,3,0)</f>
        <v>ESTE</v>
      </c>
      <c r="B100" s="109" t="s">
        <v>2542</v>
      </c>
      <c r="C100" s="119">
        <v>44284.783518518518</v>
      </c>
      <c r="D100" s="113" t="s">
        <v>2494</v>
      </c>
      <c r="E100" s="120">
        <v>651</v>
      </c>
      <c r="F100" s="113" t="str">
        <f>VLOOKUP(E100,VIP!$A$2:$O12317,2,0)</f>
        <v>DRBR651</v>
      </c>
      <c r="G100" s="113" t="str">
        <f>VLOOKUP(E100,'LISTADO ATM'!$A$2:$B$900,2,0)</f>
        <v>ATM Eco Petroleo Romana</v>
      </c>
      <c r="H100" s="113" t="str">
        <f>VLOOKUP(E100,VIP!$A$2:$O17238,7,FALSE)</f>
        <v>Si</v>
      </c>
      <c r="I100" s="113" t="str">
        <f>VLOOKUP(E100,VIP!$A$2:$O9203,8,FALSE)</f>
        <v>Si</v>
      </c>
      <c r="J100" s="113" t="str">
        <f>VLOOKUP(E100,VIP!$A$2:$O9153,8,FALSE)</f>
        <v>Si</v>
      </c>
      <c r="K100" s="113" t="str">
        <f>VLOOKUP(E100,VIP!$A$2:$O12727,6,0)</f>
        <v>NO</v>
      </c>
      <c r="L100" s="114" t="s">
        <v>2428</v>
      </c>
      <c r="M100" s="133" t="s">
        <v>2602</v>
      </c>
      <c r="N100" s="131" t="s">
        <v>2472</v>
      </c>
      <c r="O100" s="150" t="s">
        <v>2495</v>
      </c>
      <c r="P100" s="111"/>
      <c r="Q100" s="144">
        <v>44258.587719907409</v>
      </c>
    </row>
    <row r="101" spans="1:17" s="94" customFormat="1" ht="18" x14ac:dyDescent="0.25">
      <c r="A101" s="113" t="str">
        <f>VLOOKUP(E101,'LISTADO ATM'!$A$2:$C$901,3,0)</f>
        <v>ESTE</v>
      </c>
      <c r="B101" s="109" t="s">
        <v>2541</v>
      </c>
      <c r="C101" s="119">
        <v>44284.786226851851</v>
      </c>
      <c r="D101" s="113" t="s">
        <v>2494</v>
      </c>
      <c r="E101" s="120">
        <v>268</v>
      </c>
      <c r="F101" s="113" t="str">
        <f>VLOOKUP(E101,VIP!$A$2:$O12316,2,0)</f>
        <v>DRBR268</v>
      </c>
      <c r="G101" s="113" t="str">
        <f>VLOOKUP(E101,'LISTADO ATM'!$A$2:$B$900,2,0)</f>
        <v xml:space="preserve">ATM Autobanco La Altagracia (Higuey) </v>
      </c>
      <c r="H101" s="113" t="str">
        <f>VLOOKUP(E101,VIP!$A$2:$O17237,7,FALSE)</f>
        <v>Si</v>
      </c>
      <c r="I101" s="113" t="str">
        <f>VLOOKUP(E101,VIP!$A$2:$O9202,8,FALSE)</f>
        <v>Si</v>
      </c>
      <c r="J101" s="113" t="str">
        <f>VLOOKUP(E101,VIP!$A$2:$O9152,8,FALSE)</f>
        <v>Si</v>
      </c>
      <c r="K101" s="113" t="str">
        <f>VLOOKUP(E101,VIP!$A$2:$O12726,6,0)</f>
        <v>NO</v>
      </c>
      <c r="L101" s="114" t="s">
        <v>2428</v>
      </c>
      <c r="M101" s="133" t="s">
        <v>2602</v>
      </c>
      <c r="N101" s="135" t="s">
        <v>2601</v>
      </c>
      <c r="O101" s="150" t="s">
        <v>2495</v>
      </c>
      <c r="P101" s="111"/>
      <c r="Q101" s="132">
        <v>44285.429351851853</v>
      </c>
    </row>
    <row r="102" spans="1:17" s="94" customFormat="1" ht="18" x14ac:dyDescent="0.25">
      <c r="A102" s="113" t="str">
        <f>VLOOKUP(E102,'LISTADO ATM'!$A$2:$C$901,3,0)</f>
        <v>DISTRITO NACIONAL</v>
      </c>
      <c r="B102" s="109" t="s">
        <v>2540</v>
      </c>
      <c r="C102" s="119">
        <v>44284.79241898148</v>
      </c>
      <c r="D102" s="113" t="s">
        <v>2468</v>
      </c>
      <c r="E102" s="120">
        <v>540</v>
      </c>
      <c r="F102" s="113" t="str">
        <f>VLOOKUP(E102,VIP!$A$2:$O12315,2,0)</f>
        <v>DRBR540</v>
      </c>
      <c r="G102" s="113" t="str">
        <f>VLOOKUP(E102,'LISTADO ATM'!$A$2:$B$900,2,0)</f>
        <v xml:space="preserve">ATM Autoservicio Sambil I </v>
      </c>
      <c r="H102" s="113" t="str">
        <f>VLOOKUP(E102,VIP!$A$2:$O17236,7,FALSE)</f>
        <v>Si</v>
      </c>
      <c r="I102" s="113" t="str">
        <f>VLOOKUP(E102,VIP!$A$2:$O9201,8,FALSE)</f>
        <v>Si</v>
      </c>
      <c r="J102" s="113" t="str">
        <f>VLOOKUP(E102,VIP!$A$2:$O9151,8,FALSE)</f>
        <v>Si</v>
      </c>
      <c r="K102" s="113" t="str">
        <f>VLOOKUP(E102,VIP!$A$2:$O12725,6,0)</f>
        <v>NO</v>
      </c>
      <c r="L102" s="114" t="s">
        <v>2428</v>
      </c>
      <c r="M102" s="133" t="s">
        <v>2602</v>
      </c>
      <c r="N102" s="131" t="s">
        <v>2472</v>
      </c>
      <c r="O102" s="150" t="s">
        <v>2473</v>
      </c>
      <c r="P102" s="111"/>
      <c r="Q102" s="144">
        <v>44258.587719907409</v>
      </c>
    </row>
    <row r="103" spans="1:17" s="94" customFormat="1" ht="18" x14ac:dyDescent="0.25">
      <c r="A103" s="113" t="str">
        <f>VLOOKUP(E103,'LISTADO ATM'!$A$2:$C$901,3,0)</f>
        <v>SUR</v>
      </c>
      <c r="B103" s="109" t="s">
        <v>2553</v>
      </c>
      <c r="C103" s="119">
        <v>44284.893194444441</v>
      </c>
      <c r="D103" s="113" t="s">
        <v>2494</v>
      </c>
      <c r="E103" s="120">
        <v>781</v>
      </c>
      <c r="F103" s="113" t="str">
        <f>VLOOKUP(E103,VIP!$A$2:$O12323,2,0)</f>
        <v>DRBR186</v>
      </c>
      <c r="G103" s="113" t="str">
        <f>VLOOKUP(E103,'LISTADO ATM'!$A$2:$B$900,2,0)</f>
        <v xml:space="preserve">ATM Estación Isla Barahona </v>
      </c>
      <c r="H103" s="113" t="str">
        <f>VLOOKUP(E103,VIP!$A$2:$O17244,7,FALSE)</f>
        <v>Si</v>
      </c>
      <c r="I103" s="113" t="str">
        <f>VLOOKUP(E103,VIP!$A$2:$O9209,8,FALSE)</f>
        <v>Si</v>
      </c>
      <c r="J103" s="113" t="str">
        <f>VLOOKUP(E103,VIP!$A$2:$O9159,8,FALSE)</f>
        <v>Si</v>
      </c>
      <c r="K103" s="113" t="str">
        <f>VLOOKUP(E103,VIP!$A$2:$O12733,6,0)</f>
        <v>NO</v>
      </c>
      <c r="L103" s="114" t="s">
        <v>2428</v>
      </c>
      <c r="M103" s="133" t="s">
        <v>2602</v>
      </c>
      <c r="N103" s="135" t="s">
        <v>2601</v>
      </c>
      <c r="O103" s="150" t="s">
        <v>2495</v>
      </c>
      <c r="P103" s="111"/>
      <c r="Q103" s="132">
        <v>44285.429351851853</v>
      </c>
    </row>
    <row r="104" spans="1:17" s="94" customFormat="1" ht="18" x14ac:dyDescent="0.25">
      <c r="A104" s="113" t="str">
        <f>VLOOKUP(E104,'LISTADO ATM'!$A$2:$C$901,3,0)</f>
        <v>SUR</v>
      </c>
      <c r="B104" s="109" t="s">
        <v>2550</v>
      </c>
      <c r="C104" s="119">
        <v>44284.897997685184</v>
      </c>
      <c r="D104" s="113" t="s">
        <v>2494</v>
      </c>
      <c r="E104" s="120">
        <v>342</v>
      </c>
      <c r="F104" s="113" t="str">
        <f>VLOOKUP(E104,VIP!$A$2:$O12320,2,0)</f>
        <v>DRBR342</v>
      </c>
      <c r="G104" s="113" t="str">
        <f>VLOOKUP(E104,'LISTADO ATM'!$A$2:$B$900,2,0)</f>
        <v>ATM Oficina Obras Públicas Azua</v>
      </c>
      <c r="H104" s="113" t="str">
        <f>VLOOKUP(E104,VIP!$A$2:$O17241,7,FALSE)</f>
        <v>Si</v>
      </c>
      <c r="I104" s="113" t="str">
        <f>VLOOKUP(E104,VIP!$A$2:$O9206,8,FALSE)</f>
        <v>Si</v>
      </c>
      <c r="J104" s="113" t="str">
        <f>VLOOKUP(E104,VIP!$A$2:$O9156,8,FALSE)</f>
        <v>Si</v>
      </c>
      <c r="K104" s="113" t="str">
        <f>VLOOKUP(E104,VIP!$A$2:$O12730,6,0)</f>
        <v>SI</v>
      </c>
      <c r="L104" s="114" t="s">
        <v>2428</v>
      </c>
      <c r="M104" s="133" t="s">
        <v>2602</v>
      </c>
      <c r="N104" s="131" t="s">
        <v>2472</v>
      </c>
      <c r="O104" s="150" t="s">
        <v>2495</v>
      </c>
      <c r="P104" s="111"/>
      <c r="Q104" s="144">
        <v>44258.587719907409</v>
      </c>
    </row>
    <row r="105" spans="1:17" s="94" customFormat="1" ht="18" x14ac:dyDescent="0.25">
      <c r="A105" s="113" t="str">
        <f>VLOOKUP(E105,'LISTADO ATM'!$A$2:$C$901,3,0)</f>
        <v>DISTRITO NACIONAL</v>
      </c>
      <c r="B105" s="109" t="s">
        <v>2547</v>
      </c>
      <c r="C105" s="119">
        <v>44284.924675925926</v>
      </c>
      <c r="D105" s="113" t="s">
        <v>2468</v>
      </c>
      <c r="E105" s="120">
        <v>929</v>
      </c>
      <c r="F105" s="113" t="str">
        <f>VLOOKUP(E105,VIP!$A$2:$O12317,2,0)</f>
        <v>DRBR929</v>
      </c>
      <c r="G105" s="113" t="str">
        <f>VLOOKUP(E105,'LISTADO ATM'!$A$2:$B$900,2,0)</f>
        <v>ATM Autoservicio Nacional El Conde</v>
      </c>
      <c r="H105" s="113" t="str">
        <f>VLOOKUP(E105,VIP!$A$2:$O17238,7,FALSE)</f>
        <v>Si</v>
      </c>
      <c r="I105" s="113" t="str">
        <f>VLOOKUP(E105,VIP!$A$2:$O9203,8,FALSE)</f>
        <v>Si</v>
      </c>
      <c r="J105" s="113" t="str">
        <f>VLOOKUP(E105,VIP!$A$2:$O9153,8,FALSE)</f>
        <v>Si</v>
      </c>
      <c r="K105" s="113" t="str">
        <f>VLOOKUP(E105,VIP!$A$2:$O12727,6,0)</f>
        <v>NO</v>
      </c>
      <c r="L105" s="114" t="s">
        <v>2428</v>
      </c>
      <c r="M105" s="133" t="s">
        <v>2602</v>
      </c>
      <c r="N105" s="131" t="s">
        <v>2472</v>
      </c>
      <c r="O105" s="150" t="s">
        <v>2473</v>
      </c>
      <c r="P105" s="111"/>
      <c r="Q105" s="144">
        <v>44258.587719907409</v>
      </c>
    </row>
    <row r="106" spans="1:17" s="94" customFormat="1" ht="18" x14ac:dyDescent="0.25">
      <c r="A106" s="113" t="str">
        <f>VLOOKUP(E106,'LISTADO ATM'!$A$2:$C$901,3,0)</f>
        <v>ESTE</v>
      </c>
      <c r="B106" s="109" t="s">
        <v>2573</v>
      </c>
      <c r="C106" s="119">
        <v>44284.957939814813</v>
      </c>
      <c r="D106" s="113" t="s">
        <v>2494</v>
      </c>
      <c r="E106" s="137">
        <v>772</v>
      </c>
      <c r="F106" s="113" t="str">
        <f>VLOOKUP(E106,VIP!$A$2:$O12337,2,0)</f>
        <v>DRBR215</v>
      </c>
      <c r="G106" s="113" t="str">
        <f>VLOOKUP(E106,'LISTADO ATM'!$A$2:$B$900,2,0)</f>
        <v xml:space="preserve">ATM UNP Yamasá </v>
      </c>
      <c r="H106" s="113" t="str">
        <f>VLOOKUP(E106,VIP!$A$2:$O17258,7,FALSE)</f>
        <v>Si</v>
      </c>
      <c r="I106" s="113" t="str">
        <f>VLOOKUP(E106,VIP!$A$2:$O9223,8,FALSE)</f>
        <v>Si</v>
      </c>
      <c r="J106" s="113" t="str">
        <f>VLOOKUP(E106,VIP!$A$2:$O9173,8,FALSE)</f>
        <v>Si</v>
      </c>
      <c r="K106" s="113" t="str">
        <f>VLOOKUP(E106,VIP!$A$2:$O12747,6,0)</f>
        <v>NO</v>
      </c>
      <c r="L106" s="114" t="s">
        <v>2428</v>
      </c>
      <c r="M106" s="133" t="s">
        <v>2602</v>
      </c>
      <c r="N106" s="135" t="s">
        <v>2601</v>
      </c>
      <c r="O106" s="147" t="s">
        <v>2495</v>
      </c>
      <c r="P106" s="111"/>
      <c r="Q106" s="132">
        <v>44285.429351851853</v>
      </c>
    </row>
    <row r="107" spans="1:17" s="94" customFormat="1" ht="18" x14ac:dyDescent="0.25">
      <c r="A107" s="113" t="str">
        <f>VLOOKUP(E107,'LISTADO ATM'!$A$2:$C$901,3,0)</f>
        <v>SUR</v>
      </c>
      <c r="B107" s="109" t="s">
        <v>2559</v>
      </c>
      <c r="C107" s="119">
        <v>44285.065636574072</v>
      </c>
      <c r="D107" s="113" t="s">
        <v>2468</v>
      </c>
      <c r="E107" s="120">
        <v>995</v>
      </c>
      <c r="F107" s="113" t="str">
        <f>VLOOKUP(E107,VIP!$A$2:$O12322,2,0)</f>
        <v>DRBR545</v>
      </c>
      <c r="G107" s="113" t="str">
        <f>VLOOKUP(E107,'LISTADO ATM'!$A$2:$B$900,2,0)</f>
        <v xml:space="preserve">ATM Oficina San Cristobal III (Lobby) </v>
      </c>
      <c r="H107" s="113" t="str">
        <f>VLOOKUP(E107,VIP!$A$2:$O17243,7,FALSE)</f>
        <v>Si</v>
      </c>
      <c r="I107" s="113" t="str">
        <f>VLOOKUP(E107,VIP!$A$2:$O9208,8,FALSE)</f>
        <v>No</v>
      </c>
      <c r="J107" s="113" t="str">
        <f>VLOOKUP(E107,VIP!$A$2:$O9158,8,FALSE)</f>
        <v>No</v>
      </c>
      <c r="K107" s="113" t="str">
        <f>VLOOKUP(E107,VIP!$A$2:$O12732,6,0)</f>
        <v>NO</v>
      </c>
      <c r="L107" s="114" t="s">
        <v>2428</v>
      </c>
      <c r="M107" s="133" t="s">
        <v>2602</v>
      </c>
      <c r="N107" s="131" t="s">
        <v>2472</v>
      </c>
      <c r="O107" s="147" t="s">
        <v>2473</v>
      </c>
      <c r="P107" s="111"/>
      <c r="Q107" s="144">
        <v>44285.708553240744</v>
      </c>
    </row>
    <row r="108" spans="1:17" s="94" customFormat="1" ht="18" x14ac:dyDescent="0.25">
      <c r="A108" s="113" t="str">
        <f>VLOOKUP(E108,'LISTADO ATM'!$A$2:$C$901,3,0)</f>
        <v>DISTRITO NACIONAL</v>
      </c>
      <c r="B108" s="109" t="s">
        <v>2557</v>
      </c>
      <c r="C108" s="119">
        <v>44285.076157407406</v>
      </c>
      <c r="D108" s="113" t="s">
        <v>2468</v>
      </c>
      <c r="E108" s="120">
        <v>655</v>
      </c>
      <c r="F108" s="113" t="str">
        <f>VLOOKUP(E108,VIP!$A$2:$O12320,2,0)</f>
        <v>DRBR655</v>
      </c>
      <c r="G108" s="113" t="str">
        <f>VLOOKUP(E108,'LISTADO ATM'!$A$2:$B$900,2,0)</f>
        <v>ATM Farmacia Sandra</v>
      </c>
      <c r="H108" s="113" t="str">
        <f>VLOOKUP(E108,VIP!$A$2:$O17241,7,FALSE)</f>
        <v>Si</v>
      </c>
      <c r="I108" s="113" t="str">
        <f>VLOOKUP(E108,VIP!$A$2:$O9206,8,FALSE)</f>
        <v>Si</v>
      </c>
      <c r="J108" s="113" t="str">
        <f>VLOOKUP(E108,VIP!$A$2:$O9156,8,FALSE)</f>
        <v>Si</v>
      </c>
      <c r="K108" s="113" t="str">
        <f>VLOOKUP(E108,VIP!$A$2:$O12730,6,0)</f>
        <v>NO</v>
      </c>
      <c r="L108" s="114" t="s">
        <v>2428</v>
      </c>
      <c r="M108" s="133" t="s">
        <v>2602</v>
      </c>
      <c r="N108" s="131" t="s">
        <v>2472</v>
      </c>
      <c r="O108" s="147" t="s">
        <v>2473</v>
      </c>
      <c r="P108" s="111"/>
      <c r="Q108" s="144">
        <v>44285.708553240744</v>
      </c>
    </row>
    <row r="109" spans="1:17" s="94" customFormat="1" ht="18" x14ac:dyDescent="0.25">
      <c r="A109" s="113" t="str">
        <f>VLOOKUP(E109,'LISTADO ATM'!$A$2:$C$901,3,0)</f>
        <v>ESTE</v>
      </c>
      <c r="B109" s="109" t="s">
        <v>2556</v>
      </c>
      <c r="C109" s="119">
        <v>44285.105497685188</v>
      </c>
      <c r="D109" s="113" t="s">
        <v>2494</v>
      </c>
      <c r="E109" s="137">
        <v>345</v>
      </c>
      <c r="F109" s="113" t="e">
        <f>VLOOKUP(E109,VIP!$A$2:$O12319,2,0)</f>
        <v>#N/A</v>
      </c>
      <c r="G109" s="113" t="str">
        <f>VLOOKUP(E109,'LISTADO ATM'!$A$2:$B$900,2,0)</f>
        <v>ATM Oficina Yamasá  II</v>
      </c>
      <c r="H109" s="113" t="e">
        <f>VLOOKUP(E109,VIP!$A$2:$O17240,7,FALSE)</f>
        <v>#N/A</v>
      </c>
      <c r="I109" s="113" t="e">
        <f>VLOOKUP(E109,VIP!$A$2:$O9205,8,FALSE)</f>
        <v>#N/A</v>
      </c>
      <c r="J109" s="113" t="e">
        <f>VLOOKUP(E109,VIP!$A$2:$O9155,8,FALSE)</f>
        <v>#N/A</v>
      </c>
      <c r="K109" s="113" t="e">
        <f>VLOOKUP(E109,VIP!$A$2:$O12729,6,0)</f>
        <v>#N/A</v>
      </c>
      <c r="L109" s="114" t="s">
        <v>2428</v>
      </c>
      <c r="M109" s="133" t="s">
        <v>2602</v>
      </c>
      <c r="N109" s="135" t="s">
        <v>2601</v>
      </c>
      <c r="O109" s="150" t="s">
        <v>2495</v>
      </c>
      <c r="P109" s="111"/>
      <c r="Q109" s="132">
        <v>44285.429351851853</v>
      </c>
    </row>
    <row r="110" spans="1:17" s="94" customFormat="1" ht="18" x14ac:dyDescent="0.25">
      <c r="A110" s="113" t="str">
        <f>VLOOKUP(E110,'LISTADO ATM'!$A$2:$C$901,3,0)</f>
        <v>NORTE</v>
      </c>
      <c r="B110" s="109" t="s">
        <v>2555</v>
      </c>
      <c r="C110" s="119">
        <v>44285.146863425929</v>
      </c>
      <c r="D110" s="113" t="s">
        <v>2494</v>
      </c>
      <c r="E110" s="120">
        <v>157</v>
      </c>
      <c r="F110" s="113" t="str">
        <f>VLOOKUP(E110,VIP!$A$2:$O12318,2,0)</f>
        <v>DRBR157</v>
      </c>
      <c r="G110" s="113" t="str">
        <f>VLOOKUP(E110,'LISTADO ATM'!$A$2:$B$900,2,0)</f>
        <v xml:space="preserve">ATM Oficina Samaná </v>
      </c>
      <c r="H110" s="113" t="str">
        <f>VLOOKUP(E110,VIP!$A$2:$O17239,7,FALSE)</f>
        <v>Si</v>
      </c>
      <c r="I110" s="113" t="str">
        <f>VLOOKUP(E110,VIP!$A$2:$O9204,8,FALSE)</f>
        <v>Si</v>
      </c>
      <c r="J110" s="113" t="str">
        <f>VLOOKUP(E110,VIP!$A$2:$O9154,8,FALSE)</f>
        <v>Si</v>
      </c>
      <c r="K110" s="113" t="str">
        <f>VLOOKUP(E110,VIP!$A$2:$O12728,6,0)</f>
        <v>SI</v>
      </c>
      <c r="L110" s="114" t="s">
        <v>2428</v>
      </c>
      <c r="M110" s="133" t="s">
        <v>2602</v>
      </c>
      <c r="N110" s="135" t="s">
        <v>2601</v>
      </c>
      <c r="O110" s="150" t="s">
        <v>2495</v>
      </c>
      <c r="P110" s="111"/>
      <c r="Q110" s="132">
        <v>44285.429351851853</v>
      </c>
    </row>
    <row r="111" spans="1:17" s="94" customFormat="1" ht="18" x14ac:dyDescent="0.25">
      <c r="A111" s="113" t="str">
        <f>VLOOKUP(E111,'LISTADO ATM'!$A$2:$C$901,3,0)</f>
        <v>ESTE</v>
      </c>
      <c r="B111" s="109" t="s">
        <v>2641</v>
      </c>
      <c r="C111" s="119">
        <v>44285.311932870369</v>
      </c>
      <c r="D111" s="113" t="s">
        <v>2468</v>
      </c>
      <c r="E111" s="137">
        <v>631</v>
      </c>
      <c r="F111" s="113" t="str">
        <f>VLOOKUP(E111,VIP!$A$2:$O12324,2,0)</f>
        <v>DRBR417</v>
      </c>
      <c r="G111" s="113" t="str">
        <f>VLOOKUP(E111,'LISTADO ATM'!$A$2:$B$900,2,0)</f>
        <v xml:space="preserve">ATM ASOCODEQUI (San Pedro) </v>
      </c>
      <c r="H111" s="113" t="str">
        <f>VLOOKUP(E111,VIP!$A$2:$O17245,7,FALSE)</f>
        <v>Si</v>
      </c>
      <c r="I111" s="113" t="str">
        <f>VLOOKUP(E111,VIP!$A$2:$O9210,8,FALSE)</f>
        <v>Si</v>
      </c>
      <c r="J111" s="113" t="str">
        <f>VLOOKUP(E111,VIP!$A$2:$O9160,8,FALSE)</f>
        <v>Si</v>
      </c>
      <c r="K111" s="113" t="str">
        <f>VLOOKUP(E111,VIP!$A$2:$O12734,6,0)</f>
        <v>NO</v>
      </c>
      <c r="L111" s="114" t="s">
        <v>2428</v>
      </c>
      <c r="M111" s="133" t="s">
        <v>2602</v>
      </c>
      <c r="N111" s="135" t="s">
        <v>2601</v>
      </c>
      <c r="O111" s="150" t="s">
        <v>2473</v>
      </c>
      <c r="P111" s="111"/>
      <c r="Q111" s="132">
        <v>44285.429351851853</v>
      </c>
    </row>
    <row r="112" spans="1:17" s="94" customFormat="1" ht="18" x14ac:dyDescent="0.25">
      <c r="A112" s="113" t="str">
        <f>VLOOKUP(E112,'LISTADO ATM'!$A$2:$C$901,3,0)</f>
        <v>NORTE</v>
      </c>
      <c r="B112" s="109" t="s">
        <v>2594</v>
      </c>
      <c r="C112" s="119">
        <v>44285.31894675926</v>
      </c>
      <c r="D112" s="113" t="s">
        <v>2522</v>
      </c>
      <c r="E112" s="120">
        <v>731</v>
      </c>
      <c r="F112" s="113" t="str">
        <f>VLOOKUP(E112,VIP!$A$2:$O12336,2,0)</f>
        <v>DRBR311</v>
      </c>
      <c r="G112" s="113" t="str">
        <f>VLOOKUP(E112,'LISTADO ATM'!$A$2:$B$900,2,0)</f>
        <v xml:space="preserve">ATM UNP Villa González </v>
      </c>
      <c r="H112" s="113" t="str">
        <f>VLOOKUP(E112,VIP!$A$2:$O17257,7,FALSE)</f>
        <v>Si</v>
      </c>
      <c r="I112" s="113" t="str">
        <f>VLOOKUP(E112,VIP!$A$2:$O9222,8,FALSE)</f>
        <v>Si</v>
      </c>
      <c r="J112" s="113" t="str">
        <f>VLOOKUP(E112,VIP!$A$2:$O9172,8,FALSE)</f>
        <v>Si</v>
      </c>
      <c r="K112" s="113" t="str">
        <f>VLOOKUP(E112,VIP!$A$2:$O12746,6,0)</f>
        <v>NO</v>
      </c>
      <c r="L112" s="114" t="s">
        <v>2428</v>
      </c>
      <c r="M112" s="133" t="s">
        <v>2602</v>
      </c>
      <c r="N112" s="131" t="s">
        <v>2472</v>
      </c>
      <c r="O112" s="147" t="s">
        <v>2521</v>
      </c>
      <c r="P112" s="111"/>
      <c r="Q112" s="144">
        <v>44258.587719907409</v>
      </c>
    </row>
    <row r="113" spans="1:17" s="94" customFormat="1" ht="18" x14ac:dyDescent="0.25">
      <c r="A113" s="113" t="str">
        <f>VLOOKUP(E113,'LISTADO ATM'!$A$2:$C$901,3,0)</f>
        <v>DISTRITO NACIONAL</v>
      </c>
      <c r="B113" s="109" t="s">
        <v>2585</v>
      </c>
      <c r="C113" s="119">
        <v>44285.351203703707</v>
      </c>
      <c r="D113" s="113" t="s">
        <v>2468</v>
      </c>
      <c r="E113" s="145">
        <v>192</v>
      </c>
      <c r="F113" s="113" t="str">
        <f>VLOOKUP(E113,VIP!$A$2:$O12327,2,0)</f>
        <v>DRBR192</v>
      </c>
      <c r="G113" s="113" t="str">
        <f>VLOOKUP(E113,'LISTADO ATM'!$A$2:$B$900,2,0)</f>
        <v xml:space="preserve">ATM Autobanco Luperón II </v>
      </c>
      <c r="H113" s="113" t="str">
        <f>VLOOKUP(E113,VIP!$A$2:$O17248,7,FALSE)</f>
        <v>Si</v>
      </c>
      <c r="I113" s="113" t="str">
        <f>VLOOKUP(E113,VIP!$A$2:$O9213,8,FALSE)</f>
        <v>Si</v>
      </c>
      <c r="J113" s="113" t="str">
        <f>VLOOKUP(E113,VIP!$A$2:$O9163,8,FALSE)</f>
        <v>Si</v>
      </c>
      <c r="K113" s="113" t="str">
        <f>VLOOKUP(E113,VIP!$A$2:$O12737,6,0)</f>
        <v>NO</v>
      </c>
      <c r="L113" s="114" t="s">
        <v>2428</v>
      </c>
      <c r="M113" s="133" t="s">
        <v>2602</v>
      </c>
      <c r="N113" s="131" t="s">
        <v>2472</v>
      </c>
      <c r="O113" s="147" t="s">
        <v>2473</v>
      </c>
      <c r="P113" s="111"/>
      <c r="Q113" s="144">
        <v>44258.587719907409</v>
      </c>
    </row>
    <row r="114" spans="1:17" s="94" customFormat="1" ht="18" x14ac:dyDescent="0.25">
      <c r="A114" s="113" t="str">
        <f>VLOOKUP(E114,'LISTADO ATM'!$A$2:$C$901,3,0)</f>
        <v>DISTRITO NACIONAL</v>
      </c>
      <c r="B114" s="109" t="s">
        <v>2583</v>
      </c>
      <c r="C114" s="119">
        <v>44285.352731481478</v>
      </c>
      <c r="D114" s="113" t="s">
        <v>2468</v>
      </c>
      <c r="E114" s="120">
        <v>826</v>
      </c>
      <c r="F114" s="113" t="str">
        <f>VLOOKUP(E114,VIP!$A$2:$O12325,2,0)</f>
        <v>DRBR826</v>
      </c>
      <c r="G114" s="113" t="str">
        <f>VLOOKUP(E114,'LISTADO ATM'!$A$2:$B$900,2,0)</f>
        <v xml:space="preserve">ATM Oficina Diamond Plaza II </v>
      </c>
      <c r="H114" s="113" t="str">
        <f>VLOOKUP(E114,VIP!$A$2:$O17246,7,FALSE)</f>
        <v>Si</v>
      </c>
      <c r="I114" s="113" t="str">
        <f>VLOOKUP(E114,VIP!$A$2:$O9211,8,FALSE)</f>
        <v>Si</v>
      </c>
      <c r="J114" s="113" t="str">
        <f>VLOOKUP(E114,VIP!$A$2:$O9161,8,FALSE)</f>
        <v>Si</v>
      </c>
      <c r="K114" s="113" t="str">
        <f>VLOOKUP(E114,VIP!$A$2:$O12735,6,0)</f>
        <v>NO</v>
      </c>
      <c r="L114" s="114" t="s">
        <v>2428</v>
      </c>
      <c r="M114" s="133" t="s">
        <v>2602</v>
      </c>
      <c r="N114" s="131" t="s">
        <v>2472</v>
      </c>
      <c r="O114" s="147" t="s">
        <v>2473</v>
      </c>
      <c r="P114" s="111"/>
      <c r="Q114" s="144">
        <v>44285.708553240744</v>
      </c>
    </row>
    <row r="115" spans="1:17" s="94" customFormat="1" ht="18" x14ac:dyDescent="0.25">
      <c r="A115" s="113" t="str">
        <f>VLOOKUP(E115,'LISTADO ATM'!$A$2:$C$901,3,0)</f>
        <v>DISTRITO NACIONAL</v>
      </c>
      <c r="B115" s="109" t="s">
        <v>2581</v>
      </c>
      <c r="C115" s="119">
        <v>44285.353321759256</v>
      </c>
      <c r="D115" s="113" t="s">
        <v>2468</v>
      </c>
      <c r="E115" s="120">
        <v>355</v>
      </c>
      <c r="F115" s="113" t="str">
        <f>VLOOKUP(E115,VIP!$A$2:$O12323,2,0)</f>
        <v>DRBR355</v>
      </c>
      <c r="G115" s="113" t="str">
        <f>VLOOKUP(E115,'LISTADO ATM'!$A$2:$B$900,2,0)</f>
        <v xml:space="preserve">ATM UNP Metro II </v>
      </c>
      <c r="H115" s="113" t="str">
        <f>VLOOKUP(E115,VIP!$A$2:$O17244,7,FALSE)</f>
        <v>Si</v>
      </c>
      <c r="I115" s="113" t="str">
        <f>VLOOKUP(E115,VIP!$A$2:$O9209,8,FALSE)</f>
        <v>Si</v>
      </c>
      <c r="J115" s="113" t="str">
        <f>VLOOKUP(E115,VIP!$A$2:$O9159,8,FALSE)</f>
        <v>Si</v>
      </c>
      <c r="K115" s="113" t="str">
        <f>VLOOKUP(E115,VIP!$A$2:$O12733,6,0)</f>
        <v>SI</v>
      </c>
      <c r="L115" s="114" t="s">
        <v>2428</v>
      </c>
      <c r="M115" s="133" t="s">
        <v>2602</v>
      </c>
      <c r="N115" s="131" t="s">
        <v>2472</v>
      </c>
      <c r="O115" s="150" t="s">
        <v>2473</v>
      </c>
      <c r="P115" s="111"/>
      <c r="Q115" s="144">
        <v>44258.587719907409</v>
      </c>
    </row>
    <row r="116" spans="1:17" s="94" customFormat="1" ht="18" x14ac:dyDescent="0.25">
      <c r="A116" s="113" t="str">
        <f>VLOOKUP(E116,'LISTADO ATM'!$A$2:$C$901,3,0)</f>
        <v>DISTRITO NACIONAL</v>
      </c>
      <c r="B116" s="109" t="s">
        <v>2579</v>
      </c>
      <c r="C116" s="119">
        <v>44285.355451388888</v>
      </c>
      <c r="D116" s="113" t="s">
        <v>2468</v>
      </c>
      <c r="E116" s="120">
        <v>676</v>
      </c>
      <c r="F116" s="113" t="str">
        <f>VLOOKUP(E116,VIP!$A$2:$O12321,2,0)</f>
        <v>DRBR676</v>
      </c>
      <c r="G116" s="113" t="str">
        <f>VLOOKUP(E116,'LISTADO ATM'!$A$2:$B$900,2,0)</f>
        <v>ATM S/M Bravo Colina Del Oeste</v>
      </c>
      <c r="H116" s="113" t="str">
        <f>VLOOKUP(E116,VIP!$A$2:$O17242,7,FALSE)</f>
        <v>Si</v>
      </c>
      <c r="I116" s="113" t="str">
        <f>VLOOKUP(E116,VIP!$A$2:$O9207,8,FALSE)</f>
        <v>Si</v>
      </c>
      <c r="J116" s="113" t="str">
        <f>VLOOKUP(E116,VIP!$A$2:$O9157,8,FALSE)</f>
        <v>Si</v>
      </c>
      <c r="K116" s="113" t="str">
        <f>VLOOKUP(E116,VIP!$A$2:$O12731,6,0)</f>
        <v>NO</v>
      </c>
      <c r="L116" s="114" t="s">
        <v>2428</v>
      </c>
      <c r="M116" s="133" t="s">
        <v>2602</v>
      </c>
      <c r="N116" s="131" t="s">
        <v>2472</v>
      </c>
      <c r="O116" s="150" t="s">
        <v>2473</v>
      </c>
      <c r="P116" s="111"/>
      <c r="Q116" s="144">
        <v>44258.587719907409</v>
      </c>
    </row>
    <row r="117" spans="1:17" s="94" customFormat="1" ht="18" x14ac:dyDescent="0.25">
      <c r="A117" s="113" t="str">
        <f>VLOOKUP(E117,'LISTADO ATM'!$A$2:$C$901,3,0)</f>
        <v>ESTE</v>
      </c>
      <c r="B117" s="109" t="s">
        <v>2578</v>
      </c>
      <c r="C117" s="119">
        <v>44285.357002314813</v>
      </c>
      <c r="D117" s="113" t="s">
        <v>2468</v>
      </c>
      <c r="E117" s="145">
        <v>612</v>
      </c>
      <c r="F117" s="113" t="str">
        <f>VLOOKUP(E117,VIP!$A$2:$O12320,2,0)</f>
        <v>DRBR220</v>
      </c>
      <c r="G117" s="113" t="str">
        <f>VLOOKUP(E117,'LISTADO ATM'!$A$2:$B$900,2,0)</f>
        <v xml:space="preserve">ATM Plaza Orense (La Romana) </v>
      </c>
      <c r="H117" s="113" t="str">
        <f>VLOOKUP(E117,VIP!$A$2:$O17241,7,FALSE)</f>
        <v>Si</v>
      </c>
      <c r="I117" s="113" t="str">
        <f>VLOOKUP(E117,VIP!$A$2:$O9206,8,FALSE)</f>
        <v>Si</v>
      </c>
      <c r="J117" s="113" t="str">
        <f>VLOOKUP(E117,VIP!$A$2:$O9156,8,FALSE)</f>
        <v>Si</v>
      </c>
      <c r="K117" s="113" t="str">
        <f>VLOOKUP(E117,VIP!$A$2:$O12730,6,0)</f>
        <v>NO</v>
      </c>
      <c r="L117" s="114" t="s">
        <v>2428</v>
      </c>
      <c r="M117" s="133" t="s">
        <v>2602</v>
      </c>
      <c r="N117" s="131" t="s">
        <v>2472</v>
      </c>
      <c r="O117" s="147" t="s">
        <v>2473</v>
      </c>
      <c r="P117" s="111"/>
      <c r="Q117" s="144">
        <v>44258.587719907409</v>
      </c>
    </row>
    <row r="118" spans="1:17" s="94" customFormat="1" ht="18" x14ac:dyDescent="0.25">
      <c r="A118" s="113" t="str">
        <f>VLOOKUP(E118,'LISTADO ATM'!$A$2:$C$901,3,0)</f>
        <v>SUR</v>
      </c>
      <c r="B118" s="109" t="s">
        <v>2577</v>
      </c>
      <c r="C118" s="119">
        <v>44285.359097222223</v>
      </c>
      <c r="D118" s="113" t="s">
        <v>2494</v>
      </c>
      <c r="E118" s="120">
        <v>825</v>
      </c>
      <c r="F118" s="113" t="str">
        <f>VLOOKUP(E118,VIP!$A$2:$O12319,2,0)</f>
        <v>DRBR825</v>
      </c>
      <c r="G118" s="113" t="str">
        <f>VLOOKUP(E118,'LISTADO ATM'!$A$2:$B$900,2,0)</f>
        <v xml:space="preserve">ATM Estacion Eco Cibeles (Las Matas de Farfán) </v>
      </c>
      <c r="H118" s="113" t="str">
        <f>VLOOKUP(E118,VIP!$A$2:$O17240,7,FALSE)</f>
        <v>Si</v>
      </c>
      <c r="I118" s="113" t="str">
        <f>VLOOKUP(E118,VIP!$A$2:$O9205,8,FALSE)</f>
        <v>Si</v>
      </c>
      <c r="J118" s="113" t="str">
        <f>VLOOKUP(E118,VIP!$A$2:$O9155,8,FALSE)</f>
        <v>Si</v>
      </c>
      <c r="K118" s="113" t="str">
        <f>VLOOKUP(E118,VIP!$A$2:$O12729,6,0)</f>
        <v>NO</v>
      </c>
      <c r="L118" s="114" t="s">
        <v>2428</v>
      </c>
      <c r="M118" s="133" t="s">
        <v>2602</v>
      </c>
      <c r="N118" s="131" t="s">
        <v>2472</v>
      </c>
      <c r="O118" s="150" t="s">
        <v>2495</v>
      </c>
      <c r="P118" s="111"/>
      <c r="Q118" s="144">
        <v>44285.708553240744</v>
      </c>
    </row>
    <row r="119" spans="1:17" s="94" customFormat="1" ht="18" x14ac:dyDescent="0.25">
      <c r="A119" s="113" t="str">
        <f>VLOOKUP(E119,'LISTADO ATM'!$A$2:$C$901,3,0)</f>
        <v>DISTRITO NACIONAL</v>
      </c>
      <c r="B119" s="109" t="s">
        <v>2637</v>
      </c>
      <c r="C119" s="119">
        <v>44285.363854166666</v>
      </c>
      <c r="D119" s="113" t="s">
        <v>2468</v>
      </c>
      <c r="E119" s="120">
        <v>549</v>
      </c>
      <c r="F119" s="113" t="str">
        <f>VLOOKUP(E119,VIP!$A$2:$O12353,2,0)</f>
        <v>DRBR026</v>
      </c>
      <c r="G119" s="113" t="str">
        <f>VLOOKUP(E119,'LISTADO ATM'!$A$2:$B$900,2,0)</f>
        <v xml:space="preserve">ATM Ministerio de Turismo (Oficinas Gubernamentales) </v>
      </c>
      <c r="H119" s="113" t="str">
        <f>VLOOKUP(E119,VIP!$A$2:$O17274,7,FALSE)</f>
        <v>Si</v>
      </c>
      <c r="I119" s="113" t="str">
        <f>VLOOKUP(E119,VIP!$A$2:$O9239,8,FALSE)</f>
        <v>Si</v>
      </c>
      <c r="J119" s="113" t="str">
        <f>VLOOKUP(E119,VIP!$A$2:$O9189,8,FALSE)</f>
        <v>Si</v>
      </c>
      <c r="K119" s="113" t="str">
        <f>VLOOKUP(E119,VIP!$A$2:$O12763,6,0)</f>
        <v>NO</v>
      </c>
      <c r="L119" s="114" t="s">
        <v>2428</v>
      </c>
      <c r="M119" s="133" t="s">
        <v>2602</v>
      </c>
      <c r="N119" s="131" t="s">
        <v>2472</v>
      </c>
      <c r="O119" s="147" t="s">
        <v>2473</v>
      </c>
      <c r="P119" s="111"/>
      <c r="Q119" s="144">
        <v>44285.587719907409</v>
      </c>
    </row>
    <row r="120" spans="1:17" s="94" customFormat="1" ht="18" x14ac:dyDescent="0.25">
      <c r="A120" s="113" t="str">
        <f>VLOOKUP(E120,'LISTADO ATM'!$A$2:$C$901,3,0)</f>
        <v>NORTE</v>
      </c>
      <c r="B120" s="109" t="s">
        <v>2636</v>
      </c>
      <c r="C120" s="119">
        <v>44285.372604166667</v>
      </c>
      <c r="D120" s="113" t="s">
        <v>2522</v>
      </c>
      <c r="E120" s="120">
        <v>956</v>
      </c>
      <c r="F120" s="113" t="str">
        <f>VLOOKUP(E120,VIP!$A$2:$O12352,2,0)</f>
        <v>DRBR956</v>
      </c>
      <c r="G120" s="113" t="str">
        <f>VLOOKUP(E120,'LISTADO ATM'!$A$2:$B$900,2,0)</f>
        <v xml:space="preserve">ATM Autoservicio El Jaya (SFM) </v>
      </c>
      <c r="H120" s="113" t="str">
        <f>VLOOKUP(E120,VIP!$A$2:$O17273,7,FALSE)</f>
        <v>Si</v>
      </c>
      <c r="I120" s="113" t="str">
        <f>VLOOKUP(E120,VIP!$A$2:$O9238,8,FALSE)</f>
        <v>Si</v>
      </c>
      <c r="J120" s="113" t="str">
        <f>VLOOKUP(E120,VIP!$A$2:$O9188,8,FALSE)</f>
        <v>Si</v>
      </c>
      <c r="K120" s="113" t="str">
        <f>VLOOKUP(E120,VIP!$A$2:$O12762,6,0)</f>
        <v>NO</v>
      </c>
      <c r="L120" s="114" t="s">
        <v>2428</v>
      </c>
      <c r="M120" s="133" t="s">
        <v>2602</v>
      </c>
      <c r="N120" s="131" t="s">
        <v>2472</v>
      </c>
      <c r="O120" s="150" t="s">
        <v>2521</v>
      </c>
      <c r="P120" s="111"/>
      <c r="Q120" s="144">
        <v>44285.587719907409</v>
      </c>
    </row>
    <row r="121" spans="1:17" s="94" customFormat="1" ht="18" x14ac:dyDescent="0.25">
      <c r="A121" s="113" t="str">
        <f>VLOOKUP(E121,'LISTADO ATM'!$A$2:$C$901,3,0)</f>
        <v>DISTRITO NACIONAL</v>
      </c>
      <c r="B121" s="109" t="s">
        <v>2628</v>
      </c>
      <c r="C121" s="119">
        <v>44285.402037037034</v>
      </c>
      <c r="D121" s="113" t="s">
        <v>2494</v>
      </c>
      <c r="E121" s="120">
        <v>194</v>
      </c>
      <c r="F121" s="113" t="str">
        <f>VLOOKUP(E121,VIP!$A$2:$O12344,2,0)</f>
        <v>DRBR194</v>
      </c>
      <c r="G121" s="113" t="str">
        <f>VLOOKUP(E121,'LISTADO ATM'!$A$2:$B$900,2,0)</f>
        <v xml:space="preserve">ATM UNP Pantoja </v>
      </c>
      <c r="H121" s="113" t="str">
        <f>VLOOKUP(E121,VIP!$A$2:$O17265,7,FALSE)</f>
        <v>Si</v>
      </c>
      <c r="I121" s="113" t="str">
        <f>VLOOKUP(E121,VIP!$A$2:$O9230,8,FALSE)</f>
        <v>No</v>
      </c>
      <c r="J121" s="113" t="str">
        <f>VLOOKUP(E121,VIP!$A$2:$O9180,8,FALSE)</f>
        <v>No</v>
      </c>
      <c r="K121" s="113" t="str">
        <f>VLOOKUP(E121,VIP!$A$2:$O12754,6,0)</f>
        <v>NO</v>
      </c>
      <c r="L121" s="114" t="s">
        <v>2428</v>
      </c>
      <c r="M121" s="133" t="s">
        <v>2602</v>
      </c>
      <c r="N121" s="131" t="s">
        <v>2472</v>
      </c>
      <c r="O121" s="147" t="s">
        <v>2495</v>
      </c>
      <c r="P121" s="111"/>
      <c r="Q121" s="144">
        <v>44285.708553240744</v>
      </c>
    </row>
    <row r="122" spans="1:17" s="94" customFormat="1" ht="18" x14ac:dyDescent="0.25">
      <c r="A122" s="113" t="str">
        <f>VLOOKUP(E122,'LISTADO ATM'!$A$2:$C$901,3,0)</f>
        <v>NORTE</v>
      </c>
      <c r="B122" s="109" t="s">
        <v>2627</v>
      </c>
      <c r="C122" s="119">
        <v>44285.403402777774</v>
      </c>
      <c r="D122" s="113" t="s">
        <v>2494</v>
      </c>
      <c r="E122" s="120">
        <v>151</v>
      </c>
      <c r="F122" s="113" t="str">
        <f>VLOOKUP(E122,VIP!$A$2:$O12343,2,0)</f>
        <v>DRBR151</v>
      </c>
      <c r="G122" s="113" t="str">
        <f>VLOOKUP(E122,'LISTADO ATM'!$A$2:$B$900,2,0)</f>
        <v xml:space="preserve">ATM Oficina Nagua </v>
      </c>
      <c r="H122" s="113" t="str">
        <f>VLOOKUP(E122,VIP!$A$2:$O17264,7,FALSE)</f>
        <v>Si</v>
      </c>
      <c r="I122" s="113" t="str">
        <f>VLOOKUP(E122,VIP!$A$2:$O9229,8,FALSE)</f>
        <v>Si</v>
      </c>
      <c r="J122" s="113" t="str">
        <f>VLOOKUP(E122,VIP!$A$2:$O9179,8,FALSE)</f>
        <v>Si</v>
      </c>
      <c r="K122" s="113" t="str">
        <f>VLOOKUP(E122,VIP!$A$2:$O12753,6,0)</f>
        <v>SI</v>
      </c>
      <c r="L122" s="114" t="s">
        <v>2428</v>
      </c>
      <c r="M122" s="133" t="s">
        <v>2602</v>
      </c>
      <c r="N122" s="131" t="s">
        <v>2472</v>
      </c>
      <c r="O122" s="150" t="s">
        <v>2495</v>
      </c>
      <c r="P122" s="111"/>
      <c r="Q122" s="144">
        <v>44285.587719907409</v>
      </c>
    </row>
    <row r="123" spans="1:17" s="94" customFormat="1" ht="18" x14ac:dyDescent="0.25">
      <c r="A123" s="113" t="str">
        <f>VLOOKUP(E123,'LISTADO ATM'!$A$2:$C$901,3,0)</f>
        <v>DISTRITO NACIONAL</v>
      </c>
      <c r="B123" s="109" t="s">
        <v>2626</v>
      </c>
      <c r="C123" s="119">
        <v>44285.405115740738</v>
      </c>
      <c r="D123" s="113" t="s">
        <v>2468</v>
      </c>
      <c r="E123" s="120">
        <v>486</v>
      </c>
      <c r="F123" s="113" t="str">
        <f>VLOOKUP(E123,VIP!$A$2:$O12342,2,0)</f>
        <v>DRBR486</v>
      </c>
      <c r="G123" s="113" t="str">
        <f>VLOOKUP(E123,'LISTADO ATM'!$A$2:$B$900,2,0)</f>
        <v xml:space="preserve">ATM Olé La Caleta </v>
      </c>
      <c r="H123" s="113" t="str">
        <f>VLOOKUP(E123,VIP!$A$2:$O17263,7,FALSE)</f>
        <v>Si</v>
      </c>
      <c r="I123" s="113" t="str">
        <f>VLOOKUP(E123,VIP!$A$2:$O9228,8,FALSE)</f>
        <v>Si</v>
      </c>
      <c r="J123" s="113" t="str">
        <f>VLOOKUP(E123,VIP!$A$2:$O9178,8,FALSE)</f>
        <v>Si</v>
      </c>
      <c r="K123" s="113" t="str">
        <f>VLOOKUP(E123,VIP!$A$2:$O12752,6,0)</f>
        <v>NO</v>
      </c>
      <c r="L123" s="114" t="s">
        <v>2428</v>
      </c>
      <c r="M123" s="133" t="s">
        <v>2602</v>
      </c>
      <c r="N123" s="131" t="s">
        <v>2472</v>
      </c>
      <c r="O123" s="150" t="s">
        <v>2473</v>
      </c>
      <c r="P123" s="111"/>
      <c r="Q123" s="144">
        <v>44285.708553240744</v>
      </c>
    </row>
    <row r="124" spans="1:17" s="94" customFormat="1" ht="18" x14ac:dyDescent="0.25">
      <c r="A124" s="113" t="str">
        <f>VLOOKUP(E124,'LISTADO ATM'!$A$2:$C$901,3,0)</f>
        <v>DISTRITO NACIONAL</v>
      </c>
      <c r="B124" s="109" t="s">
        <v>2625</v>
      </c>
      <c r="C124" s="119">
        <v>44285.406747685185</v>
      </c>
      <c r="D124" s="113" t="s">
        <v>2468</v>
      </c>
      <c r="E124" s="120">
        <v>331</v>
      </c>
      <c r="F124" s="113" t="str">
        <f>VLOOKUP(E124,VIP!$A$2:$O12341,2,0)</f>
        <v>DRBR331</v>
      </c>
      <c r="G124" s="113" t="str">
        <f>VLOOKUP(E124,'LISTADO ATM'!$A$2:$B$900,2,0)</f>
        <v>ATM Ayuntamiento Sto. Dgo. Este</v>
      </c>
      <c r="H124" s="113" t="str">
        <f>VLOOKUP(E124,VIP!$A$2:$O17262,7,FALSE)</f>
        <v>N/A</v>
      </c>
      <c r="I124" s="113" t="str">
        <f>VLOOKUP(E124,VIP!$A$2:$O9227,8,FALSE)</f>
        <v>N/A</v>
      </c>
      <c r="J124" s="113" t="str">
        <f>VLOOKUP(E124,VIP!$A$2:$O9177,8,FALSE)</f>
        <v>N/A</v>
      </c>
      <c r="K124" s="113" t="str">
        <f>VLOOKUP(E124,VIP!$A$2:$O12751,6,0)</f>
        <v>NO</v>
      </c>
      <c r="L124" s="114" t="s">
        <v>2428</v>
      </c>
      <c r="M124" s="133" t="s">
        <v>2602</v>
      </c>
      <c r="N124" s="131" t="s">
        <v>2472</v>
      </c>
      <c r="O124" s="150" t="s">
        <v>2473</v>
      </c>
      <c r="P124" s="111"/>
      <c r="Q124" s="144">
        <v>44285.587719907409</v>
      </c>
    </row>
    <row r="125" spans="1:17" s="94" customFormat="1" ht="18" x14ac:dyDescent="0.25">
      <c r="A125" s="113" t="str">
        <f>VLOOKUP(E125,'LISTADO ATM'!$A$2:$C$901,3,0)</f>
        <v>NORTE</v>
      </c>
      <c r="B125" s="109" t="s">
        <v>2624</v>
      </c>
      <c r="C125" s="119">
        <v>44285.409421296295</v>
      </c>
      <c r="D125" s="113" t="s">
        <v>2494</v>
      </c>
      <c r="E125" s="120">
        <v>333</v>
      </c>
      <c r="F125" s="113" t="str">
        <f>VLOOKUP(E125,VIP!$A$2:$O12340,2,0)</f>
        <v>DRBR333</v>
      </c>
      <c r="G125" s="113" t="str">
        <f>VLOOKUP(E125,'LISTADO ATM'!$A$2:$B$900,2,0)</f>
        <v>ATM Oficina Turey Maimón</v>
      </c>
      <c r="H125" s="113" t="str">
        <f>VLOOKUP(E125,VIP!$A$2:$O17261,7,FALSE)</f>
        <v>Si</v>
      </c>
      <c r="I125" s="113" t="str">
        <f>VLOOKUP(E125,VIP!$A$2:$O9226,8,FALSE)</f>
        <v>Si</v>
      </c>
      <c r="J125" s="113" t="str">
        <f>VLOOKUP(E125,VIP!$A$2:$O9176,8,FALSE)</f>
        <v>Si</v>
      </c>
      <c r="K125" s="113" t="str">
        <f>VLOOKUP(E125,VIP!$A$2:$O12750,6,0)</f>
        <v>NO</v>
      </c>
      <c r="L125" s="114" t="s">
        <v>2428</v>
      </c>
      <c r="M125" s="133" t="s">
        <v>2602</v>
      </c>
      <c r="N125" s="131" t="s">
        <v>2472</v>
      </c>
      <c r="O125" s="150" t="s">
        <v>2495</v>
      </c>
      <c r="P125" s="111"/>
      <c r="Q125" s="144">
        <v>44285.708553240744</v>
      </c>
    </row>
    <row r="126" spans="1:17" s="94" customFormat="1" ht="18" x14ac:dyDescent="0.25">
      <c r="A126" s="113" t="str">
        <f>VLOOKUP(E126,'LISTADO ATM'!$A$2:$C$901,3,0)</f>
        <v>DISTRITO NACIONAL</v>
      </c>
      <c r="B126" s="109" t="s">
        <v>2623</v>
      </c>
      <c r="C126" s="119">
        <v>44285.411111111112</v>
      </c>
      <c r="D126" s="113" t="s">
        <v>2494</v>
      </c>
      <c r="E126" s="145">
        <v>567</v>
      </c>
      <c r="F126" s="113" t="str">
        <f>VLOOKUP(E126,VIP!$A$2:$O12339,2,0)</f>
        <v>DRBR015</v>
      </c>
      <c r="G126" s="113" t="str">
        <f>VLOOKUP(E126,'LISTADO ATM'!$A$2:$B$900,2,0)</f>
        <v xml:space="preserve">ATM Oficina Máximo Gómez </v>
      </c>
      <c r="H126" s="113" t="str">
        <f>VLOOKUP(E126,VIP!$A$2:$O17260,7,FALSE)</f>
        <v>Si</v>
      </c>
      <c r="I126" s="113" t="str">
        <f>VLOOKUP(E126,VIP!$A$2:$O9225,8,FALSE)</f>
        <v>Si</v>
      </c>
      <c r="J126" s="113" t="str">
        <f>VLOOKUP(E126,VIP!$A$2:$O9175,8,FALSE)</f>
        <v>Si</v>
      </c>
      <c r="K126" s="113" t="str">
        <f>VLOOKUP(E126,VIP!$A$2:$O12749,6,0)</f>
        <v>NO</v>
      </c>
      <c r="L126" s="114" t="s">
        <v>2428</v>
      </c>
      <c r="M126" s="133" t="s">
        <v>2602</v>
      </c>
      <c r="N126" s="131" t="s">
        <v>2472</v>
      </c>
      <c r="O126" s="150" t="s">
        <v>2495</v>
      </c>
      <c r="P126" s="111"/>
      <c r="Q126" s="144">
        <v>44285.708553240744</v>
      </c>
    </row>
    <row r="127" spans="1:17" s="94" customFormat="1" ht="18" x14ac:dyDescent="0.25">
      <c r="A127" s="113" t="str">
        <f>VLOOKUP(E127,'LISTADO ATM'!$A$2:$C$901,3,0)</f>
        <v>SUR</v>
      </c>
      <c r="B127" s="109" t="s">
        <v>2620</v>
      </c>
      <c r="C127" s="119">
        <v>44285.414953703701</v>
      </c>
      <c r="D127" s="113" t="s">
        <v>2468</v>
      </c>
      <c r="E127" s="120">
        <v>582</v>
      </c>
      <c r="F127" s="113" t="e">
        <f>VLOOKUP(E127,VIP!$A$2:$O12336,2,0)</f>
        <v>#N/A</v>
      </c>
      <c r="G127" s="113" t="str">
        <f>VLOOKUP(E127,'LISTADO ATM'!$A$2:$B$900,2,0)</f>
        <v>ATM Estación Sabana Yegua</v>
      </c>
      <c r="H127" s="113" t="e">
        <f>VLOOKUP(E127,VIP!$A$2:$O17257,7,FALSE)</f>
        <v>#N/A</v>
      </c>
      <c r="I127" s="113" t="e">
        <f>VLOOKUP(E127,VIP!$A$2:$O9222,8,FALSE)</f>
        <v>#N/A</v>
      </c>
      <c r="J127" s="113" t="e">
        <f>VLOOKUP(E127,VIP!$A$2:$O9172,8,FALSE)</f>
        <v>#N/A</v>
      </c>
      <c r="K127" s="113" t="e">
        <f>VLOOKUP(E127,VIP!$A$2:$O12746,6,0)</f>
        <v>#N/A</v>
      </c>
      <c r="L127" s="114" t="s">
        <v>2428</v>
      </c>
      <c r="M127" s="133" t="s">
        <v>2602</v>
      </c>
      <c r="N127" s="131" t="s">
        <v>2472</v>
      </c>
      <c r="O127" s="150" t="s">
        <v>2473</v>
      </c>
      <c r="P127" s="111"/>
      <c r="Q127" s="144">
        <v>44285.587719907409</v>
      </c>
    </row>
    <row r="128" spans="1:17" s="94" customFormat="1" ht="18" x14ac:dyDescent="0.25">
      <c r="A128" s="113" t="str">
        <f>VLOOKUP(E128,'LISTADO ATM'!$A$2:$C$901,3,0)</f>
        <v>NORTE</v>
      </c>
      <c r="B128" s="109" t="s">
        <v>2619</v>
      </c>
      <c r="C128" s="119">
        <v>44285.4219212963</v>
      </c>
      <c r="D128" s="113" t="s">
        <v>2494</v>
      </c>
      <c r="E128" s="120">
        <v>737</v>
      </c>
      <c r="F128" s="113" t="str">
        <f>VLOOKUP(E128,VIP!$A$2:$O12335,2,0)</f>
        <v>DRBR281</v>
      </c>
      <c r="G128" s="113" t="str">
        <f>VLOOKUP(E128,'LISTADO ATM'!$A$2:$B$900,2,0)</f>
        <v xml:space="preserve">ATM UNP Cabarete (Puerto Plata) </v>
      </c>
      <c r="H128" s="113" t="str">
        <f>VLOOKUP(E128,VIP!$A$2:$O17256,7,FALSE)</f>
        <v>Si</v>
      </c>
      <c r="I128" s="113" t="str">
        <f>VLOOKUP(E128,VIP!$A$2:$O9221,8,FALSE)</f>
        <v>Si</v>
      </c>
      <c r="J128" s="113" t="str">
        <f>VLOOKUP(E128,VIP!$A$2:$O9171,8,FALSE)</f>
        <v>Si</v>
      </c>
      <c r="K128" s="113" t="str">
        <f>VLOOKUP(E128,VIP!$A$2:$O12745,6,0)</f>
        <v>NO</v>
      </c>
      <c r="L128" s="114" t="s">
        <v>2428</v>
      </c>
      <c r="M128" s="133" t="s">
        <v>2602</v>
      </c>
      <c r="N128" s="131" t="s">
        <v>2472</v>
      </c>
      <c r="O128" s="150" t="s">
        <v>2495</v>
      </c>
      <c r="P128" s="111"/>
      <c r="Q128" s="144">
        <v>44285.708553240744</v>
      </c>
    </row>
    <row r="129" spans="1:17" s="94" customFormat="1" ht="18" x14ac:dyDescent="0.25">
      <c r="A129" s="113" t="str">
        <f>VLOOKUP(E129,'LISTADO ATM'!$A$2:$C$901,3,0)</f>
        <v>DISTRITO NACIONAL</v>
      </c>
      <c r="B129" s="109" t="s">
        <v>2618</v>
      </c>
      <c r="C129" s="119">
        <v>44285.423796296294</v>
      </c>
      <c r="D129" s="113" t="s">
        <v>2494</v>
      </c>
      <c r="E129" s="120">
        <v>23</v>
      </c>
      <c r="F129" s="113" t="str">
        <f>VLOOKUP(E129,VIP!$A$2:$O12334,2,0)</f>
        <v>DRBR023</v>
      </c>
      <c r="G129" s="113" t="str">
        <f>VLOOKUP(E129,'LISTADO ATM'!$A$2:$B$900,2,0)</f>
        <v xml:space="preserve">ATM Oficina México </v>
      </c>
      <c r="H129" s="113" t="str">
        <f>VLOOKUP(E129,VIP!$A$2:$O17255,7,FALSE)</f>
        <v>Si</v>
      </c>
      <c r="I129" s="113" t="str">
        <f>VLOOKUP(E129,VIP!$A$2:$O9220,8,FALSE)</f>
        <v>Si</v>
      </c>
      <c r="J129" s="113" t="str">
        <f>VLOOKUP(E129,VIP!$A$2:$O9170,8,FALSE)</f>
        <v>Si</v>
      </c>
      <c r="K129" s="113" t="str">
        <f>VLOOKUP(E129,VIP!$A$2:$O12744,6,0)</f>
        <v>NO</v>
      </c>
      <c r="L129" s="114" t="s">
        <v>2428</v>
      </c>
      <c r="M129" s="133" t="s">
        <v>2602</v>
      </c>
      <c r="N129" s="131" t="s">
        <v>2472</v>
      </c>
      <c r="O129" s="150" t="s">
        <v>2495</v>
      </c>
      <c r="P129" s="111"/>
      <c r="Q129" s="144">
        <v>44285.587719907409</v>
      </c>
    </row>
    <row r="130" spans="1:17" s="94" customFormat="1" ht="18" x14ac:dyDescent="0.25">
      <c r="A130" s="113" t="str">
        <f>VLOOKUP(E130,'LISTADO ATM'!$A$2:$C$901,3,0)</f>
        <v>DISTRITO NACIONAL</v>
      </c>
      <c r="B130" s="109" t="s">
        <v>2617</v>
      </c>
      <c r="C130" s="119">
        <v>44285.425405092596</v>
      </c>
      <c r="D130" s="113" t="s">
        <v>2468</v>
      </c>
      <c r="E130" s="137">
        <v>887</v>
      </c>
      <c r="F130" s="113" t="str">
        <f>VLOOKUP(E130,VIP!$A$2:$O12333,2,0)</f>
        <v>DRBR887</v>
      </c>
      <c r="G130" s="113" t="str">
        <f>VLOOKUP(E130,'LISTADO ATM'!$A$2:$B$900,2,0)</f>
        <v>ATM S/M Bravo Los Proceres</v>
      </c>
      <c r="H130" s="113" t="str">
        <f>VLOOKUP(E130,VIP!$A$2:$O17254,7,FALSE)</f>
        <v>Si</v>
      </c>
      <c r="I130" s="113" t="str">
        <f>VLOOKUP(E130,VIP!$A$2:$O9219,8,FALSE)</f>
        <v>Si</v>
      </c>
      <c r="J130" s="113" t="str">
        <f>VLOOKUP(E130,VIP!$A$2:$O9169,8,FALSE)</f>
        <v>Si</v>
      </c>
      <c r="K130" s="113" t="str">
        <f>VLOOKUP(E130,VIP!$A$2:$O12743,6,0)</f>
        <v>NO</v>
      </c>
      <c r="L130" s="114" t="s">
        <v>2428</v>
      </c>
      <c r="M130" s="133" t="s">
        <v>2602</v>
      </c>
      <c r="N130" s="131" t="s">
        <v>2472</v>
      </c>
      <c r="O130" s="150" t="s">
        <v>2473</v>
      </c>
      <c r="P130" s="111"/>
      <c r="Q130" s="144">
        <v>44285.587719907409</v>
      </c>
    </row>
    <row r="131" spans="1:17" s="94" customFormat="1" ht="18" x14ac:dyDescent="0.25">
      <c r="A131" s="113" t="str">
        <f>VLOOKUP(E131,'LISTADO ATM'!$A$2:$C$901,3,0)</f>
        <v>DISTRITO NACIONAL</v>
      </c>
      <c r="B131" s="151" t="s">
        <v>2615</v>
      </c>
      <c r="C131" s="119">
        <v>44285.426944444444</v>
      </c>
      <c r="D131" s="113" t="s">
        <v>2468</v>
      </c>
      <c r="E131" s="145">
        <v>557</v>
      </c>
      <c r="F131" s="113" t="str">
        <f>VLOOKUP(E131,VIP!$A$2:$O12331,2,0)</f>
        <v>DRBR022</v>
      </c>
      <c r="G131" s="113" t="str">
        <f>VLOOKUP(E131,'LISTADO ATM'!$A$2:$B$900,2,0)</f>
        <v xml:space="preserve">ATM Multicentro La Sirena Ave. Mella </v>
      </c>
      <c r="H131" s="113" t="str">
        <f>VLOOKUP(E131,VIP!$A$2:$O17252,7,FALSE)</f>
        <v>Si</v>
      </c>
      <c r="I131" s="113" t="str">
        <f>VLOOKUP(E131,VIP!$A$2:$O9217,8,FALSE)</f>
        <v>Si</v>
      </c>
      <c r="J131" s="113" t="str">
        <f>VLOOKUP(E131,VIP!$A$2:$O9167,8,FALSE)</f>
        <v>Si</v>
      </c>
      <c r="K131" s="113" t="str">
        <f>VLOOKUP(E131,VIP!$A$2:$O12741,6,0)</f>
        <v>SI</v>
      </c>
      <c r="L131" s="114" t="s">
        <v>2428</v>
      </c>
      <c r="M131" s="133" t="s">
        <v>2602</v>
      </c>
      <c r="N131" s="131" t="s">
        <v>2472</v>
      </c>
      <c r="O131" s="150" t="s">
        <v>2473</v>
      </c>
      <c r="P131" s="111"/>
      <c r="Q131" s="144">
        <v>44285.587719907409</v>
      </c>
    </row>
    <row r="132" spans="1:17" s="94" customFormat="1" ht="18" x14ac:dyDescent="0.25">
      <c r="A132" s="113" t="str">
        <f>VLOOKUP(E132,'LISTADO ATM'!$A$2:$C$901,3,0)</f>
        <v>DISTRITO NACIONAL</v>
      </c>
      <c r="B132" s="109" t="s">
        <v>2614</v>
      </c>
      <c r="C132" s="119">
        <v>44285.428726851853</v>
      </c>
      <c r="D132" s="113" t="s">
        <v>2468</v>
      </c>
      <c r="E132" s="120">
        <v>684</v>
      </c>
      <c r="F132" s="113" t="str">
        <f>VLOOKUP(E132,VIP!$A$2:$O12330,2,0)</f>
        <v>DRBR684</v>
      </c>
      <c r="G132" s="113" t="str">
        <f>VLOOKUP(E132,'LISTADO ATM'!$A$2:$B$900,2,0)</f>
        <v>ATM Estación Texaco Prolongación 27 Febrero</v>
      </c>
      <c r="H132" s="113" t="str">
        <f>VLOOKUP(E132,VIP!$A$2:$O17251,7,FALSE)</f>
        <v>NO</v>
      </c>
      <c r="I132" s="113" t="str">
        <f>VLOOKUP(E132,VIP!$A$2:$O9216,8,FALSE)</f>
        <v>NO</v>
      </c>
      <c r="J132" s="113" t="str">
        <f>VLOOKUP(E132,VIP!$A$2:$O9166,8,FALSE)</f>
        <v>NO</v>
      </c>
      <c r="K132" s="113" t="str">
        <f>VLOOKUP(E132,VIP!$A$2:$O12740,6,0)</f>
        <v>NO</v>
      </c>
      <c r="L132" s="114" t="s">
        <v>2428</v>
      </c>
      <c r="M132" s="133" t="s">
        <v>2602</v>
      </c>
      <c r="N132" s="131" t="s">
        <v>2472</v>
      </c>
      <c r="O132" s="150" t="s">
        <v>2473</v>
      </c>
      <c r="P132" s="111"/>
      <c r="Q132" s="144">
        <v>44285.587719907409</v>
      </c>
    </row>
    <row r="133" spans="1:17" s="94" customFormat="1" ht="18" x14ac:dyDescent="0.25">
      <c r="A133" s="113" t="str">
        <f>VLOOKUP(E133,'LISTADO ATM'!$A$2:$C$901,3,0)</f>
        <v>NORTE</v>
      </c>
      <c r="B133" s="109" t="s">
        <v>2611</v>
      </c>
      <c r="C133" s="119">
        <v>44285.431597222225</v>
      </c>
      <c r="D133" s="113" t="s">
        <v>2522</v>
      </c>
      <c r="E133" s="137">
        <v>129</v>
      </c>
      <c r="F133" s="113" t="str">
        <f>VLOOKUP(E133,VIP!$A$2:$O12327,2,0)</f>
        <v>DRBR129</v>
      </c>
      <c r="G133" s="113" t="str">
        <f>VLOOKUP(E133,'LISTADO ATM'!$A$2:$B$900,2,0)</f>
        <v xml:space="preserve">ATM Multicentro La Sirena (Santiago) </v>
      </c>
      <c r="H133" s="113" t="str">
        <f>VLOOKUP(E133,VIP!$A$2:$O17248,7,FALSE)</f>
        <v>Si</v>
      </c>
      <c r="I133" s="113" t="str">
        <f>VLOOKUP(E133,VIP!$A$2:$O9213,8,FALSE)</f>
        <v>Si</v>
      </c>
      <c r="J133" s="113" t="str">
        <f>VLOOKUP(E133,VIP!$A$2:$O9163,8,FALSE)</f>
        <v>Si</v>
      </c>
      <c r="K133" s="113" t="str">
        <f>VLOOKUP(E133,VIP!$A$2:$O12737,6,0)</f>
        <v>SI</v>
      </c>
      <c r="L133" s="114" t="s">
        <v>2428</v>
      </c>
      <c r="M133" s="133" t="s">
        <v>2602</v>
      </c>
      <c r="N133" s="131" t="s">
        <v>2472</v>
      </c>
      <c r="O133" s="150" t="s">
        <v>2521</v>
      </c>
      <c r="P133" s="111"/>
      <c r="Q133" s="144">
        <v>44285.708553240744</v>
      </c>
    </row>
    <row r="134" spans="1:17" s="94" customFormat="1" ht="18" x14ac:dyDescent="0.25">
      <c r="A134" s="113" t="str">
        <f>VLOOKUP(E134,'LISTADO ATM'!$A$2:$C$901,3,0)</f>
        <v>DISTRITO NACIONAL</v>
      </c>
      <c r="B134" s="109">
        <v>335838376</v>
      </c>
      <c r="C134" s="119">
        <v>44285.497025462966</v>
      </c>
      <c r="D134" s="113" t="s">
        <v>2468</v>
      </c>
      <c r="E134" s="145">
        <v>738</v>
      </c>
      <c r="F134" s="113" t="str">
        <f>VLOOKUP(E134,VIP!$A$2:$O12340,2,0)</f>
        <v>DRBR24S</v>
      </c>
      <c r="G134" s="113" t="str">
        <f>VLOOKUP(E134,'LISTADO ATM'!$A$2:$B$900,2,0)</f>
        <v xml:space="preserve">ATM Zona Franca Los Alcarrizos </v>
      </c>
      <c r="H134" s="113" t="str">
        <f>VLOOKUP(E134,VIP!$A$2:$O17261,7,FALSE)</f>
        <v>Si</v>
      </c>
      <c r="I134" s="113" t="str">
        <f>VLOOKUP(E134,VIP!$A$2:$O9226,8,FALSE)</f>
        <v>Si</v>
      </c>
      <c r="J134" s="113" t="str">
        <f>VLOOKUP(E134,VIP!$A$2:$O9176,8,FALSE)</f>
        <v>Si</v>
      </c>
      <c r="K134" s="113" t="str">
        <f>VLOOKUP(E134,VIP!$A$2:$O12750,6,0)</f>
        <v>NO</v>
      </c>
      <c r="L134" s="114" t="s">
        <v>2428</v>
      </c>
      <c r="M134" s="133" t="s">
        <v>2602</v>
      </c>
      <c r="N134" s="131" t="s">
        <v>2472</v>
      </c>
      <c r="O134" s="150" t="s">
        <v>2473</v>
      </c>
      <c r="P134" s="111"/>
      <c r="Q134" s="144">
        <v>44285.587719907409</v>
      </c>
    </row>
    <row r="135" spans="1:17" s="94" customFormat="1" ht="18" x14ac:dyDescent="0.25">
      <c r="A135" s="113" t="str">
        <f>VLOOKUP(E135,'LISTADO ATM'!$A$2:$C$901,3,0)</f>
        <v>DISTRITO NACIONAL</v>
      </c>
      <c r="B135" s="109" t="s">
        <v>2658</v>
      </c>
      <c r="C135" s="119">
        <v>44285.504560185182</v>
      </c>
      <c r="D135" s="113" t="s">
        <v>2468</v>
      </c>
      <c r="E135" s="145">
        <v>507</v>
      </c>
      <c r="F135" s="113" t="str">
        <f>VLOOKUP(E135,VIP!$A$2:$O12332,2,0)</f>
        <v>DRBR507</v>
      </c>
      <c r="G135" s="113" t="str">
        <f>VLOOKUP(E135,'LISTADO ATM'!$A$2:$B$900,2,0)</f>
        <v>ATM Estación Sigma Boca Chica</v>
      </c>
      <c r="H135" s="113" t="str">
        <f>VLOOKUP(E135,VIP!$A$2:$O17253,7,FALSE)</f>
        <v>Si</v>
      </c>
      <c r="I135" s="113" t="str">
        <f>VLOOKUP(E135,VIP!$A$2:$O9218,8,FALSE)</f>
        <v>Si</v>
      </c>
      <c r="J135" s="113" t="str">
        <f>VLOOKUP(E135,VIP!$A$2:$O9168,8,FALSE)</f>
        <v>Si</v>
      </c>
      <c r="K135" s="113" t="str">
        <f>VLOOKUP(E135,VIP!$A$2:$O12742,6,0)</f>
        <v>NO</v>
      </c>
      <c r="L135" s="114" t="s">
        <v>2428</v>
      </c>
      <c r="M135" s="133" t="s">
        <v>2602</v>
      </c>
      <c r="N135" s="131" t="s">
        <v>2472</v>
      </c>
      <c r="O135" s="150" t="s">
        <v>2473</v>
      </c>
      <c r="P135" s="111"/>
      <c r="Q135" s="144">
        <v>44285.708553240744</v>
      </c>
    </row>
    <row r="136" spans="1:17" s="94" customFormat="1" ht="18" x14ac:dyDescent="0.25">
      <c r="A136" s="113" t="str">
        <f>VLOOKUP(E136,'LISTADO ATM'!$A$2:$C$901,3,0)</f>
        <v>DISTRITO NACIONAL</v>
      </c>
      <c r="B136" s="109" t="s">
        <v>2657</v>
      </c>
      <c r="C136" s="119">
        <v>44285.507245370369</v>
      </c>
      <c r="D136" s="113" t="s">
        <v>2468</v>
      </c>
      <c r="E136" s="120">
        <v>958</v>
      </c>
      <c r="F136" s="113" t="str">
        <f>VLOOKUP(E136,VIP!$A$2:$O12331,2,0)</f>
        <v>DRBR958</v>
      </c>
      <c r="G136" s="113" t="str">
        <f>VLOOKUP(E136,'LISTADO ATM'!$A$2:$B$900,2,0)</f>
        <v xml:space="preserve">ATM Olé Aut. San Isidro </v>
      </c>
      <c r="H136" s="113" t="str">
        <f>VLOOKUP(E136,VIP!$A$2:$O17252,7,FALSE)</f>
        <v>Si</v>
      </c>
      <c r="I136" s="113" t="str">
        <f>VLOOKUP(E136,VIP!$A$2:$O9217,8,FALSE)</f>
        <v>Si</v>
      </c>
      <c r="J136" s="113" t="str">
        <f>VLOOKUP(E136,VIP!$A$2:$O9167,8,FALSE)</f>
        <v>Si</v>
      </c>
      <c r="K136" s="113" t="str">
        <f>VLOOKUP(E136,VIP!$A$2:$O12741,6,0)</f>
        <v>NO</v>
      </c>
      <c r="L136" s="114" t="s">
        <v>2428</v>
      </c>
      <c r="M136" s="133" t="s">
        <v>2602</v>
      </c>
      <c r="N136" s="131" t="s">
        <v>2472</v>
      </c>
      <c r="O136" s="150" t="s">
        <v>2473</v>
      </c>
      <c r="P136" s="111"/>
      <c r="Q136" s="144">
        <v>44285.587719907409</v>
      </c>
    </row>
    <row r="137" spans="1:17" s="94" customFormat="1" ht="18" x14ac:dyDescent="0.25">
      <c r="A137" s="113" t="str">
        <f>VLOOKUP(E137,'LISTADO ATM'!$A$2:$C$901,3,0)</f>
        <v>SUR</v>
      </c>
      <c r="B137" s="109" t="s">
        <v>2653</v>
      </c>
      <c r="C137" s="119">
        <v>44285.510138888887</v>
      </c>
      <c r="D137" s="113" t="s">
        <v>2494</v>
      </c>
      <c r="E137" s="120">
        <v>962</v>
      </c>
      <c r="F137" s="113" t="str">
        <f>VLOOKUP(E137,VIP!$A$2:$O12327,2,0)</f>
        <v>DRBR962</v>
      </c>
      <c r="G137" s="113" t="str">
        <f>VLOOKUP(E137,'LISTADO ATM'!$A$2:$B$900,2,0)</f>
        <v xml:space="preserve">ATM Oficina Villa Ofelia II (San Juan) </v>
      </c>
      <c r="H137" s="113" t="str">
        <f>VLOOKUP(E137,VIP!$A$2:$O17248,7,FALSE)</f>
        <v>Si</v>
      </c>
      <c r="I137" s="113" t="str">
        <f>VLOOKUP(E137,VIP!$A$2:$O9213,8,FALSE)</f>
        <v>Si</v>
      </c>
      <c r="J137" s="113" t="str">
        <f>VLOOKUP(E137,VIP!$A$2:$O9163,8,FALSE)</f>
        <v>Si</v>
      </c>
      <c r="K137" s="113" t="str">
        <f>VLOOKUP(E137,VIP!$A$2:$O12737,6,0)</f>
        <v>NO</v>
      </c>
      <c r="L137" s="114" t="s">
        <v>2428</v>
      </c>
      <c r="M137" s="133" t="s">
        <v>2602</v>
      </c>
      <c r="N137" s="131" t="s">
        <v>2472</v>
      </c>
      <c r="O137" s="150" t="s">
        <v>2495</v>
      </c>
      <c r="P137" s="111"/>
      <c r="Q137" s="144">
        <v>44285.587719907409</v>
      </c>
    </row>
    <row r="138" spans="1:17" s="94" customFormat="1" ht="18" x14ac:dyDescent="0.25">
      <c r="A138" s="113" t="str">
        <f>VLOOKUP(E138,'LISTADO ATM'!$A$2:$C$901,3,0)</f>
        <v>SUR</v>
      </c>
      <c r="B138" s="109" t="s">
        <v>2652</v>
      </c>
      <c r="C138" s="119">
        <v>44285.511770833335</v>
      </c>
      <c r="D138" s="113" t="s">
        <v>2494</v>
      </c>
      <c r="E138" s="120">
        <v>6</v>
      </c>
      <c r="F138" s="113" t="str">
        <f>VLOOKUP(E138,VIP!$A$2:$O12325,2,0)</f>
        <v>DRBR006</v>
      </c>
      <c r="G138" s="113" t="str">
        <f>VLOOKUP(E138,'LISTADO ATM'!$A$2:$B$900,2,0)</f>
        <v xml:space="preserve">ATM Plaza WAO San Juan </v>
      </c>
      <c r="H138" s="113" t="str">
        <f>VLOOKUP(E138,VIP!$A$2:$O17246,7,FALSE)</f>
        <v>N/A</v>
      </c>
      <c r="I138" s="113" t="str">
        <f>VLOOKUP(E138,VIP!$A$2:$O9211,8,FALSE)</f>
        <v>N/A</v>
      </c>
      <c r="J138" s="113" t="str">
        <f>VLOOKUP(E138,VIP!$A$2:$O9161,8,FALSE)</f>
        <v>N/A</v>
      </c>
      <c r="K138" s="113" t="str">
        <f>VLOOKUP(E138,VIP!$A$2:$O12735,6,0)</f>
        <v/>
      </c>
      <c r="L138" s="114" t="s">
        <v>2428</v>
      </c>
      <c r="M138" s="133" t="s">
        <v>2602</v>
      </c>
      <c r="N138" s="131" t="s">
        <v>2472</v>
      </c>
      <c r="O138" s="150" t="s">
        <v>2495</v>
      </c>
      <c r="P138" s="111"/>
      <c r="Q138" s="144">
        <v>44285.587719907409</v>
      </c>
    </row>
    <row r="139" spans="1:17" s="94" customFormat="1" ht="18" x14ac:dyDescent="0.25">
      <c r="A139" s="113" t="str">
        <f>VLOOKUP(E139,'LISTADO ATM'!$A$2:$C$901,3,0)</f>
        <v>ESTE</v>
      </c>
      <c r="B139" s="109" t="s">
        <v>2651</v>
      </c>
      <c r="C139" s="119">
        <v>44285.513067129628</v>
      </c>
      <c r="D139" s="113" t="s">
        <v>2468</v>
      </c>
      <c r="E139" s="120">
        <v>158</v>
      </c>
      <c r="F139" s="113" t="str">
        <f>VLOOKUP(E139,VIP!$A$2:$O12324,2,0)</f>
        <v>DRBR158</v>
      </c>
      <c r="G139" s="113" t="str">
        <f>VLOOKUP(E139,'LISTADO ATM'!$A$2:$B$900,2,0)</f>
        <v xml:space="preserve">ATM Oficina Romana Norte </v>
      </c>
      <c r="H139" s="113" t="str">
        <f>VLOOKUP(E139,VIP!$A$2:$O17245,7,FALSE)</f>
        <v>Si</v>
      </c>
      <c r="I139" s="113" t="str">
        <f>VLOOKUP(E139,VIP!$A$2:$O9210,8,FALSE)</f>
        <v>Si</v>
      </c>
      <c r="J139" s="113" t="str">
        <f>VLOOKUP(E139,VIP!$A$2:$O9160,8,FALSE)</f>
        <v>Si</v>
      </c>
      <c r="K139" s="113" t="str">
        <f>VLOOKUP(E139,VIP!$A$2:$O12734,6,0)</f>
        <v>SI</v>
      </c>
      <c r="L139" s="114" t="s">
        <v>2428</v>
      </c>
      <c r="M139" s="133" t="s">
        <v>2602</v>
      </c>
      <c r="N139" s="131" t="s">
        <v>2472</v>
      </c>
      <c r="O139" s="150" t="s">
        <v>2473</v>
      </c>
      <c r="P139" s="111"/>
      <c r="Q139" s="144">
        <v>44285.587719907409</v>
      </c>
    </row>
    <row r="140" spans="1:17" s="94" customFormat="1" ht="18" x14ac:dyDescent="0.25">
      <c r="A140" s="113" t="str">
        <f>VLOOKUP(E140,'LISTADO ATM'!$A$2:$C$901,3,0)</f>
        <v>NORTE</v>
      </c>
      <c r="B140" s="109" t="s">
        <v>2650</v>
      </c>
      <c r="C140" s="119">
        <v>44285.515787037039</v>
      </c>
      <c r="D140" s="113" t="s">
        <v>2522</v>
      </c>
      <c r="E140" s="120">
        <v>601</v>
      </c>
      <c r="F140" s="113" t="str">
        <f>VLOOKUP(E140,VIP!$A$2:$O12323,2,0)</f>
        <v>DRBR255</v>
      </c>
      <c r="G140" s="113" t="str">
        <f>VLOOKUP(E140,'LISTADO ATM'!$A$2:$B$900,2,0)</f>
        <v xml:space="preserve">ATM Plaza Haché (Santiago) </v>
      </c>
      <c r="H140" s="113" t="str">
        <f>VLOOKUP(E140,VIP!$A$2:$O17244,7,FALSE)</f>
        <v>Si</v>
      </c>
      <c r="I140" s="113" t="str">
        <f>VLOOKUP(E140,VIP!$A$2:$O9209,8,FALSE)</f>
        <v>Si</v>
      </c>
      <c r="J140" s="113" t="str">
        <f>VLOOKUP(E140,VIP!$A$2:$O9159,8,FALSE)</f>
        <v>Si</v>
      </c>
      <c r="K140" s="113" t="str">
        <f>VLOOKUP(E140,VIP!$A$2:$O12733,6,0)</f>
        <v>NO</v>
      </c>
      <c r="L140" s="114" t="s">
        <v>2428</v>
      </c>
      <c r="M140" s="133" t="s">
        <v>2602</v>
      </c>
      <c r="N140" s="131" t="s">
        <v>2472</v>
      </c>
      <c r="O140" s="150" t="s">
        <v>2521</v>
      </c>
      <c r="P140" s="111"/>
      <c r="Q140" s="144">
        <v>44285.708553240744</v>
      </c>
    </row>
    <row r="141" spans="1:17" s="94" customFormat="1" ht="18" x14ac:dyDescent="0.25">
      <c r="A141" s="113" t="str">
        <f>VLOOKUP(E141,'LISTADO ATM'!$A$2:$C$901,3,0)</f>
        <v>ESTE</v>
      </c>
      <c r="B141" s="109" t="s">
        <v>2649</v>
      </c>
      <c r="C141" s="119">
        <v>44285.518321759257</v>
      </c>
      <c r="D141" s="113" t="s">
        <v>2468</v>
      </c>
      <c r="E141" s="120">
        <v>842</v>
      </c>
      <c r="F141" s="113" t="str">
        <f>VLOOKUP(E141,VIP!$A$2:$O12322,2,0)</f>
        <v>DRBR842</v>
      </c>
      <c r="G141" s="113" t="str">
        <f>VLOOKUP(E141,'LISTADO ATM'!$A$2:$B$900,2,0)</f>
        <v xml:space="preserve">ATM Plaza Orense II (La Romana) </v>
      </c>
      <c r="H141" s="113" t="str">
        <f>VLOOKUP(E141,VIP!$A$2:$O17243,7,FALSE)</f>
        <v>Si</v>
      </c>
      <c r="I141" s="113" t="str">
        <f>VLOOKUP(E141,VIP!$A$2:$O9208,8,FALSE)</f>
        <v>Si</v>
      </c>
      <c r="J141" s="113" t="str">
        <f>VLOOKUP(E141,VIP!$A$2:$O9158,8,FALSE)</f>
        <v>Si</v>
      </c>
      <c r="K141" s="113" t="str">
        <f>VLOOKUP(E141,VIP!$A$2:$O12732,6,0)</f>
        <v>NO</v>
      </c>
      <c r="L141" s="114" t="s">
        <v>2428</v>
      </c>
      <c r="M141" s="133" t="s">
        <v>2602</v>
      </c>
      <c r="N141" s="131" t="s">
        <v>2472</v>
      </c>
      <c r="O141" s="150" t="s">
        <v>2473</v>
      </c>
      <c r="P141" s="111"/>
      <c r="Q141" s="144">
        <v>44285.587719907409</v>
      </c>
    </row>
    <row r="142" spans="1:17" s="94" customFormat="1" ht="18" x14ac:dyDescent="0.25">
      <c r="A142" s="113" t="str">
        <f>VLOOKUP(E142,'LISTADO ATM'!$A$2:$C$901,3,0)</f>
        <v>DISTRITO NACIONAL</v>
      </c>
      <c r="B142" s="109" t="s">
        <v>2648</v>
      </c>
      <c r="C142" s="119">
        <v>44285.519699074073</v>
      </c>
      <c r="D142" s="113" t="s">
        <v>2468</v>
      </c>
      <c r="E142" s="120">
        <v>169</v>
      </c>
      <c r="F142" s="113" t="str">
        <f>VLOOKUP(E142,VIP!$A$2:$O12321,2,0)</f>
        <v>DRBR169</v>
      </c>
      <c r="G142" s="113" t="str">
        <f>VLOOKUP(E142,'LISTADO ATM'!$A$2:$B$900,2,0)</f>
        <v xml:space="preserve">ATM Oficina Caonabo </v>
      </c>
      <c r="H142" s="113" t="str">
        <f>VLOOKUP(E142,VIP!$A$2:$O17242,7,FALSE)</f>
        <v>Si</v>
      </c>
      <c r="I142" s="113" t="str">
        <f>VLOOKUP(E142,VIP!$A$2:$O9207,8,FALSE)</f>
        <v>Si</v>
      </c>
      <c r="J142" s="113" t="str">
        <f>VLOOKUP(E142,VIP!$A$2:$O9157,8,FALSE)</f>
        <v>Si</v>
      </c>
      <c r="K142" s="113" t="str">
        <f>VLOOKUP(E142,VIP!$A$2:$O12731,6,0)</f>
        <v>NO</v>
      </c>
      <c r="L142" s="114" t="s">
        <v>2428</v>
      </c>
      <c r="M142" s="133" t="s">
        <v>2602</v>
      </c>
      <c r="N142" s="131" t="s">
        <v>2472</v>
      </c>
      <c r="O142" s="150" t="s">
        <v>2473</v>
      </c>
      <c r="P142" s="111"/>
      <c r="Q142" s="144">
        <v>44285.587719907409</v>
      </c>
    </row>
    <row r="143" spans="1:17" s="94" customFormat="1" ht="18" x14ac:dyDescent="0.25">
      <c r="A143" s="113" t="str">
        <f>VLOOKUP(E143,'LISTADO ATM'!$A$2:$C$901,3,0)</f>
        <v>DISTRITO NACIONAL</v>
      </c>
      <c r="B143" s="109" t="s">
        <v>2647</v>
      </c>
      <c r="C143" s="119">
        <v>44285.521261574075</v>
      </c>
      <c r="D143" s="113" t="s">
        <v>2468</v>
      </c>
      <c r="E143" s="120">
        <v>900</v>
      </c>
      <c r="F143" s="113" t="str">
        <f>VLOOKUP(E143,VIP!$A$2:$O12320,2,0)</f>
        <v>DRBR900</v>
      </c>
      <c r="G143" s="113" t="str">
        <f>VLOOKUP(E143,'LISTADO ATM'!$A$2:$B$900,2,0)</f>
        <v xml:space="preserve">ATM UNP Merca Santo Domingo </v>
      </c>
      <c r="H143" s="113" t="str">
        <f>VLOOKUP(E143,VIP!$A$2:$O17241,7,FALSE)</f>
        <v>Si</v>
      </c>
      <c r="I143" s="113" t="str">
        <f>VLOOKUP(E143,VIP!$A$2:$O9206,8,FALSE)</f>
        <v>Si</v>
      </c>
      <c r="J143" s="113" t="str">
        <f>VLOOKUP(E143,VIP!$A$2:$O9156,8,FALSE)</f>
        <v>Si</v>
      </c>
      <c r="K143" s="113" t="str">
        <f>VLOOKUP(E143,VIP!$A$2:$O12730,6,0)</f>
        <v>NO</v>
      </c>
      <c r="L143" s="114" t="s">
        <v>2428</v>
      </c>
      <c r="M143" s="133" t="s">
        <v>2602</v>
      </c>
      <c r="N143" s="131" t="s">
        <v>2472</v>
      </c>
      <c r="O143" s="150" t="s">
        <v>2473</v>
      </c>
      <c r="P143" s="111"/>
      <c r="Q143" s="144">
        <v>44285.587719907409</v>
      </c>
    </row>
    <row r="144" spans="1:17" s="94" customFormat="1" ht="18" x14ac:dyDescent="0.25">
      <c r="A144" s="113" t="str">
        <f>VLOOKUP(E144,'LISTADO ATM'!$A$2:$C$901,3,0)</f>
        <v>DISTRITO NACIONAL</v>
      </c>
      <c r="B144" s="109" t="s">
        <v>2677</v>
      </c>
      <c r="C144" s="119">
        <v>44285.532002314816</v>
      </c>
      <c r="D144" s="113" t="s">
        <v>2468</v>
      </c>
      <c r="E144" s="120">
        <v>515</v>
      </c>
      <c r="F144" s="113" t="str">
        <f>VLOOKUP(E144,VIP!$A$2:$O12331,2,0)</f>
        <v>DRBR515</v>
      </c>
      <c r="G144" s="113" t="str">
        <f>VLOOKUP(E144,'LISTADO ATM'!$A$2:$B$900,2,0)</f>
        <v xml:space="preserve">ATM Oficina Agora Mall I </v>
      </c>
      <c r="H144" s="113" t="str">
        <f>VLOOKUP(E144,VIP!$A$2:$O17252,7,FALSE)</f>
        <v>Si</v>
      </c>
      <c r="I144" s="113" t="str">
        <f>VLOOKUP(E144,VIP!$A$2:$O9217,8,FALSE)</f>
        <v>Si</v>
      </c>
      <c r="J144" s="113" t="str">
        <f>VLOOKUP(E144,VIP!$A$2:$O9167,8,FALSE)</f>
        <v>Si</v>
      </c>
      <c r="K144" s="113" t="str">
        <f>VLOOKUP(E144,VIP!$A$2:$O12741,6,0)</f>
        <v>SI</v>
      </c>
      <c r="L144" s="114" t="s">
        <v>2428</v>
      </c>
      <c r="M144" s="133" t="s">
        <v>2602</v>
      </c>
      <c r="N144" s="131" t="s">
        <v>2472</v>
      </c>
      <c r="O144" s="150" t="s">
        <v>2473</v>
      </c>
      <c r="P144" s="111"/>
      <c r="Q144" s="144">
        <v>44285.708553240744</v>
      </c>
    </row>
    <row r="145" spans="1:17" s="94" customFormat="1" ht="18" x14ac:dyDescent="0.25">
      <c r="A145" s="113" t="str">
        <f>VLOOKUP(E145,'LISTADO ATM'!$A$2:$C$901,3,0)</f>
        <v>NORTE</v>
      </c>
      <c r="B145" s="109" t="s">
        <v>2703</v>
      </c>
      <c r="C145" s="119">
        <v>44285.647569444445</v>
      </c>
      <c r="D145" s="113" t="s">
        <v>2522</v>
      </c>
      <c r="E145" s="120">
        <v>198</v>
      </c>
      <c r="F145" s="113" t="str">
        <f>VLOOKUP(E145,VIP!$A$2:$O12331,2,0)</f>
        <v>DRBR198</v>
      </c>
      <c r="G145" s="113" t="str">
        <f>VLOOKUP(E145,'LISTADO ATM'!$A$2:$B$900,2,0)</f>
        <v xml:space="preserve">ATM Almacenes El Encanto  (Santiago) </v>
      </c>
      <c r="H145" s="113" t="str">
        <f>VLOOKUP(E145,VIP!$A$2:$O17252,7,FALSE)</f>
        <v>NO</v>
      </c>
      <c r="I145" s="113" t="str">
        <f>VLOOKUP(E145,VIP!$A$2:$O9217,8,FALSE)</f>
        <v>NO</v>
      </c>
      <c r="J145" s="113" t="str">
        <f>VLOOKUP(E145,VIP!$A$2:$O9167,8,FALSE)</f>
        <v>NO</v>
      </c>
      <c r="K145" s="113" t="str">
        <f>VLOOKUP(E145,VIP!$A$2:$O12741,6,0)</f>
        <v>NO</v>
      </c>
      <c r="L145" s="114" t="s">
        <v>2428</v>
      </c>
      <c r="M145" s="133" t="s">
        <v>2602</v>
      </c>
      <c r="N145" s="131" t="s">
        <v>2472</v>
      </c>
      <c r="O145" s="150" t="s">
        <v>2473</v>
      </c>
      <c r="P145" s="111"/>
      <c r="Q145" s="144">
        <v>44285.708553240744</v>
      </c>
    </row>
    <row r="146" spans="1:17" s="94" customFormat="1" ht="18" x14ac:dyDescent="0.25">
      <c r="A146" s="113" t="str">
        <f>VLOOKUP(E146,'LISTADO ATM'!$A$2:$C$901,3,0)</f>
        <v>DISTRITO NACIONAL</v>
      </c>
      <c r="B146" s="109">
        <v>335836278</v>
      </c>
      <c r="C146" s="119">
        <v>44283.389699074076</v>
      </c>
      <c r="D146" s="113" t="s">
        <v>2189</v>
      </c>
      <c r="E146" s="120">
        <v>993</v>
      </c>
      <c r="F146" s="113" t="str">
        <f>VLOOKUP(E146,VIP!$A$2:$O12273,2,0)</f>
        <v>DRBR993</v>
      </c>
      <c r="G146" s="113" t="str">
        <f>VLOOKUP(E146,'LISTADO ATM'!$A$2:$B$900,2,0)</f>
        <v xml:space="preserve">ATM Centro Medico Integral II </v>
      </c>
      <c r="H146" s="113" t="str">
        <f>VLOOKUP(E146,VIP!$A$2:$O17194,7,FALSE)</f>
        <v>Si</v>
      </c>
      <c r="I146" s="113" t="str">
        <f>VLOOKUP(E146,VIP!$A$2:$O9159,8,FALSE)</f>
        <v>Si</v>
      </c>
      <c r="J146" s="113" t="str">
        <f>VLOOKUP(E146,VIP!$A$2:$O9109,8,FALSE)</f>
        <v>Si</v>
      </c>
      <c r="K146" s="113" t="str">
        <f>VLOOKUP(E146,VIP!$A$2:$O12683,6,0)</f>
        <v>NO</v>
      </c>
      <c r="L146" s="114" t="s">
        <v>2488</v>
      </c>
      <c r="M146" s="133" t="s">
        <v>2602</v>
      </c>
      <c r="N146" s="135" t="s">
        <v>2601</v>
      </c>
      <c r="O146" s="150" t="s">
        <v>2474</v>
      </c>
      <c r="P146" s="111"/>
      <c r="Q146" s="132">
        <v>44285.429351851853</v>
      </c>
    </row>
    <row r="147" spans="1:17" s="94" customFormat="1" ht="18" x14ac:dyDescent="0.25">
      <c r="A147" s="113" t="str">
        <f>VLOOKUP(E147,'LISTADO ATM'!$A$2:$C$901,3,0)</f>
        <v>DISTRITO NACIONAL</v>
      </c>
      <c r="B147" s="109" t="s">
        <v>2528</v>
      </c>
      <c r="C147" s="119">
        <v>44284.738333333335</v>
      </c>
      <c r="D147" s="113" t="s">
        <v>2189</v>
      </c>
      <c r="E147" s="120">
        <v>906</v>
      </c>
      <c r="F147" s="113" t="str">
        <f>VLOOKUP(E147,VIP!$A$2:$O12315,2,0)</f>
        <v>DRBR906</v>
      </c>
      <c r="G147" s="113" t="str">
        <f>VLOOKUP(E147,'LISTADO ATM'!$A$2:$B$900,2,0)</f>
        <v xml:space="preserve">ATM MESCYT  </v>
      </c>
      <c r="H147" s="113" t="str">
        <f>VLOOKUP(E147,VIP!$A$2:$O17236,7,FALSE)</f>
        <v>Si</v>
      </c>
      <c r="I147" s="113" t="str">
        <f>VLOOKUP(E147,VIP!$A$2:$O9201,8,FALSE)</f>
        <v>Si</v>
      </c>
      <c r="J147" s="113" t="str">
        <f>VLOOKUP(E147,VIP!$A$2:$O9151,8,FALSE)</f>
        <v>Si</v>
      </c>
      <c r="K147" s="113" t="str">
        <f>VLOOKUP(E147,VIP!$A$2:$O12725,6,0)</f>
        <v>NO</v>
      </c>
      <c r="L147" s="114" t="s">
        <v>2488</v>
      </c>
      <c r="M147" s="133" t="s">
        <v>2602</v>
      </c>
      <c r="N147" s="135" t="s">
        <v>2601</v>
      </c>
      <c r="O147" s="150" t="s">
        <v>2474</v>
      </c>
      <c r="P147" s="111"/>
      <c r="Q147" s="144">
        <v>44285.587719907409</v>
      </c>
    </row>
    <row r="148" spans="1:17" s="94" customFormat="1" ht="18" x14ac:dyDescent="0.25">
      <c r="A148" s="113" t="str">
        <f>VLOOKUP(E148,'LISTADO ATM'!$A$2:$C$901,3,0)</f>
        <v>DISTRITO NACIONAL</v>
      </c>
      <c r="B148" s="109" t="s">
        <v>2595</v>
      </c>
      <c r="C148" s="119">
        <v>44285.313159722224</v>
      </c>
      <c r="D148" s="113" t="s">
        <v>2189</v>
      </c>
      <c r="E148" s="120">
        <v>911</v>
      </c>
      <c r="F148" s="113" t="str">
        <f>VLOOKUP(E148,VIP!$A$2:$O12337,2,0)</f>
        <v>DRBR911</v>
      </c>
      <c r="G148" s="113" t="str">
        <f>VLOOKUP(E148,'LISTADO ATM'!$A$2:$B$900,2,0)</f>
        <v xml:space="preserve">ATM Oficina Venezuela II </v>
      </c>
      <c r="H148" s="113" t="str">
        <f>VLOOKUP(E148,VIP!$A$2:$O17258,7,FALSE)</f>
        <v>Si</v>
      </c>
      <c r="I148" s="113" t="str">
        <f>VLOOKUP(E148,VIP!$A$2:$O9223,8,FALSE)</f>
        <v>Si</v>
      </c>
      <c r="J148" s="113" t="str">
        <f>VLOOKUP(E148,VIP!$A$2:$O9173,8,FALSE)</f>
        <v>Si</v>
      </c>
      <c r="K148" s="113" t="str">
        <f>VLOOKUP(E148,VIP!$A$2:$O12747,6,0)</f>
        <v>SI</v>
      </c>
      <c r="L148" s="114" t="s">
        <v>2488</v>
      </c>
      <c r="M148" s="133" t="s">
        <v>2602</v>
      </c>
      <c r="N148" s="135" t="s">
        <v>2601</v>
      </c>
      <c r="O148" s="150" t="s">
        <v>2474</v>
      </c>
      <c r="P148" s="111"/>
      <c r="Q148" s="144">
        <v>44285.577303240738</v>
      </c>
    </row>
    <row r="149" spans="1:17" s="94" customFormat="1" ht="18" x14ac:dyDescent="0.25">
      <c r="A149" s="113" t="str">
        <f>VLOOKUP(E149,'LISTADO ATM'!$A$2:$C$901,3,0)</f>
        <v>DISTRITO NACIONAL</v>
      </c>
      <c r="B149" s="109" t="s">
        <v>2588</v>
      </c>
      <c r="C149" s="119">
        <v>44285.339247685188</v>
      </c>
      <c r="D149" s="113" t="s">
        <v>2189</v>
      </c>
      <c r="E149" s="120">
        <v>199</v>
      </c>
      <c r="F149" s="113" t="str">
        <f>VLOOKUP(E149,VIP!$A$2:$O12330,2,0)</f>
        <v>DRBR199</v>
      </c>
      <c r="G149" s="113" t="str">
        <f>VLOOKUP(E149,'LISTADO ATM'!$A$2:$B$900,2,0)</f>
        <v xml:space="preserve">ATM S/M Amigo </v>
      </c>
      <c r="H149" s="113" t="str">
        <f>VLOOKUP(E149,VIP!$A$2:$O17251,7,FALSE)</f>
        <v>Si</v>
      </c>
      <c r="I149" s="113" t="str">
        <f>VLOOKUP(E149,VIP!$A$2:$O9216,8,FALSE)</f>
        <v>Si</v>
      </c>
      <c r="J149" s="113" t="str">
        <f>VLOOKUP(E149,VIP!$A$2:$O9166,8,FALSE)</f>
        <v>Si</v>
      </c>
      <c r="K149" s="113" t="str">
        <f>VLOOKUP(E149,VIP!$A$2:$O12740,6,0)</f>
        <v>NO</v>
      </c>
      <c r="L149" s="114" t="s">
        <v>2488</v>
      </c>
      <c r="M149" s="133" t="s">
        <v>2602</v>
      </c>
      <c r="N149" s="135" t="s">
        <v>2601</v>
      </c>
      <c r="O149" s="150" t="s">
        <v>2474</v>
      </c>
      <c r="P149" s="111"/>
      <c r="Q149" s="144">
        <v>44285.587719907409</v>
      </c>
    </row>
    <row r="150" spans="1:17" s="94" customFormat="1" ht="18" x14ac:dyDescent="0.25">
      <c r="A150" s="113" t="str">
        <f>VLOOKUP(E150,'LISTADO ATM'!$A$2:$C$901,3,0)</f>
        <v>ESTE</v>
      </c>
      <c r="B150" s="109" t="s">
        <v>2630</v>
      </c>
      <c r="C150" s="119">
        <v>44285.395381944443</v>
      </c>
      <c r="D150" s="113" t="s">
        <v>2189</v>
      </c>
      <c r="E150" s="120">
        <v>121</v>
      </c>
      <c r="F150" s="113" t="str">
        <f>VLOOKUP(E150,VIP!$A$2:$O12346,2,0)</f>
        <v>DRBR121</v>
      </c>
      <c r="G150" s="113" t="str">
        <f>VLOOKUP(E150,'LISTADO ATM'!$A$2:$B$900,2,0)</f>
        <v xml:space="preserve">ATM Oficina Bayaguana </v>
      </c>
      <c r="H150" s="113" t="str">
        <f>VLOOKUP(E150,VIP!$A$2:$O17267,7,FALSE)</f>
        <v>Si</v>
      </c>
      <c r="I150" s="113" t="str">
        <f>VLOOKUP(E150,VIP!$A$2:$O9232,8,FALSE)</f>
        <v>Si</v>
      </c>
      <c r="J150" s="113" t="str">
        <f>VLOOKUP(E150,VIP!$A$2:$O9182,8,FALSE)</f>
        <v>Si</v>
      </c>
      <c r="K150" s="113" t="str">
        <f>VLOOKUP(E150,VIP!$A$2:$O12756,6,0)</f>
        <v>SI</v>
      </c>
      <c r="L150" s="114" t="s">
        <v>2488</v>
      </c>
      <c r="M150" s="133" t="s">
        <v>2602</v>
      </c>
      <c r="N150" s="135" t="s">
        <v>2601</v>
      </c>
      <c r="O150" s="150" t="s">
        <v>2474</v>
      </c>
      <c r="P150" s="111"/>
      <c r="Q150" s="144">
        <v>44285.587719907409</v>
      </c>
    </row>
    <row r="151" spans="1:17" s="94" customFormat="1" ht="18" x14ac:dyDescent="0.25">
      <c r="A151" s="113" t="str">
        <f>VLOOKUP(E151,'LISTADO ATM'!$A$2:$C$901,3,0)</f>
        <v>DISTRITO NACIONAL</v>
      </c>
      <c r="B151" s="109" t="s">
        <v>2629</v>
      </c>
      <c r="C151" s="119">
        <v>44285.397094907406</v>
      </c>
      <c r="D151" s="113" t="s">
        <v>2189</v>
      </c>
      <c r="E151" s="120">
        <v>43</v>
      </c>
      <c r="F151" s="113" t="str">
        <f>VLOOKUP(E151,VIP!$A$2:$O12345,2,0)</f>
        <v>DRBR043</v>
      </c>
      <c r="G151" s="113" t="str">
        <f>VLOOKUP(E151,'LISTADO ATM'!$A$2:$B$900,2,0)</f>
        <v xml:space="preserve">ATM Zona Franca San Isidro </v>
      </c>
      <c r="H151" s="113" t="str">
        <f>VLOOKUP(E151,VIP!$A$2:$O17266,7,FALSE)</f>
        <v>Si</v>
      </c>
      <c r="I151" s="113" t="str">
        <f>VLOOKUP(E151,VIP!$A$2:$O9231,8,FALSE)</f>
        <v>No</v>
      </c>
      <c r="J151" s="113" t="str">
        <f>VLOOKUP(E151,VIP!$A$2:$O9181,8,FALSE)</f>
        <v>No</v>
      </c>
      <c r="K151" s="113" t="str">
        <f>VLOOKUP(E151,VIP!$A$2:$O12755,6,0)</f>
        <v>NO</v>
      </c>
      <c r="L151" s="114" t="s">
        <v>2488</v>
      </c>
      <c r="M151" s="133" t="s">
        <v>2602</v>
      </c>
      <c r="N151" s="135" t="s">
        <v>2601</v>
      </c>
      <c r="O151" s="150" t="s">
        <v>2474</v>
      </c>
      <c r="P151" s="111"/>
      <c r="Q151" s="144">
        <v>44285.587719907409</v>
      </c>
    </row>
    <row r="152" spans="1:17" s="94" customFormat="1" ht="18" x14ac:dyDescent="0.25">
      <c r="A152" s="113" t="str">
        <f>VLOOKUP(E152,'LISTADO ATM'!$A$2:$C$901,3,0)</f>
        <v>NORTE</v>
      </c>
      <c r="B152" s="109" t="s">
        <v>2622</v>
      </c>
      <c r="C152" s="119">
        <v>44285.411168981482</v>
      </c>
      <c r="D152" s="113" t="s">
        <v>2190</v>
      </c>
      <c r="E152" s="120">
        <v>990</v>
      </c>
      <c r="F152" s="113" t="str">
        <f>VLOOKUP(E152,VIP!$A$2:$O12338,2,0)</f>
        <v>DRBR742</v>
      </c>
      <c r="G152" s="113" t="str">
        <f>VLOOKUP(E152,'LISTADO ATM'!$A$2:$B$900,2,0)</f>
        <v xml:space="preserve">ATM Autoservicio Bonao II </v>
      </c>
      <c r="H152" s="113" t="str">
        <f>VLOOKUP(E152,VIP!$A$2:$O17259,7,FALSE)</f>
        <v>Si</v>
      </c>
      <c r="I152" s="113" t="str">
        <f>VLOOKUP(E152,VIP!$A$2:$O9224,8,FALSE)</f>
        <v>Si</v>
      </c>
      <c r="J152" s="113" t="str">
        <f>VLOOKUP(E152,VIP!$A$2:$O9174,8,FALSE)</f>
        <v>Si</v>
      </c>
      <c r="K152" s="113" t="str">
        <f>VLOOKUP(E152,VIP!$A$2:$O12748,6,0)</f>
        <v>NO</v>
      </c>
      <c r="L152" s="114" t="s">
        <v>2488</v>
      </c>
      <c r="M152" s="133" t="s">
        <v>2602</v>
      </c>
      <c r="N152" s="131" t="s">
        <v>2472</v>
      </c>
      <c r="O152" s="150" t="s">
        <v>2495</v>
      </c>
      <c r="P152" s="111"/>
      <c r="Q152" s="144">
        <v>44285.708553240744</v>
      </c>
    </row>
    <row r="153" spans="1:17" s="94" customFormat="1" ht="18" x14ac:dyDescent="0.25">
      <c r="A153" s="113" t="str">
        <f>VLOOKUP(E153,'LISTADO ATM'!$A$2:$C$901,3,0)</f>
        <v>NORTE</v>
      </c>
      <c r="B153" s="109" t="s">
        <v>2613</v>
      </c>
      <c r="C153" s="119">
        <v>44285.42900462963</v>
      </c>
      <c r="D153" s="113" t="s">
        <v>2190</v>
      </c>
      <c r="E153" s="120">
        <v>991</v>
      </c>
      <c r="F153" s="113" t="str">
        <f>VLOOKUP(E153,VIP!$A$2:$O12329,2,0)</f>
        <v>DRBR991</v>
      </c>
      <c r="G153" s="113" t="str">
        <f>VLOOKUP(E153,'LISTADO ATM'!$A$2:$B$900,2,0)</f>
        <v xml:space="preserve">ATM UNP Las Matas de Santa Cruz </v>
      </c>
      <c r="H153" s="113" t="str">
        <f>VLOOKUP(E153,VIP!$A$2:$O17250,7,FALSE)</f>
        <v>Si</v>
      </c>
      <c r="I153" s="113" t="str">
        <f>VLOOKUP(E153,VIP!$A$2:$O9215,8,FALSE)</f>
        <v>Si</v>
      </c>
      <c r="J153" s="113" t="str">
        <f>VLOOKUP(E153,VIP!$A$2:$O9165,8,FALSE)</f>
        <v>Si</v>
      </c>
      <c r="K153" s="113" t="str">
        <f>VLOOKUP(E153,VIP!$A$2:$O12739,6,0)</f>
        <v>NO</v>
      </c>
      <c r="L153" s="114" t="s">
        <v>2488</v>
      </c>
      <c r="M153" s="133" t="s">
        <v>2602</v>
      </c>
      <c r="N153" s="135" t="s">
        <v>2601</v>
      </c>
      <c r="O153" s="150" t="s">
        <v>2506</v>
      </c>
      <c r="P153" s="134"/>
      <c r="Q153" s="144">
        <v>44285.587719907409</v>
      </c>
    </row>
    <row r="154" spans="1:17" s="94" customFormat="1" ht="18" x14ac:dyDescent="0.25">
      <c r="A154" s="113" t="str">
        <f>VLOOKUP(E154,'LISTADO ATM'!$A$2:$C$901,3,0)</f>
        <v>NORTE</v>
      </c>
      <c r="B154" s="109" t="s">
        <v>2659</v>
      </c>
      <c r="C154" s="119">
        <v>44285.504120370373</v>
      </c>
      <c r="D154" s="113" t="s">
        <v>2190</v>
      </c>
      <c r="E154" s="120">
        <v>4</v>
      </c>
      <c r="F154" s="113" t="str">
        <f>VLOOKUP(E154,VIP!$A$2:$O12333,2,0)</f>
        <v>DRBR004</v>
      </c>
      <c r="G154" s="113" t="str">
        <f>VLOOKUP(E154,'LISTADO ATM'!$A$2:$B$900,2,0)</f>
        <v>ATM Avenida Rivas</v>
      </c>
      <c r="H154" s="113" t="str">
        <f>VLOOKUP(E154,VIP!$A$2:$O17254,7,FALSE)</f>
        <v>Si</v>
      </c>
      <c r="I154" s="113" t="str">
        <f>VLOOKUP(E154,VIP!$A$2:$O9219,8,FALSE)</f>
        <v>Si</v>
      </c>
      <c r="J154" s="113" t="str">
        <f>VLOOKUP(E154,VIP!$A$2:$O9169,8,FALSE)</f>
        <v>Si</v>
      </c>
      <c r="K154" s="113" t="str">
        <f>VLOOKUP(E154,VIP!$A$2:$O12743,6,0)</f>
        <v>NO</v>
      </c>
      <c r="L154" s="114" t="s">
        <v>2488</v>
      </c>
      <c r="M154" s="133" t="s">
        <v>2602</v>
      </c>
      <c r="N154" s="135" t="s">
        <v>2601</v>
      </c>
      <c r="O154" s="150" t="s">
        <v>2506</v>
      </c>
      <c r="P154" s="134"/>
      <c r="Q154" s="144">
        <v>44285.837719907409</v>
      </c>
    </row>
    <row r="155" spans="1:17" s="94" customFormat="1" ht="18" x14ac:dyDescent="0.25">
      <c r="A155" s="113" t="str">
        <f>VLOOKUP(E155,'LISTADO ATM'!$A$2:$C$901,3,0)</f>
        <v>NORTE</v>
      </c>
      <c r="B155" s="109" t="s">
        <v>2656</v>
      </c>
      <c r="C155" s="119">
        <v>44285.508692129632</v>
      </c>
      <c r="D155" s="113" t="s">
        <v>2190</v>
      </c>
      <c r="E155" s="120">
        <v>758</v>
      </c>
      <c r="F155" s="113" t="str">
        <f>VLOOKUP(E155,VIP!$A$2:$O12330,2,0)</f>
        <v>DRBR758</v>
      </c>
      <c r="G155" s="113" t="str">
        <f>VLOOKUP(E155,'LISTADO ATM'!$A$2:$B$900,2,0)</f>
        <v>ATM S/M Nacional El Embrujo</v>
      </c>
      <c r="H155" s="113" t="str">
        <f>VLOOKUP(E155,VIP!$A$2:$O17251,7,FALSE)</f>
        <v>N/A</v>
      </c>
      <c r="I155" s="113" t="str">
        <f>VLOOKUP(E155,VIP!$A$2:$O9216,8,FALSE)</f>
        <v>N/A</v>
      </c>
      <c r="J155" s="113" t="str">
        <f>VLOOKUP(E155,VIP!$A$2:$O9166,8,FALSE)</f>
        <v>N/A</v>
      </c>
      <c r="K155" s="113" t="str">
        <f>VLOOKUP(E155,VIP!$A$2:$O12740,6,0)</f>
        <v>N/A</v>
      </c>
      <c r="L155" s="114" t="s">
        <v>2488</v>
      </c>
      <c r="M155" s="133" t="s">
        <v>2602</v>
      </c>
      <c r="N155" s="135" t="s">
        <v>2601</v>
      </c>
      <c r="O155" s="147" t="s">
        <v>2506</v>
      </c>
      <c r="P155" s="134"/>
      <c r="Q155" s="144">
        <v>44285.587719907409</v>
      </c>
    </row>
    <row r="156" spans="1:17" s="94" customFormat="1" ht="18" x14ac:dyDescent="0.25">
      <c r="A156" s="113" t="str">
        <f>VLOOKUP(E156,'LISTADO ATM'!$A$2:$C$901,3,0)</f>
        <v>NORTE</v>
      </c>
      <c r="B156" s="109" t="s">
        <v>2655</v>
      </c>
      <c r="C156" s="119">
        <v>44285.50917824074</v>
      </c>
      <c r="D156" s="113" t="s">
        <v>2190</v>
      </c>
      <c r="E156" s="120">
        <v>411</v>
      </c>
      <c r="F156" s="113" t="str">
        <f>VLOOKUP(E156,VIP!$A$2:$O12329,2,0)</f>
        <v>DRBR411</v>
      </c>
      <c r="G156" s="113" t="str">
        <f>VLOOKUP(E156,'LISTADO ATM'!$A$2:$B$900,2,0)</f>
        <v xml:space="preserve">ATM UNP Piedra Blanca </v>
      </c>
      <c r="H156" s="113" t="str">
        <f>VLOOKUP(E156,VIP!$A$2:$O17250,7,FALSE)</f>
        <v>Si</v>
      </c>
      <c r="I156" s="113" t="str">
        <f>VLOOKUP(E156,VIP!$A$2:$O9215,8,FALSE)</f>
        <v>Si</v>
      </c>
      <c r="J156" s="113" t="str">
        <f>VLOOKUP(E156,VIP!$A$2:$O9165,8,FALSE)</f>
        <v>Si</v>
      </c>
      <c r="K156" s="113" t="str">
        <f>VLOOKUP(E156,VIP!$A$2:$O12739,6,0)</f>
        <v>NO</v>
      </c>
      <c r="L156" s="114" t="s">
        <v>2488</v>
      </c>
      <c r="M156" s="133" t="s">
        <v>2602</v>
      </c>
      <c r="N156" s="135" t="s">
        <v>2601</v>
      </c>
      <c r="O156" s="150" t="s">
        <v>2506</v>
      </c>
      <c r="P156" s="111"/>
      <c r="Q156" s="144">
        <v>44285.587719907409</v>
      </c>
    </row>
    <row r="157" spans="1:17" s="136" customFormat="1" ht="18" x14ac:dyDescent="0.25">
      <c r="A157" s="113" t="str">
        <f>VLOOKUP(E157,'LISTADO ATM'!$A$2:$C$901,3,0)</f>
        <v>NORTE</v>
      </c>
      <c r="B157" s="109" t="s">
        <v>2654</v>
      </c>
      <c r="C157" s="119">
        <v>44285.509571759256</v>
      </c>
      <c r="D157" s="113" t="s">
        <v>2190</v>
      </c>
      <c r="E157" s="137">
        <v>511</v>
      </c>
      <c r="F157" s="113" t="str">
        <f>VLOOKUP(E157,VIP!$A$2:$O12328,2,0)</f>
        <v>DRBR511</v>
      </c>
      <c r="G157" s="113" t="str">
        <f>VLOOKUP(E157,'LISTADO ATM'!$A$2:$B$900,2,0)</f>
        <v xml:space="preserve">ATM UNP Río San Juan (Nagua) </v>
      </c>
      <c r="H157" s="113" t="str">
        <f>VLOOKUP(E157,VIP!$A$2:$O17249,7,FALSE)</f>
        <v>Si</v>
      </c>
      <c r="I157" s="113" t="str">
        <f>VLOOKUP(E157,VIP!$A$2:$O9214,8,FALSE)</f>
        <v>Si</v>
      </c>
      <c r="J157" s="113" t="str">
        <f>VLOOKUP(E157,VIP!$A$2:$O9164,8,FALSE)</f>
        <v>Si</v>
      </c>
      <c r="K157" s="113" t="str">
        <f>VLOOKUP(E157,VIP!$A$2:$O12738,6,0)</f>
        <v>NO</v>
      </c>
      <c r="L157" s="114" t="s">
        <v>2488</v>
      </c>
      <c r="M157" s="133" t="s">
        <v>2602</v>
      </c>
      <c r="N157" s="135" t="s">
        <v>2601</v>
      </c>
      <c r="O157" s="150" t="s">
        <v>2506</v>
      </c>
      <c r="P157" s="134"/>
      <c r="Q157" s="144">
        <v>44285.587719907409</v>
      </c>
    </row>
    <row r="158" spans="1:17" s="136" customFormat="1" ht="18" x14ac:dyDescent="0.25">
      <c r="A158" s="113" t="str">
        <f>VLOOKUP(E158,'LISTADO ATM'!$A$2:$C$901,3,0)</f>
        <v>DISTRITO NACIONAL</v>
      </c>
      <c r="B158" s="109" t="s">
        <v>2678</v>
      </c>
      <c r="C158" s="119">
        <v>44285.528541666667</v>
      </c>
      <c r="D158" s="113" t="s">
        <v>2189</v>
      </c>
      <c r="E158" s="137">
        <v>85</v>
      </c>
      <c r="F158" s="113" t="str">
        <f>VLOOKUP(E158,VIP!$A$2:$O12332,2,0)</f>
        <v>DRBR085</v>
      </c>
      <c r="G158" s="113" t="str">
        <f>VLOOKUP(E158,'LISTADO ATM'!$A$2:$B$900,2,0)</f>
        <v xml:space="preserve">ATM Oficina San Isidro (Fuerza Aérea) </v>
      </c>
      <c r="H158" s="113" t="str">
        <f>VLOOKUP(E158,VIP!$A$2:$O17253,7,FALSE)</f>
        <v>Si</v>
      </c>
      <c r="I158" s="113" t="str">
        <f>VLOOKUP(E158,VIP!$A$2:$O9218,8,FALSE)</f>
        <v>Si</v>
      </c>
      <c r="J158" s="113" t="str">
        <f>VLOOKUP(E158,VIP!$A$2:$O9168,8,FALSE)</f>
        <v>Si</v>
      </c>
      <c r="K158" s="113" t="str">
        <f>VLOOKUP(E158,VIP!$A$2:$O12742,6,0)</f>
        <v>NO</v>
      </c>
      <c r="L158" s="114" t="s">
        <v>2488</v>
      </c>
      <c r="M158" s="133" t="s">
        <v>2602</v>
      </c>
      <c r="N158" s="135" t="s">
        <v>2601</v>
      </c>
      <c r="O158" s="150" t="s">
        <v>2474</v>
      </c>
      <c r="P158" s="134"/>
      <c r="Q158" s="144">
        <v>44285.587719907409</v>
      </c>
    </row>
    <row r="159" spans="1:17" s="136" customFormat="1" ht="18" x14ac:dyDescent="0.25">
      <c r="A159" s="113" t="str">
        <f>VLOOKUP(E159,'LISTADO ATM'!$A$2:$C$901,3,0)</f>
        <v>NORTE</v>
      </c>
      <c r="B159" s="109" t="s">
        <v>2676</v>
      </c>
      <c r="C159" s="119">
        <v>44285.536122685182</v>
      </c>
      <c r="D159" s="113" t="s">
        <v>2190</v>
      </c>
      <c r="E159" s="137">
        <v>492</v>
      </c>
      <c r="F159" s="113" t="e">
        <f>VLOOKUP(E159,VIP!$A$2:$O12330,2,0)</f>
        <v>#N/A</v>
      </c>
      <c r="G159" s="113" t="str">
        <f>VLOOKUP(E159,'LISTADO ATM'!$A$2:$B$900,2,0)</f>
        <v>ATM S/M Nacional  El Dorado Santiago</v>
      </c>
      <c r="H159" s="113" t="e">
        <f>VLOOKUP(E159,VIP!$A$2:$O17251,7,FALSE)</f>
        <v>#N/A</v>
      </c>
      <c r="I159" s="113" t="e">
        <f>VLOOKUP(E159,VIP!$A$2:$O9216,8,FALSE)</f>
        <v>#N/A</v>
      </c>
      <c r="J159" s="113" t="e">
        <f>VLOOKUP(E159,VIP!$A$2:$O9166,8,FALSE)</f>
        <v>#N/A</v>
      </c>
      <c r="K159" s="113" t="e">
        <f>VLOOKUP(E159,VIP!$A$2:$O12740,6,0)</f>
        <v>#N/A</v>
      </c>
      <c r="L159" s="114" t="s">
        <v>2488</v>
      </c>
      <c r="M159" s="133" t="s">
        <v>2602</v>
      </c>
      <c r="N159" s="131" t="s">
        <v>2472</v>
      </c>
      <c r="O159" s="150" t="s">
        <v>2473</v>
      </c>
      <c r="P159" s="134"/>
      <c r="Q159" s="144">
        <v>44285.708553240744</v>
      </c>
    </row>
    <row r="160" spans="1:17" s="136" customFormat="1" ht="18" x14ac:dyDescent="0.25">
      <c r="A160" s="113" t="str">
        <f>VLOOKUP(E160,'LISTADO ATM'!$A$2:$C$901,3,0)</f>
        <v>NORTE</v>
      </c>
      <c r="B160" s="109" t="s">
        <v>2675</v>
      </c>
      <c r="C160" s="119">
        <v>44285.538275462961</v>
      </c>
      <c r="D160" s="113" t="s">
        <v>2190</v>
      </c>
      <c r="E160" s="137">
        <v>969</v>
      </c>
      <c r="F160" s="113" t="str">
        <f>VLOOKUP(E160,VIP!$A$2:$O12329,2,0)</f>
        <v>DRBR12F</v>
      </c>
      <c r="G160" s="113" t="str">
        <f>VLOOKUP(E160,'LISTADO ATM'!$A$2:$B$900,2,0)</f>
        <v xml:space="preserve">ATM Oficina El Sol I (Santiago) </v>
      </c>
      <c r="H160" s="113" t="str">
        <f>VLOOKUP(E160,VIP!$A$2:$O17250,7,FALSE)</f>
        <v>Si</v>
      </c>
      <c r="I160" s="113" t="str">
        <f>VLOOKUP(E160,VIP!$A$2:$O9215,8,FALSE)</f>
        <v>Si</v>
      </c>
      <c r="J160" s="113" t="str">
        <f>VLOOKUP(E160,VIP!$A$2:$O9165,8,FALSE)</f>
        <v>Si</v>
      </c>
      <c r="K160" s="113" t="str">
        <f>VLOOKUP(E160,VIP!$A$2:$O12739,6,0)</f>
        <v>SI</v>
      </c>
      <c r="L160" s="114" t="s">
        <v>2488</v>
      </c>
      <c r="M160" s="133" t="s">
        <v>2602</v>
      </c>
      <c r="N160" s="131" t="s">
        <v>2472</v>
      </c>
      <c r="O160" s="150" t="s">
        <v>2473</v>
      </c>
      <c r="P160" s="134"/>
      <c r="Q160" s="144">
        <v>44285.708553240744</v>
      </c>
    </row>
    <row r="161" spans="1:17" s="136" customFormat="1" ht="18" x14ac:dyDescent="0.25">
      <c r="A161" s="113" t="str">
        <f>VLOOKUP(E161,'LISTADO ATM'!$A$2:$C$901,3,0)</f>
        <v>DISTRITO NACIONAL</v>
      </c>
      <c r="B161" s="109">
        <v>335833944</v>
      </c>
      <c r="C161" s="119">
        <v>44280.514849537038</v>
      </c>
      <c r="D161" s="113" t="s">
        <v>2189</v>
      </c>
      <c r="E161" s="137">
        <v>147</v>
      </c>
      <c r="F161" s="113" t="str">
        <f>VLOOKUP(E161,VIP!$A$2:$O12245,2,0)</f>
        <v>DRBR147</v>
      </c>
      <c r="G161" s="113" t="str">
        <f>VLOOKUP(E161,'LISTADO ATM'!$A$2:$B$900,2,0)</f>
        <v xml:space="preserve">ATM Kiosco Megacentro I </v>
      </c>
      <c r="H161" s="113" t="str">
        <f>VLOOKUP(E161,VIP!$A$2:$O17166,7,FALSE)</f>
        <v>Si</v>
      </c>
      <c r="I161" s="113" t="str">
        <f>VLOOKUP(E161,VIP!$A$2:$O9131,8,FALSE)</f>
        <v>Si</v>
      </c>
      <c r="J161" s="113" t="str">
        <f>VLOOKUP(E161,VIP!$A$2:$O9081,8,FALSE)</f>
        <v>Si</v>
      </c>
      <c r="K161" s="113" t="str">
        <f>VLOOKUP(E161,VIP!$A$2:$O12655,6,0)</f>
        <v>NO</v>
      </c>
      <c r="L161" s="114" t="s">
        <v>2228</v>
      </c>
      <c r="M161" s="112" t="s">
        <v>2465</v>
      </c>
      <c r="N161" s="131" t="s">
        <v>2493</v>
      </c>
      <c r="O161" s="150" t="s">
        <v>2474</v>
      </c>
      <c r="P161" s="134"/>
      <c r="Q161" s="115" t="s">
        <v>2228</v>
      </c>
    </row>
    <row r="162" spans="1:17" s="136" customFormat="1" ht="18" x14ac:dyDescent="0.25">
      <c r="A162" s="113" t="str">
        <f>VLOOKUP(E162,'LISTADO ATM'!$A$2:$C$901,3,0)</f>
        <v>DISTRITO NACIONAL</v>
      </c>
      <c r="B162" s="109">
        <v>335836411</v>
      </c>
      <c r="C162" s="119">
        <v>44284.314409722225</v>
      </c>
      <c r="D162" s="113" t="s">
        <v>2189</v>
      </c>
      <c r="E162" s="137">
        <v>498</v>
      </c>
      <c r="F162" s="113" t="str">
        <f>VLOOKUP(E162,VIP!$A$2:$O12313,2,0)</f>
        <v>DRBR498</v>
      </c>
      <c r="G162" s="113" t="str">
        <f>VLOOKUP(E162,'LISTADO ATM'!$A$2:$B$900,2,0)</f>
        <v xml:space="preserve">ATM Estación Sunix 27 de Febrero </v>
      </c>
      <c r="H162" s="113" t="str">
        <f>VLOOKUP(E162,VIP!$A$2:$O17234,7,FALSE)</f>
        <v>Si</v>
      </c>
      <c r="I162" s="113" t="str">
        <f>VLOOKUP(E162,VIP!$A$2:$O9199,8,FALSE)</f>
        <v>Si</v>
      </c>
      <c r="J162" s="113" t="str">
        <f>VLOOKUP(E162,VIP!$A$2:$O9149,8,FALSE)</f>
        <v>Si</v>
      </c>
      <c r="K162" s="113" t="str">
        <f>VLOOKUP(E162,VIP!$A$2:$O12723,6,0)</f>
        <v>NO</v>
      </c>
      <c r="L162" s="114" t="s">
        <v>2228</v>
      </c>
      <c r="M162" s="112" t="s">
        <v>2465</v>
      </c>
      <c r="N162" s="131" t="s">
        <v>2472</v>
      </c>
      <c r="O162" s="150" t="s">
        <v>2474</v>
      </c>
      <c r="P162" s="134"/>
      <c r="Q162" s="115" t="s">
        <v>2228</v>
      </c>
    </row>
    <row r="163" spans="1:17" s="136" customFormat="1" ht="18" x14ac:dyDescent="0.25">
      <c r="A163" s="113" t="str">
        <f>VLOOKUP(E163,'LISTADO ATM'!$A$2:$C$901,3,0)</f>
        <v>DISTRITO NACIONAL</v>
      </c>
      <c r="B163" s="109">
        <v>335836480</v>
      </c>
      <c r="C163" s="119">
        <v>44284.340983796297</v>
      </c>
      <c r="D163" s="113" t="s">
        <v>2189</v>
      </c>
      <c r="E163" s="145">
        <v>264</v>
      </c>
      <c r="F163" s="113" t="str">
        <f>VLOOKUP(E163,VIP!$A$2:$O12302,2,0)</f>
        <v>DRBR264</v>
      </c>
      <c r="G163" s="113" t="str">
        <f>VLOOKUP(E163,'LISTADO ATM'!$A$2:$B$900,2,0)</f>
        <v xml:space="preserve">ATM S/M Nacional Independencia </v>
      </c>
      <c r="H163" s="113" t="str">
        <f>VLOOKUP(E163,VIP!$A$2:$O17223,7,FALSE)</f>
        <v>Si</v>
      </c>
      <c r="I163" s="113" t="str">
        <f>VLOOKUP(E163,VIP!$A$2:$O9188,8,FALSE)</f>
        <v>Si</v>
      </c>
      <c r="J163" s="113" t="str">
        <f>VLOOKUP(E163,VIP!$A$2:$O9138,8,FALSE)</f>
        <v>Si</v>
      </c>
      <c r="K163" s="113" t="str">
        <f>VLOOKUP(E163,VIP!$A$2:$O12712,6,0)</f>
        <v>SI</v>
      </c>
      <c r="L163" s="114" t="s">
        <v>2228</v>
      </c>
      <c r="M163" s="112" t="s">
        <v>2465</v>
      </c>
      <c r="N163" s="131" t="s">
        <v>2472</v>
      </c>
      <c r="O163" s="150" t="s">
        <v>2474</v>
      </c>
      <c r="P163" s="134"/>
      <c r="Q163" s="115" t="s">
        <v>2228</v>
      </c>
    </row>
    <row r="164" spans="1:17" s="136" customFormat="1" ht="18" x14ac:dyDescent="0.25">
      <c r="A164" s="113" t="str">
        <f>VLOOKUP(E164,'LISTADO ATM'!$A$2:$C$901,3,0)</f>
        <v>DISTRITO NACIONAL</v>
      </c>
      <c r="B164" s="109">
        <v>335837125</v>
      </c>
      <c r="C164" s="119">
        <v>44284.523310185185</v>
      </c>
      <c r="D164" s="113" t="s">
        <v>2189</v>
      </c>
      <c r="E164" s="137">
        <v>517</v>
      </c>
      <c r="F164" s="113" t="str">
        <f>VLOOKUP(E164,VIP!$A$2:$O12319,2,0)</f>
        <v>DRBR517</v>
      </c>
      <c r="G164" s="113" t="str">
        <f>VLOOKUP(E164,'LISTADO ATM'!$A$2:$B$900,2,0)</f>
        <v xml:space="preserve">ATM Autobanco Oficina Sans Soucí </v>
      </c>
      <c r="H164" s="113" t="str">
        <f>VLOOKUP(E164,VIP!$A$2:$O17240,7,FALSE)</f>
        <v>Si</v>
      </c>
      <c r="I164" s="113" t="str">
        <f>VLOOKUP(E164,VIP!$A$2:$O9205,8,FALSE)</f>
        <v>Si</v>
      </c>
      <c r="J164" s="113" t="str">
        <f>VLOOKUP(E164,VIP!$A$2:$O9155,8,FALSE)</f>
        <v>Si</v>
      </c>
      <c r="K164" s="113" t="str">
        <f>VLOOKUP(E164,VIP!$A$2:$O12729,6,0)</f>
        <v>SI</v>
      </c>
      <c r="L164" s="114" t="s">
        <v>2228</v>
      </c>
      <c r="M164" s="112" t="s">
        <v>2465</v>
      </c>
      <c r="N164" s="131" t="s">
        <v>2472</v>
      </c>
      <c r="O164" s="150" t="s">
        <v>2474</v>
      </c>
      <c r="P164" s="134"/>
      <c r="Q164" s="115" t="s">
        <v>2228</v>
      </c>
    </row>
    <row r="165" spans="1:17" s="136" customFormat="1" ht="18" x14ac:dyDescent="0.25">
      <c r="A165" s="113" t="str">
        <f>VLOOKUP(E165,'LISTADO ATM'!$A$2:$C$901,3,0)</f>
        <v>DISTRITO NACIONAL</v>
      </c>
      <c r="B165" s="109">
        <v>335837194</v>
      </c>
      <c r="C165" s="119">
        <v>44284.554768518516</v>
      </c>
      <c r="D165" s="113" t="s">
        <v>2189</v>
      </c>
      <c r="E165" s="145">
        <v>706</v>
      </c>
      <c r="F165" s="113" t="str">
        <f>VLOOKUP(E165,VIP!$A$2:$O12311,2,0)</f>
        <v>DRBR706</v>
      </c>
      <c r="G165" s="113" t="str">
        <f>VLOOKUP(E165,'LISTADO ATM'!$A$2:$B$900,2,0)</f>
        <v xml:space="preserve">ATM S/M Pristine </v>
      </c>
      <c r="H165" s="113" t="str">
        <f>VLOOKUP(E165,VIP!$A$2:$O17232,7,FALSE)</f>
        <v>Si</v>
      </c>
      <c r="I165" s="113" t="str">
        <f>VLOOKUP(E165,VIP!$A$2:$O9197,8,FALSE)</f>
        <v>Si</v>
      </c>
      <c r="J165" s="113" t="str">
        <f>VLOOKUP(E165,VIP!$A$2:$O9147,8,FALSE)</f>
        <v>Si</v>
      </c>
      <c r="K165" s="113" t="str">
        <f>VLOOKUP(E165,VIP!$A$2:$O12721,6,0)</f>
        <v>NO</v>
      </c>
      <c r="L165" s="114" t="s">
        <v>2228</v>
      </c>
      <c r="M165" s="112" t="s">
        <v>2465</v>
      </c>
      <c r="N165" s="131" t="s">
        <v>2472</v>
      </c>
      <c r="O165" s="150" t="s">
        <v>2474</v>
      </c>
      <c r="P165" s="134"/>
      <c r="Q165" s="115" t="s">
        <v>2228</v>
      </c>
    </row>
    <row r="166" spans="1:17" s="136" customFormat="1" ht="18" x14ac:dyDescent="0.25">
      <c r="A166" s="113" t="str">
        <f>VLOOKUP(E166,'LISTADO ATM'!$A$2:$C$901,3,0)</f>
        <v>DISTRITO NACIONAL</v>
      </c>
      <c r="B166" s="109" t="s">
        <v>2537</v>
      </c>
      <c r="C166" s="119">
        <v>44284.660729166666</v>
      </c>
      <c r="D166" s="113" t="s">
        <v>2189</v>
      </c>
      <c r="E166" s="137">
        <v>485</v>
      </c>
      <c r="F166" s="113" t="str">
        <f>VLOOKUP(E166,VIP!$A$2:$O12327,2,0)</f>
        <v>DRBR485</v>
      </c>
      <c r="G166" s="113" t="str">
        <f>VLOOKUP(E166,'LISTADO ATM'!$A$2:$B$900,2,0)</f>
        <v xml:space="preserve">ATM CEDIMAT </v>
      </c>
      <c r="H166" s="113" t="str">
        <f>VLOOKUP(E166,VIP!$A$2:$O17248,7,FALSE)</f>
        <v>Si</v>
      </c>
      <c r="I166" s="113" t="str">
        <f>VLOOKUP(E166,VIP!$A$2:$O9213,8,FALSE)</f>
        <v>Si</v>
      </c>
      <c r="J166" s="113" t="str">
        <f>VLOOKUP(E166,VIP!$A$2:$O9163,8,FALSE)</f>
        <v>Si</v>
      </c>
      <c r="K166" s="113" t="str">
        <f>VLOOKUP(E166,VIP!$A$2:$O12737,6,0)</f>
        <v>NO</v>
      </c>
      <c r="L166" s="114" t="s">
        <v>2228</v>
      </c>
      <c r="M166" s="112" t="s">
        <v>2465</v>
      </c>
      <c r="N166" s="131" t="s">
        <v>2472</v>
      </c>
      <c r="O166" s="150" t="s">
        <v>2474</v>
      </c>
      <c r="P166" s="134"/>
      <c r="Q166" s="115" t="s">
        <v>2228</v>
      </c>
    </row>
    <row r="167" spans="1:17" s="136" customFormat="1" ht="18" x14ac:dyDescent="0.25">
      <c r="A167" s="113" t="str">
        <f>VLOOKUP(E167,'LISTADO ATM'!$A$2:$C$901,3,0)</f>
        <v>DISTRITO NACIONAL</v>
      </c>
      <c r="B167" s="109" t="s">
        <v>2598</v>
      </c>
      <c r="C167" s="119">
        <v>44285.301203703704</v>
      </c>
      <c r="D167" s="113" t="s">
        <v>2189</v>
      </c>
      <c r="E167" s="137">
        <v>473</v>
      </c>
      <c r="F167" s="113" t="str">
        <f>VLOOKUP(E167,VIP!$A$2:$O12340,2,0)</f>
        <v>DRBR473</v>
      </c>
      <c r="G167" s="113" t="str">
        <f>VLOOKUP(E167,'LISTADO ATM'!$A$2:$B$900,2,0)</f>
        <v xml:space="preserve">ATM Oficina Carrefour II </v>
      </c>
      <c r="H167" s="113" t="str">
        <f>VLOOKUP(E167,VIP!$A$2:$O17261,7,FALSE)</f>
        <v>Si</v>
      </c>
      <c r="I167" s="113" t="str">
        <f>VLOOKUP(E167,VIP!$A$2:$O9226,8,FALSE)</f>
        <v>Si</v>
      </c>
      <c r="J167" s="113" t="str">
        <f>VLOOKUP(E167,VIP!$A$2:$O9176,8,FALSE)</f>
        <v>Si</v>
      </c>
      <c r="K167" s="113" t="str">
        <f>VLOOKUP(E167,VIP!$A$2:$O12750,6,0)</f>
        <v>NO</v>
      </c>
      <c r="L167" s="114" t="s">
        <v>2228</v>
      </c>
      <c r="M167" s="112" t="s">
        <v>2465</v>
      </c>
      <c r="N167" s="131" t="s">
        <v>2493</v>
      </c>
      <c r="O167" s="150" t="s">
        <v>2474</v>
      </c>
      <c r="P167" s="134"/>
      <c r="Q167" s="115" t="s">
        <v>2228</v>
      </c>
    </row>
    <row r="168" spans="1:17" s="136" customFormat="1" ht="18" x14ac:dyDescent="0.25">
      <c r="A168" s="113" t="str">
        <f>VLOOKUP(E168,'LISTADO ATM'!$A$2:$C$901,3,0)</f>
        <v>DISTRITO NACIONAL</v>
      </c>
      <c r="B168" s="109" t="s">
        <v>2597</v>
      </c>
      <c r="C168" s="119">
        <v>44285.302442129629</v>
      </c>
      <c r="D168" s="113" t="s">
        <v>2189</v>
      </c>
      <c r="E168" s="137">
        <v>240</v>
      </c>
      <c r="F168" s="113" t="str">
        <f>VLOOKUP(E168,VIP!$A$2:$O12339,2,0)</f>
        <v>DRBR24D</v>
      </c>
      <c r="G168" s="113" t="str">
        <f>VLOOKUP(E168,'LISTADO ATM'!$A$2:$B$900,2,0)</f>
        <v xml:space="preserve">ATM Oficina Carrefour I </v>
      </c>
      <c r="H168" s="113" t="str">
        <f>VLOOKUP(E168,VIP!$A$2:$O17260,7,FALSE)</f>
        <v>Si</v>
      </c>
      <c r="I168" s="113" t="str">
        <f>VLOOKUP(E168,VIP!$A$2:$O9225,8,FALSE)</f>
        <v>Si</v>
      </c>
      <c r="J168" s="113" t="str">
        <f>VLOOKUP(E168,VIP!$A$2:$O9175,8,FALSE)</f>
        <v>Si</v>
      </c>
      <c r="K168" s="113" t="str">
        <f>VLOOKUP(E168,VIP!$A$2:$O12749,6,0)</f>
        <v>SI</v>
      </c>
      <c r="L168" s="114" t="s">
        <v>2228</v>
      </c>
      <c r="M168" s="112" t="s">
        <v>2465</v>
      </c>
      <c r="N168" s="131" t="s">
        <v>2493</v>
      </c>
      <c r="O168" s="150" t="s">
        <v>2474</v>
      </c>
      <c r="P168" s="134"/>
      <c r="Q168" s="115" t="s">
        <v>2228</v>
      </c>
    </row>
    <row r="169" spans="1:17" s="136" customFormat="1" ht="18" x14ac:dyDescent="0.25">
      <c r="A169" s="113" t="str">
        <f>VLOOKUP(E169,'LISTADO ATM'!$A$2:$C$901,3,0)</f>
        <v>DISTRITO NACIONAL</v>
      </c>
      <c r="B169" s="109" t="s">
        <v>2596</v>
      </c>
      <c r="C169" s="119">
        <v>44285.307881944442</v>
      </c>
      <c r="D169" s="113" t="s">
        <v>2189</v>
      </c>
      <c r="E169" s="137">
        <v>34</v>
      </c>
      <c r="F169" s="113" t="str">
        <f>VLOOKUP(E169,VIP!$A$2:$O12338,2,0)</f>
        <v>DRBR034</v>
      </c>
      <c r="G169" s="113" t="str">
        <f>VLOOKUP(E169,'LISTADO ATM'!$A$2:$B$900,2,0)</f>
        <v xml:space="preserve">ATM Plaza de la Salud </v>
      </c>
      <c r="H169" s="113" t="str">
        <f>VLOOKUP(E169,VIP!$A$2:$O17259,7,FALSE)</f>
        <v>Si</v>
      </c>
      <c r="I169" s="113" t="str">
        <f>VLOOKUP(E169,VIP!$A$2:$O9224,8,FALSE)</f>
        <v>Si</v>
      </c>
      <c r="J169" s="113" t="str">
        <f>VLOOKUP(E169,VIP!$A$2:$O9174,8,FALSE)</f>
        <v>Si</v>
      </c>
      <c r="K169" s="113" t="str">
        <f>VLOOKUP(E169,VIP!$A$2:$O12748,6,0)</f>
        <v>NO</v>
      </c>
      <c r="L169" s="114" t="s">
        <v>2228</v>
      </c>
      <c r="M169" s="112" t="s">
        <v>2465</v>
      </c>
      <c r="N169" s="131" t="s">
        <v>2493</v>
      </c>
      <c r="O169" s="150" t="s">
        <v>2474</v>
      </c>
      <c r="P169" s="111"/>
      <c r="Q169" s="115" t="s">
        <v>2228</v>
      </c>
    </row>
    <row r="170" spans="1:17" s="136" customFormat="1" ht="18" x14ac:dyDescent="0.25">
      <c r="A170" s="113" t="str">
        <f>VLOOKUP(E170,'LISTADO ATM'!$A$2:$C$901,3,0)</f>
        <v>DISTRITO NACIONAL</v>
      </c>
      <c r="B170" s="109" t="s">
        <v>2591</v>
      </c>
      <c r="C170" s="119">
        <v>44285.322094907409</v>
      </c>
      <c r="D170" s="113" t="s">
        <v>2189</v>
      </c>
      <c r="E170" s="137">
        <v>321</v>
      </c>
      <c r="F170" s="113" t="str">
        <f>VLOOKUP(E170,VIP!$A$2:$O12333,2,0)</f>
        <v>DRBR321</v>
      </c>
      <c r="G170" s="113" t="str">
        <f>VLOOKUP(E170,'LISTADO ATM'!$A$2:$B$900,2,0)</f>
        <v xml:space="preserve">ATM Oficina Jiménez Moya I </v>
      </c>
      <c r="H170" s="113" t="str">
        <f>VLOOKUP(E170,VIP!$A$2:$O17254,7,FALSE)</f>
        <v>Si</v>
      </c>
      <c r="I170" s="113" t="str">
        <f>VLOOKUP(E170,VIP!$A$2:$O9219,8,FALSE)</f>
        <v>Si</v>
      </c>
      <c r="J170" s="113" t="str">
        <f>VLOOKUP(E170,VIP!$A$2:$O9169,8,FALSE)</f>
        <v>Si</v>
      </c>
      <c r="K170" s="113" t="str">
        <f>VLOOKUP(E170,VIP!$A$2:$O12743,6,0)</f>
        <v>NO</v>
      </c>
      <c r="L170" s="114" t="s">
        <v>2228</v>
      </c>
      <c r="M170" s="112" t="s">
        <v>2465</v>
      </c>
      <c r="N170" s="131" t="s">
        <v>2493</v>
      </c>
      <c r="O170" s="150" t="s">
        <v>2474</v>
      </c>
      <c r="P170" s="111"/>
      <c r="Q170" s="115" t="s">
        <v>2228</v>
      </c>
    </row>
    <row r="171" spans="1:17" s="136" customFormat="1" ht="18" x14ac:dyDescent="0.25">
      <c r="A171" s="113" t="str">
        <f>VLOOKUP(E171,'LISTADO ATM'!$A$2:$C$901,3,0)</f>
        <v>ESTE</v>
      </c>
      <c r="B171" s="109" t="s">
        <v>2580</v>
      </c>
      <c r="C171" s="119">
        <v>44285.354594907411</v>
      </c>
      <c r="D171" s="113" t="s">
        <v>2189</v>
      </c>
      <c r="E171" s="137">
        <v>661</v>
      </c>
      <c r="F171" s="113" t="str">
        <f>VLOOKUP(E171,VIP!$A$2:$O12322,2,0)</f>
        <v>DRBR661</v>
      </c>
      <c r="G171" s="113" t="str">
        <f>VLOOKUP(E171,'LISTADO ATM'!$A$2:$B$900,2,0)</f>
        <v xml:space="preserve">ATM Almacenes Iberia (San Pedro) </v>
      </c>
      <c r="H171" s="113" t="str">
        <f>VLOOKUP(E171,VIP!$A$2:$O17243,7,FALSE)</f>
        <v>N/A</v>
      </c>
      <c r="I171" s="113" t="str">
        <f>VLOOKUP(E171,VIP!$A$2:$O9208,8,FALSE)</f>
        <v>N/A</v>
      </c>
      <c r="J171" s="113" t="str">
        <f>VLOOKUP(E171,VIP!$A$2:$O9158,8,FALSE)</f>
        <v>N/A</v>
      </c>
      <c r="K171" s="113" t="str">
        <f>VLOOKUP(E171,VIP!$A$2:$O12732,6,0)</f>
        <v>N/A</v>
      </c>
      <c r="L171" s="114" t="s">
        <v>2228</v>
      </c>
      <c r="M171" s="112" t="s">
        <v>2465</v>
      </c>
      <c r="N171" s="135" t="s">
        <v>2601</v>
      </c>
      <c r="O171" s="150" t="s">
        <v>2474</v>
      </c>
      <c r="P171" s="134"/>
      <c r="Q171" s="115" t="s">
        <v>2228</v>
      </c>
    </row>
    <row r="172" spans="1:17" s="136" customFormat="1" ht="18" x14ac:dyDescent="0.25">
      <c r="A172" s="113" t="str">
        <f>VLOOKUP(E172,'LISTADO ATM'!$A$2:$C$901,3,0)</f>
        <v>DISTRITO NACIONAL</v>
      </c>
      <c r="B172" s="109" t="s">
        <v>2616</v>
      </c>
      <c r="C172" s="119">
        <v>44285.425509259258</v>
      </c>
      <c r="D172" s="113" t="s">
        <v>2189</v>
      </c>
      <c r="E172" s="145">
        <v>225</v>
      </c>
      <c r="F172" s="113" t="str">
        <f>VLOOKUP(E172,VIP!$A$2:$O12332,2,0)</f>
        <v>DRBR225</v>
      </c>
      <c r="G172" s="113" t="str">
        <f>VLOOKUP(E172,'LISTADO ATM'!$A$2:$B$900,2,0)</f>
        <v xml:space="preserve">ATM S/M Nacional Arroyo Hondo </v>
      </c>
      <c r="H172" s="113" t="str">
        <f>VLOOKUP(E172,VIP!$A$2:$O17253,7,FALSE)</f>
        <v>Si</v>
      </c>
      <c r="I172" s="113" t="str">
        <f>VLOOKUP(E172,VIP!$A$2:$O9218,8,FALSE)</f>
        <v>Si</v>
      </c>
      <c r="J172" s="113" t="str">
        <f>VLOOKUP(E172,VIP!$A$2:$O9168,8,FALSE)</f>
        <v>Si</v>
      </c>
      <c r="K172" s="113" t="str">
        <f>VLOOKUP(E172,VIP!$A$2:$O12742,6,0)</f>
        <v>NO</v>
      </c>
      <c r="L172" s="114" t="s">
        <v>2228</v>
      </c>
      <c r="M172" s="112" t="s">
        <v>2465</v>
      </c>
      <c r="N172" s="131" t="s">
        <v>2472</v>
      </c>
      <c r="O172" s="150" t="s">
        <v>2474</v>
      </c>
      <c r="P172" s="134"/>
      <c r="Q172" s="115" t="s">
        <v>2228</v>
      </c>
    </row>
    <row r="173" spans="1:17" s="136" customFormat="1" ht="18" x14ac:dyDescent="0.25">
      <c r="A173" s="113" t="str">
        <f>VLOOKUP(E173,'LISTADO ATM'!$A$2:$C$901,3,0)</f>
        <v>DISTRITO NACIONAL</v>
      </c>
      <c r="B173" s="109" t="s">
        <v>2609</v>
      </c>
      <c r="C173" s="119">
        <v>44285.434016203704</v>
      </c>
      <c r="D173" s="113" t="s">
        <v>2189</v>
      </c>
      <c r="E173" s="137">
        <v>917</v>
      </c>
      <c r="F173" s="113" t="str">
        <f>VLOOKUP(E173,VIP!$A$2:$O12325,2,0)</f>
        <v>DRBR01B</v>
      </c>
      <c r="G173" s="113" t="str">
        <f>VLOOKUP(E173,'LISTADO ATM'!$A$2:$B$900,2,0)</f>
        <v xml:space="preserve">ATM Oficina Los Mina </v>
      </c>
      <c r="H173" s="113" t="str">
        <f>VLOOKUP(E173,VIP!$A$2:$O17246,7,FALSE)</f>
        <v>Si</v>
      </c>
      <c r="I173" s="113" t="str">
        <f>VLOOKUP(E173,VIP!$A$2:$O9211,8,FALSE)</f>
        <v>Si</v>
      </c>
      <c r="J173" s="113" t="str">
        <f>VLOOKUP(E173,VIP!$A$2:$O9161,8,FALSE)</f>
        <v>Si</v>
      </c>
      <c r="K173" s="113" t="str">
        <f>VLOOKUP(E173,VIP!$A$2:$O12735,6,0)</f>
        <v>NO</v>
      </c>
      <c r="L173" s="114" t="s">
        <v>2228</v>
      </c>
      <c r="M173" s="112" t="s">
        <v>2465</v>
      </c>
      <c r="N173" s="131" t="s">
        <v>2472</v>
      </c>
      <c r="O173" s="150" t="s">
        <v>2474</v>
      </c>
      <c r="P173" s="134"/>
      <c r="Q173" s="115" t="s">
        <v>2228</v>
      </c>
    </row>
    <row r="174" spans="1:17" s="136" customFormat="1" ht="18" x14ac:dyDescent="0.25">
      <c r="A174" s="113" t="str">
        <f>VLOOKUP(E174,'LISTADO ATM'!$A$2:$C$901,3,0)</f>
        <v>DISTRITO NACIONAL</v>
      </c>
      <c r="B174" s="109" t="s">
        <v>2603</v>
      </c>
      <c r="C174" s="119">
        <v>44285.457141203704</v>
      </c>
      <c r="D174" s="113" t="s">
        <v>2189</v>
      </c>
      <c r="E174" s="145">
        <v>979</v>
      </c>
      <c r="F174" s="113" t="str">
        <f>VLOOKUP(E174,VIP!$A$2:$O12319,2,0)</f>
        <v>DRBR979</v>
      </c>
      <c r="G174" s="113" t="str">
        <f>VLOOKUP(E174,'LISTADO ATM'!$A$2:$B$900,2,0)</f>
        <v xml:space="preserve">ATM Oficina Luperón I </v>
      </c>
      <c r="H174" s="113" t="str">
        <f>VLOOKUP(E174,VIP!$A$2:$O17240,7,FALSE)</f>
        <v>Si</v>
      </c>
      <c r="I174" s="113" t="str">
        <f>VLOOKUP(E174,VIP!$A$2:$O9205,8,FALSE)</f>
        <v>Si</v>
      </c>
      <c r="J174" s="113" t="str">
        <f>VLOOKUP(E174,VIP!$A$2:$O9155,8,FALSE)</f>
        <v>Si</v>
      </c>
      <c r="K174" s="113" t="str">
        <f>VLOOKUP(E174,VIP!$A$2:$O12729,6,0)</f>
        <v>NO</v>
      </c>
      <c r="L174" s="114" t="s">
        <v>2228</v>
      </c>
      <c r="M174" s="112" t="s">
        <v>2465</v>
      </c>
      <c r="N174" s="135" t="s">
        <v>2601</v>
      </c>
      <c r="O174" s="150" t="s">
        <v>2474</v>
      </c>
      <c r="P174" s="134"/>
      <c r="Q174" s="115" t="s">
        <v>2228</v>
      </c>
    </row>
    <row r="175" spans="1:17" s="136" customFormat="1" ht="18" x14ac:dyDescent="0.25">
      <c r="A175" s="113" t="str">
        <f>VLOOKUP(E175,'LISTADO ATM'!$A$2:$C$901,3,0)</f>
        <v>DISTRITO NACIONAL</v>
      </c>
      <c r="B175" s="109" t="s">
        <v>2668</v>
      </c>
      <c r="C175" s="119">
        <v>44285.573321759257</v>
      </c>
      <c r="D175" s="113" t="s">
        <v>2189</v>
      </c>
      <c r="E175" s="137">
        <v>10</v>
      </c>
      <c r="F175" s="113" t="str">
        <f>VLOOKUP(E175,VIP!$A$2:$O12322,2,0)</f>
        <v>DRBR010</v>
      </c>
      <c r="G175" s="113" t="str">
        <f>VLOOKUP(E175,'LISTADO ATM'!$A$2:$B$900,2,0)</f>
        <v xml:space="preserve">ATM Ministerio Salud Pública </v>
      </c>
      <c r="H175" s="113" t="str">
        <f>VLOOKUP(E175,VIP!$A$2:$O17243,7,FALSE)</f>
        <v>Si</v>
      </c>
      <c r="I175" s="113" t="str">
        <f>VLOOKUP(E175,VIP!$A$2:$O9208,8,FALSE)</f>
        <v>Si</v>
      </c>
      <c r="J175" s="113" t="str">
        <f>VLOOKUP(E175,VIP!$A$2:$O9158,8,FALSE)</f>
        <v>Si</v>
      </c>
      <c r="K175" s="113" t="str">
        <f>VLOOKUP(E175,VIP!$A$2:$O12732,6,0)</f>
        <v>NO</v>
      </c>
      <c r="L175" s="114" t="s">
        <v>2228</v>
      </c>
      <c r="M175" s="112" t="s">
        <v>2465</v>
      </c>
      <c r="N175" s="131" t="s">
        <v>2472</v>
      </c>
      <c r="O175" s="150" t="s">
        <v>2474</v>
      </c>
      <c r="P175" s="134"/>
      <c r="Q175" s="115" t="s">
        <v>2228</v>
      </c>
    </row>
    <row r="176" spans="1:17" s="136" customFormat="1" ht="18" x14ac:dyDescent="0.25">
      <c r="A176" s="113" t="str">
        <f>VLOOKUP(E176,'LISTADO ATM'!$A$2:$C$901,3,0)</f>
        <v>DISTRITO NACIONAL</v>
      </c>
      <c r="B176" s="109" t="s">
        <v>2667</v>
      </c>
      <c r="C176" s="119">
        <v>44285.573773148149</v>
      </c>
      <c r="D176" s="113" t="s">
        <v>2189</v>
      </c>
      <c r="E176" s="137">
        <v>915</v>
      </c>
      <c r="F176" s="113" t="str">
        <f>VLOOKUP(E176,VIP!$A$2:$O12321,2,0)</f>
        <v>DRBR24F</v>
      </c>
      <c r="G176" s="113" t="str">
        <f>VLOOKUP(E176,'LISTADO ATM'!$A$2:$B$900,2,0)</f>
        <v xml:space="preserve">ATM Multicentro La Sirena Aut. Duarte </v>
      </c>
      <c r="H176" s="113" t="str">
        <f>VLOOKUP(E176,VIP!$A$2:$O17242,7,FALSE)</f>
        <v>Si</v>
      </c>
      <c r="I176" s="113" t="str">
        <f>VLOOKUP(E176,VIP!$A$2:$O9207,8,FALSE)</f>
        <v>Si</v>
      </c>
      <c r="J176" s="113" t="str">
        <f>VLOOKUP(E176,VIP!$A$2:$O9157,8,FALSE)</f>
        <v>Si</v>
      </c>
      <c r="K176" s="113" t="str">
        <f>VLOOKUP(E176,VIP!$A$2:$O12731,6,0)</f>
        <v>SI</v>
      </c>
      <c r="L176" s="114" t="s">
        <v>2228</v>
      </c>
      <c r="M176" s="112" t="s">
        <v>2465</v>
      </c>
      <c r="N176" s="131" t="s">
        <v>2472</v>
      </c>
      <c r="O176" s="150" t="s">
        <v>2474</v>
      </c>
      <c r="P176" s="134"/>
      <c r="Q176" s="115" t="s">
        <v>2228</v>
      </c>
    </row>
    <row r="177" spans="1:17" s="136" customFormat="1" ht="18" x14ac:dyDescent="0.25">
      <c r="A177" s="113" t="str">
        <f>VLOOKUP(E177,'LISTADO ATM'!$A$2:$C$901,3,0)</f>
        <v>SUR</v>
      </c>
      <c r="B177" s="109" t="s">
        <v>2702</v>
      </c>
      <c r="C177" s="119">
        <v>44285.648206018515</v>
      </c>
      <c r="D177" s="113" t="s">
        <v>2189</v>
      </c>
      <c r="E177" s="137">
        <v>134</v>
      </c>
      <c r="F177" s="113" t="str">
        <f>VLOOKUP(E177,VIP!$A$2:$O12330,2,0)</f>
        <v>DRBR134</v>
      </c>
      <c r="G177" s="113" t="str">
        <f>VLOOKUP(E177,'LISTADO ATM'!$A$2:$B$900,2,0)</f>
        <v xml:space="preserve">ATM Oficina San José de Ocoa </v>
      </c>
      <c r="H177" s="113" t="str">
        <f>VLOOKUP(E177,VIP!$A$2:$O17251,7,FALSE)</f>
        <v>Si</v>
      </c>
      <c r="I177" s="113" t="str">
        <f>VLOOKUP(E177,VIP!$A$2:$O9216,8,FALSE)</f>
        <v>Si</v>
      </c>
      <c r="J177" s="113" t="str">
        <f>VLOOKUP(E177,VIP!$A$2:$O9166,8,FALSE)</f>
        <v>Si</v>
      </c>
      <c r="K177" s="113" t="str">
        <f>VLOOKUP(E177,VIP!$A$2:$O12740,6,0)</f>
        <v>SI</v>
      </c>
      <c r="L177" s="114" t="s">
        <v>2228</v>
      </c>
      <c r="M177" s="112" t="s">
        <v>2465</v>
      </c>
      <c r="N177" s="131" t="s">
        <v>2472</v>
      </c>
      <c r="O177" s="150" t="s">
        <v>2474</v>
      </c>
      <c r="P177" s="134"/>
      <c r="Q177" s="115" t="s">
        <v>2228</v>
      </c>
    </row>
    <row r="178" spans="1:17" s="136" customFormat="1" ht="18" x14ac:dyDescent="0.25">
      <c r="A178" s="113" t="str">
        <f>VLOOKUP(E178,'LISTADO ATM'!$A$2:$C$901,3,0)</f>
        <v>DISTRITO NACIONAL</v>
      </c>
      <c r="B178" s="109" t="s">
        <v>2758</v>
      </c>
      <c r="C178" s="119">
        <v>44285.946157407408</v>
      </c>
      <c r="D178" s="113" t="s">
        <v>2189</v>
      </c>
      <c r="E178" s="137">
        <v>434</v>
      </c>
      <c r="F178" s="113" t="str">
        <f>VLOOKUP(E178,VIP!$A$2:$O12332,2,0)</f>
        <v>DRBR434</v>
      </c>
      <c r="G178" s="113" t="str">
        <f>VLOOKUP(E178,'LISTADO ATM'!$A$2:$B$900,2,0)</f>
        <v xml:space="preserve">ATM Generadora Hidroeléctrica Dom. (EGEHID) </v>
      </c>
      <c r="H178" s="113" t="str">
        <f>VLOOKUP(E178,VIP!$A$2:$O17253,7,FALSE)</f>
        <v>Si</v>
      </c>
      <c r="I178" s="113" t="str">
        <f>VLOOKUP(E178,VIP!$A$2:$O9218,8,FALSE)</f>
        <v>Si</v>
      </c>
      <c r="J178" s="113" t="str">
        <f>VLOOKUP(E178,VIP!$A$2:$O9168,8,FALSE)</f>
        <v>Si</v>
      </c>
      <c r="K178" s="113" t="str">
        <f>VLOOKUP(E178,VIP!$A$2:$O12742,6,0)</f>
        <v>NO</v>
      </c>
      <c r="L178" s="114" t="s">
        <v>2228</v>
      </c>
      <c r="M178" s="112" t="s">
        <v>2465</v>
      </c>
      <c r="N178" s="131" t="s">
        <v>2472</v>
      </c>
      <c r="O178" s="150" t="s">
        <v>2474</v>
      </c>
      <c r="P178" s="134"/>
      <c r="Q178" s="115" t="s">
        <v>2228</v>
      </c>
    </row>
    <row r="179" spans="1:17" s="136" customFormat="1" ht="18" x14ac:dyDescent="0.25">
      <c r="A179" s="113" t="str">
        <f>VLOOKUP(E179,'LISTADO ATM'!$A$2:$C$901,3,0)</f>
        <v>SUR</v>
      </c>
      <c r="B179" s="109" t="s">
        <v>2757</v>
      </c>
      <c r="C179" s="119">
        <v>44285.947118055556</v>
      </c>
      <c r="D179" s="113" t="s">
        <v>2189</v>
      </c>
      <c r="E179" s="137">
        <v>297</v>
      </c>
      <c r="F179" s="113" t="str">
        <f>VLOOKUP(E179,VIP!$A$2:$O12331,2,0)</f>
        <v>DRBR297</v>
      </c>
      <c r="G179" s="113" t="str">
        <f>VLOOKUP(E179,'LISTADO ATM'!$A$2:$B$900,2,0)</f>
        <v xml:space="preserve">ATM S/M Cadena Ocoa </v>
      </c>
      <c r="H179" s="113" t="str">
        <f>VLOOKUP(E179,VIP!$A$2:$O17252,7,FALSE)</f>
        <v>Si</v>
      </c>
      <c r="I179" s="113" t="str">
        <f>VLOOKUP(E179,VIP!$A$2:$O9217,8,FALSE)</f>
        <v>Si</v>
      </c>
      <c r="J179" s="113" t="str">
        <f>VLOOKUP(E179,VIP!$A$2:$O9167,8,FALSE)</f>
        <v>Si</v>
      </c>
      <c r="K179" s="113" t="str">
        <f>VLOOKUP(E179,VIP!$A$2:$O12741,6,0)</f>
        <v>NO</v>
      </c>
      <c r="L179" s="114" t="s">
        <v>2228</v>
      </c>
      <c r="M179" s="112" t="s">
        <v>2465</v>
      </c>
      <c r="N179" s="131" t="s">
        <v>2472</v>
      </c>
      <c r="O179" s="150" t="s">
        <v>2474</v>
      </c>
      <c r="P179" s="134"/>
      <c r="Q179" s="115" t="s">
        <v>2228</v>
      </c>
    </row>
    <row r="180" spans="1:17" s="136" customFormat="1" ht="18" x14ac:dyDescent="0.25">
      <c r="A180" s="113" t="str">
        <f>VLOOKUP(E180,'LISTADO ATM'!$A$2:$C$901,3,0)</f>
        <v>DISTRITO NACIONAL</v>
      </c>
      <c r="B180" s="109" t="s">
        <v>2755</v>
      </c>
      <c r="C180" s="119">
        <v>44285.95212962963</v>
      </c>
      <c r="D180" s="113" t="s">
        <v>2189</v>
      </c>
      <c r="E180" s="137">
        <v>85</v>
      </c>
      <c r="F180" s="113" t="str">
        <f>VLOOKUP(E180,VIP!$A$2:$O12329,2,0)</f>
        <v>DRBR085</v>
      </c>
      <c r="G180" s="113" t="str">
        <f>VLOOKUP(E180,'LISTADO ATM'!$A$2:$B$900,2,0)</f>
        <v xml:space="preserve">ATM Oficina San Isidro (Fuerza Aérea) </v>
      </c>
      <c r="H180" s="113" t="str">
        <f>VLOOKUP(E180,VIP!$A$2:$O17250,7,FALSE)</f>
        <v>Si</v>
      </c>
      <c r="I180" s="113" t="str">
        <f>VLOOKUP(E180,VIP!$A$2:$O9215,8,FALSE)</f>
        <v>Si</v>
      </c>
      <c r="J180" s="113" t="str">
        <f>VLOOKUP(E180,VIP!$A$2:$O9165,8,FALSE)</f>
        <v>Si</v>
      </c>
      <c r="K180" s="113" t="str">
        <f>VLOOKUP(E180,VIP!$A$2:$O12739,6,0)</f>
        <v>NO</v>
      </c>
      <c r="L180" s="114" t="s">
        <v>2228</v>
      </c>
      <c r="M180" s="112" t="s">
        <v>2465</v>
      </c>
      <c r="N180" s="131" t="s">
        <v>2472</v>
      </c>
      <c r="O180" s="150" t="s">
        <v>2474</v>
      </c>
      <c r="P180" s="134"/>
      <c r="Q180" s="115" t="s">
        <v>2228</v>
      </c>
    </row>
    <row r="181" spans="1:17" s="136" customFormat="1" ht="18" x14ac:dyDescent="0.25">
      <c r="A181" s="113" t="str">
        <f>VLOOKUP(E181,'LISTADO ATM'!$A$2:$C$901,3,0)</f>
        <v>DISTRITO NACIONAL</v>
      </c>
      <c r="B181" s="109" t="s">
        <v>2571</v>
      </c>
      <c r="C181" s="119">
        <v>44285.020370370374</v>
      </c>
      <c r="D181" s="113" t="s">
        <v>2189</v>
      </c>
      <c r="E181" s="137">
        <v>834</v>
      </c>
      <c r="F181" s="113" t="str">
        <f>VLOOKUP(E181,VIP!$A$2:$O12334,2,0)</f>
        <v>DRBR834</v>
      </c>
      <c r="G181" s="113" t="str">
        <f>VLOOKUP(E181,'LISTADO ATM'!$A$2:$B$900,2,0)</f>
        <v xml:space="preserve">ATM Centro Médico Moderno </v>
      </c>
      <c r="H181" s="113" t="str">
        <f>VLOOKUP(E181,VIP!$A$2:$O17255,7,FALSE)</f>
        <v>Si</v>
      </c>
      <c r="I181" s="113" t="str">
        <f>VLOOKUP(E181,VIP!$A$2:$O9220,8,FALSE)</f>
        <v>Si</v>
      </c>
      <c r="J181" s="113" t="str">
        <f>VLOOKUP(E181,VIP!$A$2:$O9170,8,FALSE)</f>
        <v>Si</v>
      </c>
      <c r="K181" s="113" t="str">
        <f>VLOOKUP(E181,VIP!$A$2:$O12744,6,0)</f>
        <v>NO</v>
      </c>
      <c r="L181" s="114" t="s">
        <v>2254</v>
      </c>
      <c r="M181" s="112" t="s">
        <v>2465</v>
      </c>
      <c r="N181" s="131" t="s">
        <v>2472</v>
      </c>
      <c r="O181" s="150" t="s">
        <v>2474</v>
      </c>
      <c r="P181" s="134"/>
      <c r="Q181" s="115" t="s">
        <v>2254</v>
      </c>
    </row>
    <row r="182" spans="1:17" s="136" customFormat="1" ht="18" x14ac:dyDescent="0.25">
      <c r="A182" s="113" t="str">
        <f>VLOOKUP(E182,'LISTADO ATM'!$A$2:$C$901,3,0)</f>
        <v>DISTRITO NACIONAL</v>
      </c>
      <c r="B182" s="109" t="s">
        <v>2567</v>
      </c>
      <c r="C182" s="119">
        <v>44285.037986111114</v>
      </c>
      <c r="D182" s="113" t="s">
        <v>2189</v>
      </c>
      <c r="E182" s="137">
        <v>183</v>
      </c>
      <c r="F182" s="113" t="str">
        <f>VLOOKUP(E182,VIP!$A$2:$O12330,2,0)</f>
        <v>DRBR183</v>
      </c>
      <c r="G182" s="113" t="str">
        <f>VLOOKUP(E182,'LISTADO ATM'!$A$2:$B$900,2,0)</f>
        <v>ATM Estación Nativa Km. 22 Aut. Duarte.</v>
      </c>
      <c r="H182" s="113" t="str">
        <f>VLOOKUP(E182,VIP!$A$2:$O17251,7,FALSE)</f>
        <v>N/A</v>
      </c>
      <c r="I182" s="113" t="str">
        <f>VLOOKUP(E182,VIP!$A$2:$O9216,8,FALSE)</f>
        <v>N/A</v>
      </c>
      <c r="J182" s="113" t="str">
        <f>VLOOKUP(E182,VIP!$A$2:$O9166,8,FALSE)</f>
        <v>N/A</v>
      </c>
      <c r="K182" s="113" t="str">
        <f>VLOOKUP(E182,VIP!$A$2:$O12740,6,0)</f>
        <v>N/A</v>
      </c>
      <c r="L182" s="114" t="s">
        <v>2254</v>
      </c>
      <c r="M182" s="112" t="s">
        <v>2465</v>
      </c>
      <c r="N182" s="131" t="s">
        <v>2472</v>
      </c>
      <c r="O182" s="150" t="s">
        <v>2474</v>
      </c>
      <c r="P182" s="134"/>
      <c r="Q182" s="115" t="s">
        <v>2254</v>
      </c>
    </row>
    <row r="183" spans="1:17" s="136" customFormat="1" ht="18" x14ac:dyDescent="0.25">
      <c r="A183" s="113" t="str">
        <f>VLOOKUP(E183,'LISTADO ATM'!$A$2:$C$901,3,0)</f>
        <v>DISTRITO NACIONAL</v>
      </c>
      <c r="B183" s="109" t="s">
        <v>2564</v>
      </c>
      <c r="C183" s="119">
        <v>44285.044745370367</v>
      </c>
      <c r="D183" s="113" t="s">
        <v>2189</v>
      </c>
      <c r="E183" s="137">
        <v>939</v>
      </c>
      <c r="F183" s="113" t="str">
        <f>VLOOKUP(E183,VIP!$A$2:$O12327,2,0)</f>
        <v>DRBR939</v>
      </c>
      <c r="G183" s="113" t="str">
        <f>VLOOKUP(E183,'LISTADO ATM'!$A$2:$B$900,2,0)</f>
        <v xml:space="preserve">ATM Estación Texaco Máximo Gómez </v>
      </c>
      <c r="H183" s="113" t="str">
        <f>VLOOKUP(E183,VIP!$A$2:$O17248,7,FALSE)</f>
        <v>Si</v>
      </c>
      <c r="I183" s="113" t="str">
        <f>VLOOKUP(E183,VIP!$A$2:$O9213,8,FALSE)</f>
        <v>Si</v>
      </c>
      <c r="J183" s="113" t="str">
        <f>VLOOKUP(E183,VIP!$A$2:$O9163,8,FALSE)</f>
        <v>Si</v>
      </c>
      <c r="K183" s="113" t="str">
        <f>VLOOKUP(E183,VIP!$A$2:$O12737,6,0)</f>
        <v>NO</v>
      </c>
      <c r="L183" s="114" t="s">
        <v>2254</v>
      </c>
      <c r="M183" s="112" t="s">
        <v>2465</v>
      </c>
      <c r="N183" s="131" t="s">
        <v>2472</v>
      </c>
      <c r="O183" s="150" t="s">
        <v>2474</v>
      </c>
      <c r="P183" s="134"/>
      <c r="Q183" s="115" t="s">
        <v>2254</v>
      </c>
    </row>
    <row r="184" spans="1:17" s="136" customFormat="1" ht="18" x14ac:dyDescent="0.25">
      <c r="A184" s="113" t="str">
        <f>VLOOKUP(E184,'LISTADO ATM'!$A$2:$C$901,3,0)</f>
        <v>DISTRITO NACIONAL</v>
      </c>
      <c r="B184" s="109" t="s">
        <v>2680</v>
      </c>
      <c r="C184" s="119">
        <v>44285.629699074074</v>
      </c>
      <c r="D184" s="113" t="s">
        <v>2189</v>
      </c>
      <c r="E184" s="137">
        <v>744</v>
      </c>
      <c r="F184" s="113" t="str">
        <f>VLOOKUP(E184,VIP!$A$2:$O12323,2,0)</f>
        <v>DRBR289</v>
      </c>
      <c r="G184" s="113" t="str">
        <f>VLOOKUP(E184,'LISTADO ATM'!$A$2:$B$900,2,0)</f>
        <v xml:space="preserve">ATM Multicentro La Sirena Venezuela </v>
      </c>
      <c r="H184" s="113" t="str">
        <f>VLOOKUP(E184,VIP!$A$2:$O17244,7,FALSE)</f>
        <v>Si</v>
      </c>
      <c r="I184" s="113" t="str">
        <f>VLOOKUP(E184,VIP!$A$2:$O9209,8,FALSE)</f>
        <v>Si</v>
      </c>
      <c r="J184" s="113" t="str">
        <f>VLOOKUP(E184,VIP!$A$2:$O9159,8,FALSE)</f>
        <v>Si</v>
      </c>
      <c r="K184" s="113" t="str">
        <f>VLOOKUP(E184,VIP!$A$2:$O12733,6,0)</f>
        <v>SI</v>
      </c>
      <c r="L184" s="114" t="s">
        <v>2254</v>
      </c>
      <c r="M184" s="112" t="s">
        <v>2465</v>
      </c>
      <c r="N184" s="131" t="s">
        <v>2472</v>
      </c>
      <c r="O184" s="147" t="s">
        <v>2474</v>
      </c>
      <c r="P184" s="134"/>
      <c r="Q184" s="115" t="s">
        <v>2254</v>
      </c>
    </row>
    <row r="185" spans="1:17" s="136" customFormat="1" ht="18" x14ac:dyDescent="0.25">
      <c r="A185" s="113" t="str">
        <f>VLOOKUP(E185,'LISTADO ATM'!$A$2:$C$901,3,0)</f>
        <v>DISTRITO NACIONAL</v>
      </c>
      <c r="B185" s="109">
        <v>335836369</v>
      </c>
      <c r="C185" s="119">
        <v>44283.750277777777</v>
      </c>
      <c r="D185" s="113" t="s">
        <v>2494</v>
      </c>
      <c r="E185" s="137">
        <v>946</v>
      </c>
      <c r="F185" s="113" t="str">
        <f>VLOOKUP(E185,VIP!$A$2:$O12295,2,0)</f>
        <v>DRBR24R</v>
      </c>
      <c r="G185" s="113" t="str">
        <f>VLOOKUP(E185,'LISTADO ATM'!$A$2:$B$900,2,0)</f>
        <v xml:space="preserve">ATM Oficina Núñez de Cáceres I </v>
      </c>
      <c r="H185" s="113" t="str">
        <f>VLOOKUP(E185,VIP!$A$2:$O17216,7,FALSE)</f>
        <v>Si</v>
      </c>
      <c r="I185" s="113" t="str">
        <f>VLOOKUP(E185,VIP!$A$2:$O9181,8,FALSE)</f>
        <v>Si</v>
      </c>
      <c r="J185" s="113" t="str">
        <f>VLOOKUP(E185,VIP!$A$2:$O9131,8,FALSE)</f>
        <v>Si</v>
      </c>
      <c r="K185" s="113" t="str">
        <f>VLOOKUP(E185,VIP!$A$2:$O12705,6,0)</f>
        <v>NO</v>
      </c>
      <c r="L185" s="114" t="s">
        <v>2523</v>
      </c>
      <c r="M185" s="112" t="s">
        <v>2465</v>
      </c>
      <c r="N185" s="131" t="s">
        <v>2472</v>
      </c>
      <c r="O185" s="150" t="s">
        <v>2495</v>
      </c>
      <c r="P185" s="134"/>
      <c r="Q185" s="115" t="s">
        <v>2574</v>
      </c>
    </row>
    <row r="186" spans="1:17" s="136" customFormat="1" ht="18" x14ac:dyDescent="0.25">
      <c r="A186" s="113" t="str">
        <f>VLOOKUP(E186,'LISTADO ATM'!$A$2:$C$901,3,0)</f>
        <v>ESTE</v>
      </c>
      <c r="B186" s="109" t="s">
        <v>2570</v>
      </c>
      <c r="C186" s="119">
        <v>44285.023043981484</v>
      </c>
      <c r="D186" s="113" t="s">
        <v>2468</v>
      </c>
      <c r="E186" s="137">
        <v>608</v>
      </c>
      <c r="F186" s="113" t="str">
        <f>VLOOKUP(E186,VIP!$A$2:$O12333,2,0)</f>
        <v>DRBR305</v>
      </c>
      <c r="G186" s="113" t="str">
        <f>VLOOKUP(E186,'LISTADO ATM'!$A$2:$B$900,2,0)</f>
        <v xml:space="preserve">ATM Oficina Jumbo (San Pedro) </v>
      </c>
      <c r="H186" s="113" t="str">
        <f>VLOOKUP(E186,VIP!$A$2:$O17254,7,FALSE)</f>
        <v>Si</v>
      </c>
      <c r="I186" s="113" t="str">
        <f>VLOOKUP(E186,VIP!$A$2:$O9219,8,FALSE)</f>
        <v>Si</v>
      </c>
      <c r="J186" s="113" t="str">
        <f>VLOOKUP(E186,VIP!$A$2:$O9169,8,FALSE)</f>
        <v>Si</v>
      </c>
      <c r="K186" s="113" t="str">
        <f>VLOOKUP(E186,VIP!$A$2:$O12743,6,0)</f>
        <v>SI</v>
      </c>
      <c r="L186" s="114" t="s">
        <v>2523</v>
      </c>
      <c r="M186" s="112" t="s">
        <v>2465</v>
      </c>
      <c r="N186" s="135" t="s">
        <v>2601</v>
      </c>
      <c r="O186" s="147" t="s">
        <v>2473</v>
      </c>
      <c r="P186" s="111"/>
      <c r="Q186" s="115" t="s">
        <v>2574</v>
      </c>
    </row>
    <row r="187" spans="1:17" s="136" customFormat="1" ht="18" x14ac:dyDescent="0.25">
      <c r="A187" s="113" t="str">
        <f>VLOOKUP(E187,'LISTADO ATM'!$A$2:$C$901,3,0)</f>
        <v>DISTRITO NACIONAL</v>
      </c>
      <c r="B187" s="109" t="s">
        <v>2568</v>
      </c>
      <c r="C187" s="119">
        <v>44285.03392361111</v>
      </c>
      <c r="D187" s="113" t="s">
        <v>2468</v>
      </c>
      <c r="E187" s="145">
        <v>26</v>
      </c>
      <c r="F187" s="113" t="str">
        <f>VLOOKUP(E187,VIP!$A$2:$O12331,2,0)</f>
        <v>DRBR221</v>
      </c>
      <c r="G187" s="113" t="str">
        <f>VLOOKUP(E187,'LISTADO ATM'!$A$2:$B$900,2,0)</f>
        <v>ATM S/M Jumbo San Isidro</v>
      </c>
      <c r="H187" s="113" t="str">
        <f>VLOOKUP(E187,VIP!$A$2:$O17252,7,FALSE)</f>
        <v>Si</v>
      </c>
      <c r="I187" s="113" t="str">
        <f>VLOOKUP(E187,VIP!$A$2:$O9217,8,FALSE)</f>
        <v>Si</v>
      </c>
      <c r="J187" s="113" t="str">
        <f>VLOOKUP(E187,VIP!$A$2:$O9167,8,FALSE)</f>
        <v>Si</v>
      </c>
      <c r="K187" s="113" t="str">
        <f>VLOOKUP(E187,VIP!$A$2:$O12741,6,0)</f>
        <v>NO</v>
      </c>
      <c r="L187" s="114" t="s">
        <v>2523</v>
      </c>
      <c r="M187" s="112" t="s">
        <v>2465</v>
      </c>
      <c r="N187" s="131" t="s">
        <v>2472</v>
      </c>
      <c r="O187" s="147" t="s">
        <v>2473</v>
      </c>
      <c r="P187" s="134"/>
      <c r="Q187" s="115" t="s">
        <v>2574</v>
      </c>
    </row>
    <row r="188" spans="1:17" s="136" customFormat="1" ht="18" x14ac:dyDescent="0.25">
      <c r="A188" s="113" t="str">
        <f>VLOOKUP(E188,'LISTADO ATM'!$A$2:$C$901,3,0)</f>
        <v>NORTE</v>
      </c>
      <c r="B188" s="109" t="s">
        <v>2565</v>
      </c>
      <c r="C188" s="119">
        <v>44285.043275462966</v>
      </c>
      <c r="D188" s="113" t="s">
        <v>2494</v>
      </c>
      <c r="E188" s="137">
        <v>304</v>
      </c>
      <c r="F188" s="113" t="str">
        <f>VLOOKUP(E188,VIP!$A$2:$O12328,2,0)</f>
        <v>DRBR304</v>
      </c>
      <c r="G188" s="113" t="str">
        <f>VLOOKUP(E188,'LISTADO ATM'!$A$2:$B$900,2,0)</f>
        <v xml:space="preserve">ATM Multicentro La Sirena Estrella Sadhala </v>
      </c>
      <c r="H188" s="113" t="str">
        <f>VLOOKUP(E188,VIP!$A$2:$O17249,7,FALSE)</f>
        <v>Si</v>
      </c>
      <c r="I188" s="113" t="str">
        <f>VLOOKUP(E188,VIP!$A$2:$O9214,8,FALSE)</f>
        <v>Si</v>
      </c>
      <c r="J188" s="113" t="str">
        <f>VLOOKUP(E188,VIP!$A$2:$O9164,8,FALSE)</f>
        <v>Si</v>
      </c>
      <c r="K188" s="113" t="str">
        <f>VLOOKUP(E188,VIP!$A$2:$O12738,6,0)</f>
        <v>NO</v>
      </c>
      <c r="L188" s="114" t="s">
        <v>2523</v>
      </c>
      <c r="M188" s="112" t="s">
        <v>2465</v>
      </c>
      <c r="N188" s="131" t="s">
        <v>2472</v>
      </c>
      <c r="O188" s="147" t="s">
        <v>2495</v>
      </c>
      <c r="P188" s="134"/>
      <c r="Q188" s="115" t="s">
        <v>2574</v>
      </c>
    </row>
    <row r="189" spans="1:17" s="136" customFormat="1" ht="18" x14ac:dyDescent="0.25">
      <c r="A189" s="113" t="str">
        <f>VLOOKUP(E189,'LISTADO ATM'!$A$2:$C$901,3,0)</f>
        <v>NORTE</v>
      </c>
      <c r="B189" s="109" t="s">
        <v>2561</v>
      </c>
      <c r="C189" s="119">
        <v>44285.058032407411</v>
      </c>
      <c r="D189" s="113" t="s">
        <v>2494</v>
      </c>
      <c r="E189" s="137">
        <v>809</v>
      </c>
      <c r="F189" s="113" t="str">
        <f>VLOOKUP(E189,VIP!$A$2:$O12324,2,0)</f>
        <v>DRBR809</v>
      </c>
      <c r="G189" s="113" t="str">
        <f>VLOOKUP(E189,'LISTADO ATM'!$A$2:$B$900,2,0)</f>
        <v>ATM Yoma (Cotuí)</v>
      </c>
      <c r="H189" s="113" t="str">
        <f>VLOOKUP(E189,VIP!$A$2:$O17245,7,FALSE)</f>
        <v>Si</v>
      </c>
      <c r="I189" s="113" t="str">
        <f>VLOOKUP(E189,VIP!$A$2:$O9210,8,FALSE)</f>
        <v>Si</v>
      </c>
      <c r="J189" s="113" t="str">
        <f>VLOOKUP(E189,VIP!$A$2:$O9160,8,FALSE)</f>
        <v>Si</v>
      </c>
      <c r="K189" s="113" t="str">
        <f>VLOOKUP(E189,VIP!$A$2:$O12734,6,0)</f>
        <v>NO</v>
      </c>
      <c r="L189" s="114" t="s">
        <v>2523</v>
      </c>
      <c r="M189" s="112" t="s">
        <v>2465</v>
      </c>
      <c r="N189" s="131" t="s">
        <v>2472</v>
      </c>
      <c r="O189" s="150" t="s">
        <v>2495</v>
      </c>
      <c r="P189" s="134"/>
      <c r="Q189" s="115" t="s">
        <v>2574</v>
      </c>
    </row>
    <row r="190" spans="1:17" s="136" customFormat="1" ht="18" x14ac:dyDescent="0.25">
      <c r="A190" s="113" t="str">
        <f>VLOOKUP(E190,'LISTADO ATM'!$A$2:$C$901,3,0)</f>
        <v>SUR</v>
      </c>
      <c r="B190" s="109" t="s">
        <v>2672</v>
      </c>
      <c r="C190" s="119">
        <v>44285.545312499999</v>
      </c>
      <c r="D190" s="113" t="s">
        <v>2468</v>
      </c>
      <c r="E190" s="137">
        <v>584</v>
      </c>
      <c r="F190" s="113" t="str">
        <f>VLOOKUP(E190,VIP!$A$2:$O12326,2,0)</f>
        <v>DRBR404</v>
      </c>
      <c r="G190" s="113" t="str">
        <f>VLOOKUP(E190,'LISTADO ATM'!$A$2:$B$900,2,0)</f>
        <v xml:space="preserve">ATM Oficina San Cristóbal I </v>
      </c>
      <c r="H190" s="113" t="str">
        <f>VLOOKUP(E190,VIP!$A$2:$O17247,7,FALSE)</f>
        <v>Si</v>
      </c>
      <c r="I190" s="113" t="str">
        <f>VLOOKUP(E190,VIP!$A$2:$O9212,8,FALSE)</f>
        <v>Si</v>
      </c>
      <c r="J190" s="113" t="str">
        <f>VLOOKUP(E190,VIP!$A$2:$O9162,8,FALSE)</f>
        <v>Si</v>
      </c>
      <c r="K190" s="113" t="str">
        <f>VLOOKUP(E190,VIP!$A$2:$O12736,6,0)</f>
        <v>SI</v>
      </c>
      <c r="L190" s="114" t="s">
        <v>2523</v>
      </c>
      <c r="M190" s="112" t="s">
        <v>2465</v>
      </c>
      <c r="N190" s="131" t="s">
        <v>2472</v>
      </c>
      <c r="O190" s="150" t="s">
        <v>2473</v>
      </c>
      <c r="P190" s="134"/>
      <c r="Q190" s="115" t="s">
        <v>2574</v>
      </c>
    </row>
    <row r="191" spans="1:17" s="136" customFormat="1" ht="18" x14ac:dyDescent="0.25">
      <c r="A191" s="113" t="str">
        <f>VLOOKUP(E191,'LISTADO ATM'!$A$2:$C$901,3,0)</f>
        <v>DISTRITO NACIONAL</v>
      </c>
      <c r="B191" s="109" t="s">
        <v>2669</v>
      </c>
      <c r="C191" s="119">
        <v>44285.5549537037</v>
      </c>
      <c r="D191" s="113" t="s">
        <v>2468</v>
      </c>
      <c r="E191" s="137">
        <v>494</v>
      </c>
      <c r="F191" s="113" t="str">
        <f>VLOOKUP(E191,VIP!$A$2:$O12323,2,0)</f>
        <v>DRBR494</v>
      </c>
      <c r="G191" s="113" t="str">
        <f>VLOOKUP(E191,'LISTADO ATM'!$A$2:$B$900,2,0)</f>
        <v xml:space="preserve">ATM Oficina Blue Mall </v>
      </c>
      <c r="H191" s="113" t="str">
        <f>VLOOKUP(E191,VIP!$A$2:$O17244,7,FALSE)</f>
        <v>Si</v>
      </c>
      <c r="I191" s="113" t="str">
        <f>VLOOKUP(E191,VIP!$A$2:$O9209,8,FALSE)</f>
        <v>Si</v>
      </c>
      <c r="J191" s="113" t="str">
        <f>VLOOKUP(E191,VIP!$A$2:$O9159,8,FALSE)</f>
        <v>Si</v>
      </c>
      <c r="K191" s="113" t="str">
        <f>VLOOKUP(E191,VIP!$A$2:$O12733,6,0)</f>
        <v>SI</v>
      </c>
      <c r="L191" s="114" t="s">
        <v>2523</v>
      </c>
      <c r="M191" s="112" t="s">
        <v>2465</v>
      </c>
      <c r="N191" s="131" t="s">
        <v>2472</v>
      </c>
      <c r="O191" s="147" t="s">
        <v>2473</v>
      </c>
      <c r="P191" s="134"/>
      <c r="Q191" s="115" t="s">
        <v>2574</v>
      </c>
    </row>
    <row r="192" spans="1:17" s="136" customFormat="1" ht="18" x14ac:dyDescent="0.25">
      <c r="A192" s="113" t="str">
        <f>VLOOKUP(E192,'LISTADO ATM'!$A$2:$C$901,3,0)</f>
        <v>SUR</v>
      </c>
      <c r="B192" s="109">
        <v>335836366</v>
      </c>
      <c r="C192" s="119">
        <v>44283.726678240739</v>
      </c>
      <c r="D192" s="113" t="s">
        <v>2468</v>
      </c>
      <c r="E192" s="137">
        <v>356</v>
      </c>
      <c r="F192" s="113" t="str">
        <f>VLOOKUP(E192,VIP!$A$2:$O12297,2,0)</f>
        <v>DRBR356</v>
      </c>
      <c r="G192" s="113" t="str">
        <f>VLOOKUP(E192,'LISTADO ATM'!$A$2:$B$900,2,0)</f>
        <v xml:space="preserve">ATM Estación Sigma (San Cristóbal) </v>
      </c>
      <c r="H192" s="113" t="str">
        <f>VLOOKUP(E192,VIP!$A$2:$O17218,7,FALSE)</f>
        <v>Si</v>
      </c>
      <c r="I192" s="113" t="str">
        <f>VLOOKUP(E192,VIP!$A$2:$O9183,8,FALSE)</f>
        <v>Si</v>
      </c>
      <c r="J192" s="113" t="str">
        <f>VLOOKUP(E192,VIP!$A$2:$O9133,8,FALSE)</f>
        <v>Si</v>
      </c>
      <c r="K192" s="113" t="str">
        <f>VLOOKUP(E192,VIP!$A$2:$O12707,6,0)</f>
        <v>NO</v>
      </c>
      <c r="L192" s="114" t="s">
        <v>2498</v>
      </c>
      <c r="M192" s="112" t="s">
        <v>2465</v>
      </c>
      <c r="N192" s="131" t="s">
        <v>2472</v>
      </c>
      <c r="O192" s="150" t="s">
        <v>2473</v>
      </c>
      <c r="P192" s="134"/>
      <c r="Q192" s="115" t="s">
        <v>2498</v>
      </c>
    </row>
    <row r="193" spans="1:17" s="136" customFormat="1" ht="18" x14ac:dyDescent="0.25">
      <c r="A193" s="113" t="str">
        <f>VLOOKUP(E193,'LISTADO ATM'!$A$2:$C$901,3,0)</f>
        <v>ESTE</v>
      </c>
      <c r="B193" s="109">
        <v>335837424</v>
      </c>
      <c r="C193" s="119">
        <v>44284.648229166669</v>
      </c>
      <c r="D193" s="113" t="s">
        <v>2468</v>
      </c>
      <c r="E193" s="137">
        <v>104</v>
      </c>
      <c r="F193" s="113" t="str">
        <f>VLOOKUP(E193,VIP!$A$2:$O12312,2,0)</f>
        <v>DRBR104</v>
      </c>
      <c r="G193" s="113" t="str">
        <f>VLOOKUP(E193,'LISTADO ATM'!$A$2:$B$900,2,0)</f>
        <v xml:space="preserve">ATM Jumbo Higuey </v>
      </c>
      <c r="H193" s="113" t="str">
        <f>VLOOKUP(E193,VIP!$A$2:$O17233,7,FALSE)</f>
        <v>Si</v>
      </c>
      <c r="I193" s="113" t="str">
        <f>VLOOKUP(E193,VIP!$A$2:$O9198,8,FALSE)</f>
        <v>Si</v>
      </c>
      <c r="J193" s="113" t="str">
        <f>VLOOKUP(E193,VIP!$A$2:$O9148,8,FALSE)</f>
        <v>Si</v>
      </c>
      <c r="K193" s="113" t="str">
        <f>VLOOKUP(E193,VIP!$A$2:$O12722,6,0)</f>
        <v>NO</v>
      </c>
      <c r="L193" s="114" t="s">
        <v>2498</v>
      </c>
      <c r="M193" s="112" t="s">
        <v>2465</v>
      </c>
      <c r="N193" s="131" t="s">
        <v>2472</v>
      </c>
      <c r="O193" s="150" t="s">
        <v>2473</v>
      </c>
      <c r="P193" s="134"/>
      <c r="Q193" s="115" t="s">
        <v>2498</v>
      </c>
    </row>
    <row r="194" spans="1:17" s="136" customFormat="1" ht="18" x14ac:dyDescent="0.25">
      <c r="A194" s="113" t="str">
        <f>VLOOKUP(E194,'LISTADO ATM'!$A$2:$C$901,3,0)</f>
        <v>DISTRITO NACIONAL</v>
      </c>
      <c r="B194" s="109" t="s">
        <v>2569</v>
      </c>
      <c r="C194" s="119">
        <v>44285.032326388886</v>
      </c>
      <c r="D194" s="113" t="s">
        <v>2468</v>
      </c>
      <c r="E194" s="137">
        <v>966</v>
      </c>
      <c r="F194" s="113" t="str">
        <f>VLOOKUP(E194,VIP!$A$2:$O12332,2,0)</f>
        <v>DRBR966</v>
      </c>
      <c r="G194" s="113" t="str">
        <f>VLOOKUP(E194,'LISTADO ATM'!$A$2:$B$900,2,0)</f>
        <v>ATM Centro Medico Real</v>
      </c>
      <c r="H194" s="113" t="str">
        <f>VLOOKUP(E194,VIP!$A$2:$O17253,7,FALSE)</f>
        <v>Si</v>
      </c>
      <c r="I194" s="113" t="str">
        <f>VLOOKUP(E194,VIP!$A$2:$O9218,8,FALSE)</f>
        <v>Si</v>
      </c>
      <c r="J194" s="113" t="str">
        <f>VLOOKUP(E194,VIP!$A$2:$O9168,8,FALSE)</f>
        <v>Si</v>
      </c>
      <c r="K194" s="113" t="str">
        <f>VLOOKUP(E194,VIP!$A$2:$O12742,6,0)</f>
        <v>NO</v>
      </c>
      <c r="L194" s="114" t="s">
        <v>2498</v>
      </c>
      <c r="M194" s="112" t="s">
        <v>2465</v>
      </c>
      <c r="N194" s="131" t="s">
        <v>2472</v>
      </c>
      <c r="O194" s="147" t="s">
        <v>2473</v>
      </c>
      <c r="P194" s="134"/>
      <c r="Q194" s="115" t="s">
        <v>2498</v>
      </c>
    </row>
    <row r="195" spans="1:17" s="136" customFormat="1" ht="18" x14ac:dyDescent="0.25">
      <c r="A195" s="113" t="str">
        <f>VLOOKUP(E195,'LISTADO ATM'!$A$2:$C$901,3,0)</f>
        <v>SUR</v>
      </c>
      <c r="B195" s="109" t="s">
        <v>2590</v>
      </c>
      <c r="C195" s="119">
        <v>44285.322847222225</v>
      </c>
      <c r="D195" s="113" t="s">
        <v>2494</v>
      </c>
      <c r="E195" s="137">
        <v>5</v>
      </c>
      <c r="F195" s="113" t="str">
        <f>VLOOKUP(E195,VIP!$A$2:$O12332,2,0)</f>
        <v>DRBR005</v>
      </c>
      <c r="G195" s="113" t="str">
        <f>VLOOKUP(E195,'LISTADO ATM'!$A$2:$B$900,2,0)</f>
        <v>ATM Oficina Autoservicio Villa Ofelia (San Juan)</v>
      </c>
      <c r="H195" s="113" t="str">
        <f>VLOOKUP(E195,VIP!$A$2:$O17253,7,FALSE)</f>
        <v>Si</v>
      </c>
      <c r="I195" s="113" t="str">
        <f>VLOOKUP(E195,VIP!$A$2:$O9218,8,FALSE)</f>
        <v>Si</v>
      </c>
      <c r="J195" s="113" t="str">
        <f>VLOOKUP(E195,VIP!$A$2:$O9168,8,FALSE)</f>
        <v>Si</v>
      </c>
      <c r="K195" s="113" t="str">
        <f>VLOOKUP(E195,VIP!$A$2:$O12742,6,0)</f>
        <v>NO</v>
      </c>
      <c r="L195" s="114" t="s">
        <v>2498</v>
      </c>
      <c r="M195" s="112" t="s">
        <v>2465</v>
      </c>
      <c r="N195" s="131" t="s">
        <v>2472</v>
      </c>
      <c r="O195" s="150" t="s">
        <v>2495</v>
      </c>
      <c r="P195" s="134"/>
      <c r="Q195" s="115" t="s">
        <v>2498</v>
      </c>
    </row>
    <row r="196" spans="1:17" s="136" customFormat="1" ht="18" x14ac:dyDescent="0.25">
      <c r="A196" s="113" t="str">
        <f>VLOOKUP(E196,'LISTADO ATM'!$A$2:$C$901,3,0)</f>
        <v>DISTRITO NACIONAL</v>
      </c>
      <c r="B196" s="109" t="s">
        <v>2589</v>
      </c>
      <c r="C196" s="119">
        <v>44285.332326388889</v>
      </c>
      <c r="D196" s="113" t="s">
        <v>2468</v>
      </c>
      <c r="E196" s="137">
        <v>560</v>
      </c>
      <c r="F196" s="113" t="str">
        <f>VLOOKUP(E196,VIP!$A$2:$O12331,2,0)</f>
        <v>DRBR229</v>
      </c>
      <c r="G196" s="113" t="str">
        <f>VLOOKUP(E196,'LISTADO ATM'!$A$2:$B$900,2,0)</f>
        <v xml:space="preserve">ATM Junta Central Electoral </v>
      </c>
      <c r="H196" s="113" t="str">
        <f>VLOOKUP(E196,VIP!$A$2:$O17252,7,FALSE)</f>
        <v>Si</v>
      </c>
      <c r="I196" s="113" t="str">
        <f>VLOOKUP(E196,VIP!$A$2:$O9217,8,FALSE)</f>
        <v>Si</v>
      </c>
      <c r="J196" s="113" t="str">
        <f>VLOOKUP(E196,VIP!$A$2:$O9167,8,FALSE)</f>
        <v>Si</v>
      </c>
      <c r="K196" s="113" t="str">
        <f>VLOOKUP(E196,VIP!$A$2:$O12741,6,0)</f>
        <v>SI</v>
      </c>
      <c r="L196" s="114" t="s">
        <v>2498</v>
      </c>
      <c r="M196" s="112" t="s">
        <v>2465</v>
      </c>
      <c r="N196" s="131" t="s">
        <v>2472</v>
      </c>
      <c r="O196" s="150" t="s">
        <v>2473</v>
      </c>
      <c r="P196" s="134"/>
      <c r="Q196" s="115" t="s">
        <v>2498</v>
      </c>
    </row>
    <row r="197" spans="1:17" s="136" customFormat="1" ht="18" x14ac:dyDescent="0.25">
      <c r="A197" s="113" t="str">
        <f>VLOOKUP(E197,'LISTADO ATM'!$A$2:$C$901,3,0)</f>
        <v>SUR</v>
      </c>
      <c r="B197" s="109">
        <v>335837056</v>
      </c>
      <c r="C197" s="119">
        <v>44284.496701388889</v>
      </c>
      <c r="D197" s="113" t="s">
        <v>2468</v>
      </c>
      <c r="E197" s="137">
        <v>873</v>
      </c>
      <c r="F197" s="113" t="str">
        <f>VLOOKUP(E197,VIP!$A$2:$O12326,2,0)</f>
        <v>DRBR873</v>
      </c>
      <c r="G197" s="113" t="str">
        <f>VLOOKUP(E197,'LISTADO ATM'!$A$2:$B$900,2,0)</f>
        <v xml:space="preserve">ATM Centro de Caja San Cristóbal II </v>
      </c>
      <c r="H197" s="113" t="str">
        <f>VLOOKUP(E197,VIP!$A$2:$O17247,7,FALSE)</f>
        <v>Si</v>
      </c>
      <c r="I197" s="113" t="str">
        <f>VLOOKUP(E197,VIP!$A$2:$O9212,8,FALSE)</f>
        <v>Si</v>
      </c>
      <c r="J197" s="113" t="str">
        <f>VLOOKUP(E197,VIP!$A$2:$O9162,8,FALSE)</f>
        <v>Si</v>
      </c>
      <c r="K197" s="113" t="str">
        <f>VLOOKUP(E197,VIP!$A$2:$O12736,6,0)</f>
        <v>SI</v>
      </c>
      <c r="L197" s="114" t="s">
        <v>2459</v>
      </c>
      <c r="M197" s="112" t="s">
        <v>2465</v>
      </c>
      <c r="N197" s="131" t="s">
        <v>2472</v>
      </c>
      <c r="O197" s="147" t="s">
        <v>2473</v>
      </c>
      <c r="P197" s="134"/>
      <c r="Q197" s="115" t="s">
        <v>2459</v>
      </c>
    </row>
    <row r="198" spans="1:17" s="136" customFormat="1" ht="18" x14ac:dyDescent="0.25">
      <c r="A198" s="113" t="str">
        <f>VLOOKUP(E198,'LISTADO ATM'!$A$2:$C$901,3,0)</f>
        <v>DISTRITO NACIONAL</v>
      </c>
      <c r="B198" s="109" t="s">
        <v>2545</v>
      </c>
      <c r="C198" s="119">
        <v>44284.756192129629</v>
      </c>
      <c r="D198" s="113" t="s">
        <v>2468</v>
      </c>
      <c r="E198" s="137">
        <v>561</v>
      </c>
      <c r="F198" s="113" t="str">
        <f>VLOOKUP(E198,VIP!$A$2:$O12320,2,0)</f>
        <v>DRBR133</v>
      </c>
      <c r="G198" s="113" t="str">
        <f>VLOOKUP(E198,'LISTADO ATM'!$A$2:$B$900,2,0)</f>
        <v xml:space="preserve">ATM Comando Regional P.N. S.D. Este </v>
      </c>
      <c r="H198" s="113" t="str">
        <f>VLOOKUP(E198,VIP!$A$2:$O17241,7,FALSE)</f>
        <v>Si</v>
      </c>
      <c r="I198" s="113" t="str">
        <f>VLOOKUP(E198,VIP!$A$2:$O9206,8,FALSE)</f>
        <v>Si</v>
      </c>
      <c r="J198" s="113" t="str">
        <f>VLOOKUP(E198,VIP!$A$2:$O9156,8,FALSE)</f>
        <v>Si</v>
      </c>
      <c r="K198" s="113" t="str">
        <f>VLOOKUP(E198,VIP!$A$2:$O12730,6,0)</f>
        <v>NO</v>
      </c>
      <c r="L198" s="114" t="s">
        <v>2459</v>
      </c>
      <c r="M198" s="112" t="s">
        <v>2465</v>
      </c>
      <c r="N198" s="131" t="s">
        <v>2472</v>
      </c>
      <c r="O198" s="150" t="s">
        <v>2473</v>
      </c>
      <c r="P198" s="134"/>
      <c r="Q198" s="115" t="s">
        <v>2459</v>
      </c>
    </row>
    <row r="199" spans="1:17" s="136" customFormat="1" ht="18" x14ac:dyDescent="0.25">
      <c r="A199" s="113" t="str">
        <f>VLOOKUP(E199,'LISTADO ATM'!$A$2:$C$901,3,0)</f>
        <v>DISTRITO NACIONAL</v>
      </c>
      <c r="B199" s="109" t="s">
        <v>2586</v>
      </c>
      <c r="C199" s="119">
        <v>44285.342997685184</v>
      </c>
      <c r="D199" s="113" t="s">
        <v>2468</v>
      </c>
      <c r="E199" s="137">
        <v>180</v>
      </c>
      <c r="F199" s="113" t="str">
        <f>VLOOKUP(E199,VIP!$A$2:$O12328,2,0)</f>
        <v>DRBR180</v>
      </c>
      <c r="G199" s="113" t="str">
        <f>VLOOKUP(E199,'LISTADO ATM'!$A$2:$B$900,2,0)</f>
        <v xml:space="preserve">ATM Megacentro II </v>
      </c>
      <c r="H199" s="113" t="str">
        <f>VLOOKUP(E199,VIP!$A$2:$O17249,7,FALSE)</f>
        <v>Si</v>
      </c>
      <c r="I199" s="113" t="str">
        <f>VLOOKUP(E199,VIP!$A$2:$O9214,8,FALSE)</f>
        <v>Si</v>
      </c>
      <c r="J199" s="113" t="str">
        <f>VLOOKUP(E199,VIP!$A$2:$O9164,8,FALSE)</f>
        <v>Si</v>
      </c>
      <c r="K199" s="113" t="str">
        <f>VLOOKUP(E199,VIP!$A$2:$O12738,6,0)</f>
        <v>SI</v>
      </c>
      <c r="L199" s="114" t="s">
        <v>2459</v>
      </c>
      <c r="M199" s="112" t="s">
        <v>2465</v>
      </c>
      <c r="N199" s="131" t="s">
        <v>2472</v>
      </c>
      <c r="O199" s="150" t="s">
        <v>2473</v>
      </c>
      <c r="P199" s="134"/>
      <c r="Q199" s="115" t="s">
        <v>2459</v>
      </c>
    </row>
    <row r="200" spans="1:17" s="136" customFormat="1" ht="18" x14ac:dyDescent="0.25">
      <c r="A200" s="113" t="str">
        <f>VLOOKUP(E200,'LISTADO ATM'!$A$2:$C$901,3,0)</f>
        <v>DISTRITO NACIONAL</v>
      </c>
      <c r="B200" s="109" t="s">
        <v>2635</v>
      </c>
      <c r="C200" s="119">
        <v>44285.38616898148</v>
      </c>
      <c r="D200" s="113" t="s">
        <v>2468</v>
      </c>
      <c r="E200" s="145">
        <v>490</v>
      </c>
      <c r="F200" s="113" t="str">
        <f>VLOOKUP(E200,VIP!$A$2:$O12351,2,0)</f>
        <v>DRBR490</v>
      </c>
      <c r="G200" s="113" t="str">
        <f>VLOOKUP(E200,'LISTADO ATM'!$A$2:$B$900,2,0)</f>
        <v xml:space="preserve">ATM Hospital Ney Arias Lora </v>
      </c>
      <c r="H200" s="113" t="str">
        <f>VLOOKUP(E200,VIP!$A$2:$O17272,7,FALSE)</f>
        <v>Si</v>
      </c>
      <c r="I200" s="113" t="str">
        <f>VLOOKUP(E200,VIP!$A$2:$O9237,8,FALSE)</f>
        <v>Si</v>
      </c>
      <c r="J200" s="113" t="str">
        <f>VLOOKUP(E200,VIP!$A$2:$O9187,8,FALSE)</f>
        <v>Si</v>
      </c>
      <c r="K200" s="113" t="str">
        <f>VLOOKUP(E200,VIP!$A$2:$O12761,6,0)</f>
        <v>NO</v>
      </c>
      <c r="L200" s="114" t="s">
        <v>2459</v>
      </c>
      <c r="M200" s="112" t="s">
        <v>2465</v>
      </c>
      <c r="N200" s="131" t="s">
        <v>2472</v>
      </c>
      <c r="O200" s="150" t="s">
        <v>2473</v>
      </c>
      <c r="P200" s="134"/>
      <c r="Q200" s="115" t="s">
        <v>2459</v>
      </c>
    </row>
    <row r="201" spans="1:17" s="136" customFormat="1" ht="18" x14ac:dyDescent="0.25">
      <c r="A201" s="113" t="str">
        <f>VLOOKUP(E201,'LISTADO ATM'!$A$2:$C$901,3,0)</f>
        <v>DISTRITO NACIONAL</v>
      </c>
      <c r="B201" s="109" t="s">
        <v>2632</v>
      </c>
      <c r="C201" s="119">
        <v>44285.392835648148</v>
      </c>
      <c r="D201" s="113" t="s">
        <v>2468</v>
      </c>
      <c r="E201" s="137">
        <v>845</v>
      </c>
      <c r="F201" s="113" t="str">
        <f>VLOOKUP(E201,VIP!$A$2:$O12348,2,0)</f>
        <v>DRBR845</v>
      </c>
      <c r="G201" s="113" t="str">
        <f>VLOOKUP(E201,'LISTADO ATM'!$A$2:$B$900,2,0)</f>
        <v xml:space="preserve">ATM CERTV (Canal 4) </v>
      </c>
      <c r="H201" s="113" t="str">
        <f>VLOOKUP(E201,VIP!$A$2:$O17269,7,FALSE)</f>
        <v>Si</v>
      </c>
      <c r="I201" s="113" t="str">
        <f>VLOOKUP(E201,VIP!$A$2:$O9234,8,FALSE)</f>
        <v>Si</v>
      </c>
      <c r="J201" s="113" t="str">
        <f>VLOOKUP(E201,VIP!$A$2:$O9184,8,FALSE)</f>
        <v>Si</v>
      </c>
      <c r="K201" s="113" t="str">
        <f>VLOOKUP(E201,VIP!$A$2:$O12758,6,0)</f>
        <v>NO</v>
      </c>
      <c r="L201" s="114" t="s">
        <v>2459</v>
      </c>
      <c r="M201" s="112" t="s">
        <v>2465</v>
      </c>
      <c r="N201" s="131" t="s">
        <v>2472</v>
      </c>
      <c r="O201" s="150" t="s">
        <v>2473</v>
      </c>
      <c r="P201" s="134"/>
      <c r="Q201" s="115" t="s">
        <v>2459</v>
      </c>
    </row>
    <row r="202" spans="1:17" s="136" customFormat="1" ht="18" x14ac:dyDescent="0.25">
      <c r="A202" s="113" t="str">
        <f>VLOOKUP(E202,'LISTADO ATM'!$A$2:$C$901,3,0)</f>
        <v>ESTE</v>
      </c>
      <c r="B202" s="109" t="s">
        <v>2665</v>
      </c>
      <c r="C202" s="119">
        <v>44285.488553240742</v>
      </c>
      <c r="D202" s="113" t="s">
        <v>2494</v>
      </c>
      <c r="E202" s="137">
        <v>521</v>
      </c>
      <c r="F202" s="113" t="str">
        <f>VLOOKUP(E202,VIP!$A$2:$O12343,2,0)</f>
        <v>DRBR521</v>
      </c>
      <c r="G202" s="113" t="str">
        <f>VLOOKUP(E202,'LISTADO ATM'!$A$2:$B$900,2,0)</f>
        <v xml:space="preserve">ATM UNP Bayahibe (La Romana) </v>
      </c>
      <c r="H202" s="113" t="str">
        <f>VLOOKUP(E202,VIP!$A$2:$O17264,7,FALSE)</f>
        <v>Si</v>
      </c>
      <c r="I202" s="113" t="str">
        <f>VLOOKUP(E202,VIP!$A$2:$O9229,8,FALSE)</f>
        <v>Si</v>
      </c>
      <c r="J202" s="113" t="str">
        <f>VLOOKUP(E202,VIP!$A$2:$O9179,8,FALSE)</f>
        <v>Si</v>
      </c>
      <c r="K202" s="113" t="str">
        <f>VLOOKUP(E202,VIP!$A$2:$O12753,6,0)</f>
        <v>NO</v>
      </c>
      <c r="L202" s="114" t="s">
        <v>2459</v>
      </c>
      <c r="M202" s="112" t="s">
        <v>2465</v>
      </c>
      <c r="N202" s="131" t="s">
        <v>2472</v>
      </c>
      <c r="O202" s="150" t="s">
        <v>2495</v>
      </c>
      <c r="P202" s="134"/>
      <c r="Q202" s="115" t="s">
        <v>2459</v>
      </c>
    </row>
    <row r="203" spans="1:17" s="136" customFormat="1" ht="18" x14ac:dyDescent="0.25">
      <c r="A203" s="113" t="str">
        <f>VLOOKUP(E203,'LISTADO ATM'!$A$2:$C$901,3,0)</f>
        <v>DISTRITO NACIONAL</v>
      </c>
      <c r="B203" s="109" t="s">
        <v>2698</v>
      </c>
      <c r="C203" s="119">
        <v>44285.722569444442</v>
      </c>
      <c r="D203" s="113" t="s">
        <v>2494</v>
      </c>
      <c r="E203" s="137">
        <v>745</v>
      </c>
      <c r="F203" s="113" t="str">
        <f>VLOOKUP(E203,VIP!$A$2:$O12326,2,0)</f>
        <v>DRBR027</v>
      </c>
      <c r="G203" s="113" t="str">
        <f>VLOOKUP(E203,'LISTADO ATM'!$A$2:$B$900,2,0)</f>
        <v xml:space="preserve">ATM Oficina Ave. Duarte </v>
      </c>
      <c r="H203" s="113" t="str">
        <f>VLOOKUP(E203,VIP!$A$2:$O17247,7,FALSE)</f>
        <v>No</v>
      </c>
      <c r="I203" s="113" t="str">
        <f>VLOOKUP(E203,VIP!$A$2:$O9212,8,FALSE)</f>
        <v>No</v>
      </c>
      <c r="J203" s="113" t="str">
        <f>VLOOKUP(E203,VIP!$A$2:$O9162,8,FALSE)</f>
        <v>No</v>
      </c>
      <c r="K203" s="113" t="str">
        <f>VLOOKUP(E203,VIP!$A$2:$O12736,6,0)</f>
        <v>NO</v>
      </c>
      <c r="L203" s="114" t="s">
        <v>2459</v>
      </c>
      <c r="M203" s="112" t="s">
        <v>2465</v>
      </c>
      <c r="N203" s="131" t="s">
        <v>2472</v>
      </c>
      <c r="O203" s="143" t="s">
        <v>2495</v>
      </c>
      <c r="P203" s="134"/>
      <c r="Q203" s="115" t="s">
        <v>2459</v>
      </c>
    </row>
    <row r="204" spans="1:17" s="136" customFormat="1" ht="18" x14ac:dyDescent="0.25">
      <c r="A204" s="113" t="str">
        <f>VLOOKUP(E204,'LISTADO ATM'!$A$2:$C$901,3,0)</f>
        <v>NORTE</v>
      </c>
      <c r="B204" s="109" t="s">
        <v>2695</v>
      </c>
      <c r="C204" s="119">
        <v>44285.815613425926</v>
      </c>
      <c r="D204" s="113" t="s">
        <v>2494</v>
      </c>
      <c r="E204" s="137">
        <v>638</v>
      </c>
      <c r="F204" s="113" t="str">
        <f>VLOOKUP(E204,VIP!$A$2:$O12323,2,0)</f>
        <v>DRBR638</v>
      </c>
      <c r="G204" s="113" t="str">
        <f>VLOOKUP(E204,'LISTADO ATM'!$A$2:$B$900,2,0)</f>
        <v xml:space="preserve">ATM S/M Yoma </v>
      </c>
      <c r="H204" s="113" t="str">
        <f>VLOOKUP(E204,VIP!$A$2:$O17244,7,FALSE)</f>
        <v>Si</v>
      </c>
      <c r="I204" s="113" t="str">
        <f>VLOOKUP(E204,VIP!$A$2:$O9209,8,FALSE)</f>
        <v>Si</v>
      </c>
      <c r="J204" s="113" t="str">
        <f>VLOOKUP(E204,VIP!$A$2:$O9159,8,FALSE)</f>
        <v>Si</v>
      </c>
      <c r="K204" s="113" t="str">
        <f>VLOOKUP(E204,VIP!$A$2:$O12733,6,0)</f>
        <v>NO</v>
      </c>
      <c r="L204" s="114" t="s">
        <v>2459</v>
      </c>
      <c r="M204" s="112" t="s">
        <v>2465</v>
      </c>
      <c r="N204" s="131" t="s">
        <v>2472</v>
      </c>
      <c r="O204" s="150" t="s">
        <v>2495</v>
      </c>
      <c r="P204" s="134"/>
      <c r="Q204" s="115" t="s">
        <v>2459</v>
      </c>
    </row>
    <row r="205" spans="1:17" s="136" customFormat="1" ht="18" x14ac:dyDescent="0.25">
      <c r="A205" s="113" t="str">
        <f>VLOOKUP(E205,'LISTADO ATM'!$A$2:$C$901,3,0)</f>
        <v>NORTE</v>
      </c>
      <c r="B205" s="109" t="s">
        <v>2781</v>
      </c>
      <c r="C205" s="119">
        <v>44285.917187500003</v>
      </c>
      <c r="D205" s="113" t="s">
        <v>2494</v>
      </c>
      <c r="E205" s="137">
        <v>413</v>
      </c>
      <c r="F205" s="113" t="str">
        <f>VLOOKUP(E205,VIP!$A$2:$O12355,2,0)</f>
        <v>DRBR413</v>
      </c>
      <c r="G205" s="113" t="str">
        <f>VLOOKUP(E205,'LISTADO ATM'!$A$2:$B$900,2,0)</f>
        <v xml:space="preserve">ATM UNP Las Galeras Samaná </v>
      </c>
      <c r="H205" s="113" t="str">
        <f>VLOOKUP(E205,VIP!$A$2:$O17276,7,FALSE)</f>
        <v>Si</v>
      </c>
      <c r="I205" s="113" t="str">
        <f>VLOOKUP(E205,VIP!$A$2:$O9241,8,FALSE)</f>
        <v>Si</v>
      </c>
      <c r="J205" s="113" t="str">
        <f>VLOOKUP(E205,VIP!$A$2:$O9191,8,FALSE)</f>
        <v>Si</v>
      </c>
      <c r="K205" s="113" t="str">
        <f>VLOOKUP(E205,VIP!$A$2:$O12765,6,0)</f>
        <v>NO</v>
      </c>
      <c r="L205" s="114" t="s">
        <v>2459</v>
      </c>
      <c r="M205" s="112" t="s">
        <v>2465</v>
      </c>
      <c r="N205" s="131" t="s">
        <v>2472</v>
      </c>
      <c r="O205" s="150" t="s">
        <v>2495</v>
      </c>
      <c r="P205" s="134"/>
      <c r="Q205" s="115" t="s">
        <v>2459</v>
      </c>
    </row>
    <row r="206" spans="1:17" s="136" customFormat="1" ht="18" x14ac:dyDescent="0.25">
      <c r="A206" s="113" t="str">
        <f>VLOOKUP(E206,'LISTADO ATM'!$A$2:$C$901,3,0)</f>
        <v>DISTRITO NACIONAL</v>
      </c>
      <c r="B206" s="109" t="s">
        <v>2769</v>
      </c>
      <c r="C206" s="119">
        <v>44285.932928240742</v>
      </c>
      <c r="D206" s="113" t="s">
        <v>2468</v>
      </c>
      <c r="E206" s="137">
        <v>547</v>
      </c>
      <c r="F206" s="113" t="str">
        <f>VLOOKUP(E206,VIP!$A$2:$O12343,2,0)</f>
        <v>DRBR16B</v>
      </c>
      <c r="G206" s="113" t="str">
        <f>VLOOKUP(E206,'LISTADO ATM'!$A$2:$B$900,2,0)</f>
        <v xml:space="preserve">ATM Plaza Lama Herrera </v>
      </c>
      <c r="H206" s="113" t="str">
        <f>VLOOKUP(E206,VIP!$A$2:$O17264,7,FALSE)</f>
        <v>Si</v>
      </c>
      <c r="I206" s="113" t="str">
        <f>VLOOKUP(E206,VIP!$A$2:$O9229,8,FALSE)</f>
        <v>Si</v>
      </c>
      <c r="J206" s="113" t="str">
        <f>VLOOKUP(E206,VIP!$A$2:$O9179,8,FALSE)</f>
        <v>Si</v>
      </c>
      <c r="K206" s="113" t="str">
        <f>VLOOKUP(E206,VIP!$A$2:$O12753,6,0)</f>
        <v>NO</v>
      </c>
      <c r="L206" s="114" t="s">
        <v>2459</v>
      </c>
      <c r="M206" s="112" t="s">
        <v>2465</v>
      </c>
      <c r="N206" s="131" t="s">
        <v>2472</v>
      </c>
      <c r="O206" s="147" t="s">
        <v>2473</v>
      </c>
      <c r="P206" s="134"/>
      <c r="Q206" s="115" t="s">
        <v>2459</v>
      </c>
    </row>
    <row r="207" spans="1:17" ht="18" x14ac:dyDescent="0.25">
      <c r="A207" s="113" t="str">
        <f>VLOOKUP(E207,'LISTADO ATM'!$A$2:$C$901,3,0)</f>
        <v>ESTE</v>
      </c>
      <c r="B207" s="109" t="s">
        <v>2768</v>
      </c>
      <c r="C207" s="119">
        <v>44285.935046296298</v>
      </c>
      <c r="D207" s="113" t="s">
        <v>2494</v>
      </c>
      <c r="E207" s="145">
        <v>121</v>
      </c>
      <c r="F207" s="113" t="str">
        <f>VLOOKUP(E207,VIP!$A$2:$O12342,2,0)</f>
        <v>DRBR121</v>
      </c>
      <c r="G207" s="113" t="str">
        <f>VLOOKUP(E207,'LISTADO ATM'!$A$2:$B$900,2,0)</f>
        <v xml:space="preserve">ATM Oficina Bayaguana </v>
      </c>
      <c r="H207" s="113" t="str">
        <f>VLOOKUP(E207,VIP!$A$2:$O17263,7,FALSE)</f>
        <v>Si</v>
      </c>
      <c r="I207" s="113" t="str">
        <f>VLOOKUP(E207,VIP!$A$2:$O9228,8,FALSE)</f>
        <v>Si</v>
      </c>
      <c r="J207" s="113" t="str">
        <f>VLOOKUP(E207,VIP!$A$2:$O9178,8,FALSE)</f>
        <v>Si</v>
      </c>
      <c r="K207" s="113" t="str">
        <f>VLOOKUP(E207,VIP!$A$2:$O12752,6,0)</f>
        <v>SI</v>
      </c>
      <c r="L207" s="114" t="s">
        <v>2459</v>
      </c>
      <c r="M207" s="112" t="s">
        <v>2465</v>
      </c>
      <c r="N207" s="131" t="s">
        <v>2472</v>
      </c>
      <c r="O207" s="150" t="s">
        <v>2495</v>
      </c>
      <c r="P207" s="134"/>
      <c r="Q207" s="115" t="s">
        <v>2459</v>
      </c>
    </row>
    <row r="208" spans="1:17" ht="18" x14ac:dyDescent="0.25">
      <c r="A208" s="113" t="str">
        <f>VLOOKUP(E208,'LISTADO ATM'!$A$2:$C$901,3,0)</f>
        <v>NORTE</v>
      </c>
      <c r="B208" s="109" t="s">
        <v>2763</v>
      </c>
      <c r="C208" s="119">
        <v>44285.940486111111</v>
      </c>
      <c r="D208" s="113" t="s">
        <v>2494</v>
      </c>
      <c r="E208" s="145">
        <v>636</v>
      </c>
      <c r="F208" s="113" t="str">
        <f>VLOOKUP(E208,VIP!$A$2:$O12337,2,0)</f>
        <v>DRBR110</v>
      </c>
      <c r="G208" s="113" t="str">
        <f>VLOOKUP(E208,'LISTADO ATM'!$A$2:$B$900,2,0)</f>
        <v xml:space="preserve">ATM Oficina Tamboríl </v>
      </c>
      <c r="H208" s="113" t="str">
        <f>VLOOKUP(E208,VIP!$A$2:$O17258,7,FALSE)</f>
        <v>Si</v>
      </c>
      <c r="I208" s="113" t="str">
        <f>VLOOKUP(E208,VIP!$A$2:$O9223,8,FALSE)</f>
        <v>Si</v>
      </c>
      <c r="J208" s="113" t="str">
        <f>VLOOKUP(E208,VIP!$A$2:$O9173,8,FALSE)</f>
        <v>Si</v>
      </c>
      <c r="K208" s="113" t="str">
        <f>VLOOKUP(E208,VIP!$A$2:$O12747,6,0)</f>
        <v>SI</v>
      </c>
      <c r="L208" s="114" t="s">
        <v>2459</v>
      </c>
      <c r="M208" s="112" t="s">
        <v>2465</v>
      </c>
      <c r="N208" s="131" t="s">
        <v>2472</v>
      </c>
      <c r="O208" s="147" t="s">
        <v>2495</v>
      </c>
      <c r="P208" s="111"/>
      <c r="Q208" s="115" t="s">
        <v>2459</v>
      </c>
    </row>
    <row r="209" spans="1:17" ht="18" x14ac:dyDescent="0.25">
      <c r="A209" s="113" t="str">
        <f>VLOOKUP(E209,'LISTADO ATM'!$A$2:$C$901,3,0)</f>
        <v>DISTRITO NACIONAL</v>
      </c>
      <c r="B209" s="109" t="s">
        <v>2761</v>
      </c>
      <c r="C209" s="119">
        <v>44285.942650462966</v>
      </c>
      <c r="D209" s="113" t="s">
        <v>2468</v>
      </c>
      <c r="E209" s="145">
        <v>875</v>
      </c>
      <c r="F209" s="113" t="str">
        <f>VLOOKUP(E209,VIP!$A$2:$O12335,2,0)</f>
        <v>DRBR875</v>
      </c>
      <c r="G209" s="113" t="str">
        <f>VLOOKUP(E209,'LISTADO ATM'!$A$2:$B$900,2,0)</f>
        <v xml:space="preserve">ATM Texaco Aut. Duarte KM 14 1/2 (Los Alcarrizos) </v>
      </c>
      <c r="H209" s="113" t="str">
        <f>VLOOKUP(E209,VIP!$A$2:$O17256,7,FALSE)</f>
        <v>Si</v>
      </c>
      <c r="I209" s="113" t="str">
        <f>VLOOKUP(E209,VIP!$A$2:$O9221,8,FALSE)</f>
        <v>Si</v>
      </c>
      <c r="J209" s="113" t="str">
        <f>VLOOKUP(E209,VIP!$A$2:$O9171,8,FALSE)</f>
        <v>Si</v>
      </c>
      <c r="K209" s="113" t="str">
        <f>VLOOKUP(E209,VIP!$A$2:$O12745,6,0)</f>
        <v>NO</v>
      </c>
      <c r="L209" s="114" t="s">
        <v>2459</v>
      </c>
      <c r="M209" s="112" t="s">
        <v>2465</v>
      </c>
      <c r="N209" s="131" t="s">
        <v>2472</v>
      </c>
      <c r="O209" s="150" t="s">
        <v>2473</v>
      </c>
      <c r="P209" s="111"/>
      <c r="Q209" s="115" t="s">
        <v>2459</v>
      </c>
    </row>
    <row r="210" spans="1:17" ht="18" x14ac:dyDescent="0.25">
      <c r="A210" s="113" t="str">
        <f>VLOOKUP(E210,'LISTADO ATM'!$A$2:$C$901,3,0)</f>
        <v>DISTRITO NACIONAL</v>
      </c>
      <c r="B210" s="109" t="s">
        <v>2679</v>
      </c>
      <c r="C210" s="119">
        <v>44285.630543981482</v>
      </c>
      <c r="D210" s="113" t="s">
        <v>2189</v>
      </c>
      <c r="E210" s="145">
        <v>769</v>
      </c>
      <c r="F210" s="113" t="str">
        <f>VLOOKUP(E210,VIP!$A$2:$O12322,2,0)</f>
        <v>DRBR769</v>
      </c>
      <c r="G210" s="113" t="str">
        <f>VLOOKUP(E210,'LISTADO ATM'!$A$2:$B$900,2,0)</f>
        <v>ATM UNP Pablo Mella Morales</v>
      </c>
      <c r="H210" s="113" t="str">
        <f>VLOOKUP(E210,VIP!$A$2:$O17243,7,FALSE)</f>
        <v>Si</v>
      </c>
      <c r="I210" s="113" t="str">
        <f>VLOOKUP(E210,VIP!$A$2:$O9208,8,FALSE)</f>
        <v>Si</v>
      </c>
      <c r="J210" s="113" t="str">
        <f>VLOOKUP(E210,VIP!$A$2:$O9158,8,FALSE)</f>
        <v>Si</v>
      </c>
      <c r="K210" s="113" t="str">
        <f>VLOOKUP(E210,VIP!$A$2:$O12732,6,0)</f>
        <v>NO</v>
      </c>
      <c r="L210" s="114" t="s">
        <v>2431</v>
      </c>
      <c r="M210" s="112" t="s">
        <v>2465</v>
      </c>
      <c r="N210" s="131" t="s">
        <v>2472</v>
      </c>
      <c r="O210" s="147" t="s">
        <v>2474</v>
      </c>
      <c r="P210" s="111"/>
      <c r="Q210" s="115" t="s">
        <v>2431</v>
      </c>
    </row>
    <row r="211" spans="1:17" ht="18" x14ac:dyDescent="0.25">
      <c r="A211" s="113" t="str">
        <f>VLOOKUP(E211,'LISTADO ATM'!$A$2:$C$901,3,0)</f>
        <v>DISTRITO NACIONAL</v>
      </c>
      <c r="B211" s="109" t="s">
        <v>2687</v>
      </c>
      <c r="C211" s="119">
        <v>44285.606469907405</v>
      </c>
      <c r="D211" s="113" t="s">
        <v>2494</v>
      </c>
      <c r="E211" s="145">
        <v>911</v>
      </c>
      <c r="F211" s="113" t="str">
        <f>VLOOKUP(E211,VIP!$A$2:$O12330,2,0)</f>
        <v>DRBR911</v>
      </c>
      <c r="G211" s="113" t="str">
        <f>VLOOKUP(E211,'LISTADO ATM'!$A$2:$B$900,2,0)</f>
        <v xml:space="preserve">ATM Oficina Venezuela II </v>
      </c>
      <c r="H211" s="113" t="str">
        <f>VLOOKUP(E211,VIP!$A$2:$O17251,7,FALSE)</f>
        <v>Si</v>
      </c>
      <c r="I211" s="113" t="str">
        <f>VLOOKUP(E211,VIP!$A$2:$O9216,8,FALSE)</f>
        <v>Si</v>
      </c>
      <c r="J211" s="113" t="str">
        <f>VLOOKUP(E211,VIP!$A$2:$O9166,8,FALSE)</f>
        <v>Si</v>
      </c>
      <c r="K211" s="113" t="str">
        <f>VLOOKUP(E211,VIP!$A$2:$O12740,6,0)</f>
        <v>SI</v>
      </c>
      <c r="L211" s="114" t="s">
        <v>2644</v>
      </c>
      <c r="M211" s="112" t="s">
        <v>2465</v>
      </c>
      <c r="N211" s="135" t="s">
        <v>2601</v>
      </c>
      <c r="O211" s="147" t="s">
        <v>2693</v>
      </c>
      <c r="P211" s="111" t="s">
        <v>2694</v>
      </c>
      <c r="Q211" s="115" t="s">
        <v>2644</v>
      </c>
    </row>
    <row r="212" spans="1:17" ht="18" x14ac:dyDescent="0.25">
      <c r="A212" s="113" t="str">
        <f>VLOOKUP(E212,'LISTADO ATM'!$A$2:$C$901,3,0)</f>
        <v>DISTRITO NACIONAL</v>
      </c>
      <c r="B212" s="109">
        <v>335835990</v>
      </c>
      <c r="C212" s="119">
        <v>44282.445138888892</v>
      </c>
      <c r="D212" s="113" t="s">
        <v>2468</v>
      </c>
      <c r="E212" s="145">
        <v>967</v>
      </c>
      <c r="F212" s="113" t="str">
        <f>VLOOKUP(E212,VIP!$A$2:$O12325,2,0)</f>
        <v>DRBR967</v>
      </c>
      <c r="G212" s="113" t="str">
        <f>VLOOKUP(E212,'LISTADO ATM'!$A$2:$B$900,2,0)</f>
        <v xml:space="preserve">ATM UNP Hiper Olé Autopista Duarte </v>
      </c>
      <c r="H212" s="113" t="str">
        <f>VLOOKUP(E212,VIP!$A$2:$O17246,7,FALSE)</f>
        <v>Si</v>
      </c>
      <c r="I212" s="113" t="str">
        <f>VLOOKUP(E212,VIP!$A$2:$O9211,8,FALSE)</f>
        <v>Si</v>
      </c>
      <c r="J212" s="113" t="str">
        <f>VLOOKUP(E212,VIP!$A$2:$O9161,8,FALSE)</f>
        <v>Si</v>
      </c>
      <c r="K212" s="113" t="str">
        <f>VLOOKUP(E212,VIP!$A$2:$O12735,6,0)</f>
        <v>NO</v>
      </c>
      <c r="L212" s="114" t="s">
        <v>2428</v>
      </c>
      <c r="M212" s="112" t="s">
        <v>2465</v>
      </c>
      <c r="N212" s="131" t="s">
        <v>2472</v>
      </c>
      <c r="O212" s="150" t="s">
        <v>2473</v>
      </c>
      <c r="P212" s="111"/>
      <c r="Q212" s="115" t="s">
        <v>2428</v>
      </c>
    </row>
    <row r="213" spans="1:17" ht="18" x14ac:dyDescent="0.25">
      <c r="A213" s="113" t="str">
        <f>VLOOKUP(E213,'LISTADO ATM'!$A$2:$C$901,3,0)</f>
        <v>DISTRITO NACIONAL</v>
      </c>
      <c r="B213" s="109">
        <v>335836052</v>
      </c>
      <c r="C213" s="119">
        <v>44282.482638888891</v>
      </c>
      <c r="D213" s="113" t="s">
        <v>2468</v>
      </c>
      <c r="E213" s="145">
        <v>800</v>
      </c>
      <c r="F213" s="113" t="str">
        <f>VLOOKUP(E213,VIP!$A$2:$O12323,2,0)</f>
        <v>DRBR800</v>
      </c>
      <c r="G213" s="113" t="str">
        <f>VLOOKUP(E213,'LISTADO ATM'!$A$2:$B$900,2,0)</f>
        <v xml:space="preserve">ATM Estación Next Dipsa Pedro Livio Cedeño </v>
      </c>
      <c r="H213" s="113" t="str">
        <f>VLOOKUP(E213,VIP!$A$2:$O17244,7,FALSE)</f>
        <v>Si</v>
      </c>
      <c r="I213" s="113" t="str">
        <f>VLOOKUP(E213,VIP!$A$2:$O9209,8,FALSE)</f>
        <v>Si</v>
      </c>
      <c r="J213" s="113" t="str">
        <f>VLOOKUP(E213,VIP!$A$2:$O9159,8,FALSE)</f>
        <v>Si</v>
      </c>
      <c r="K213" s="113" t="str">
        <f>VLOOKUP(E213,VIP!$A$2:$O12733,6,0)</f>
        <v>NO</v>
      </c>
      <c r="L213" s="114" t="s">
        <v>2428</v>
      </c>
      <c r="M213" s="112" t="s">
        <v>2465</v>
      </c>
      <c r="N213" s="131" t="s">
        <v>2472</v>
      </c>
      <c r="O213" s="147" t="s">
        <v>2473</v>
      </c>
      <c r="P213" s="111"/>
      <c r="Q213" s="115" t="s">
        <v>2428</v>
      </c>
    </row>
    <row r="214" spans="1:17" ht="18" x14ac:dyDescent="0.25">
      <c r="A214" s="113" t="str">
        <f>VLOOKUP(E214,'LISTADO ATM'!$A$2:$C$901,3,0)</f>
        <v>DISTRITO NACIONAL</v>
      </c>
      <c r="B214" s="109">
        <v>335836260</v>
      </c>
      <c r="C214" s="119">
        <v>44283.061805555553</v>
      </c>
      <c r="D214" s="113" t="s">
        <v>2468</v>
      </c>
      <c r="E214" s="145">
        <v>407</v>
      </c>
      <c r="F214" s="113" t="str">
        <f>VLOOKUP(E214,VIP!$A$2:$O12329,2,0)</f>
        <v>DRBR407</v>
      </c>
      <c r="G214" s="113" t="str">
        <f>VLOOKUP(E214,'LISTADO ATM'!$A$2:$B$900,2,0)</f>
        <v xml:space="preserve">ATM Multicentro La Sirena Villa Mella </v>
      </c>
      <c r="H214" s="113" t="str">
        <f>VLOOKUP(E214,VIP!$A$2:$O17250,7,FALSE)</f>
        <v>Si</v>
      </c>
      <c r="I214" s="113" t="str">
        <f>VLOOKUP(E214,VIP!$A$2:$O9215,8,FALSE)</f>
        <v>Si</v>
      </c>
      <c r="J214" s="113" t="str">
        <f>VLOOKUP(E214,VIP!$A$2:$O9165,8,FALSE)</f>
        <v>Si</v>
      </c>
      <c r="K214" s="113" t="str">
        <f>VLOOKUP(E214,VIP!$A$2:$O12739,6,0)</f>
        <v>NO</v>
      </c>
      <c r="L214" s="114" t="s">
        <v>2428</v>
      </c>
      <c r="M214" s="112" t="s">
        <v>2465</v>
      </c>
      <c r="N214" s="131" t="s">
        <v>2472</v>
      </c>
      <c r="O214" s="147" t="s">
        <v>2473</v>
      </c>
      <c r="P214" s="111"/>
      <c r="Q214" s="115" t="s">
        <v>2428</v>
      </c>
    </row>
    <row r="215" spans="1:17" ht="18" x14ac:dyDescent="0.25">
      <c r="A215" s="113" t="str">
        <f>VLOOKUP(E215,'LISTADO ATM'!$A$2:$C$901,3,0)</f>
        <v>DISTRITO NACIONAL</v>
      </c>
      <c r="B215" s="109" t="s">
        <v>2621</v>
      </c>
      <c r="C215" s="119">
        <v>44285.412789351853</v>
      </c>
      <c r="D215" s="113" t="s">
        <v>2468</v>
      </c>
      <c r="E215" s="145">
        <v>438</v>
      </c>
      <c r="F215" s="113" t="str">
        <f>VLOOKUP(E215,VIP!$A$2:$O12337,2,0)</f>
        <v>DRBR438</v>
      </c>
      <c r="G215" s="113" t="str">
        <f>VLOOKUP(E215,'LISTADO ATM'!$A$2:$B$900,2,0)</f>
        <v xml:space="preserve">ATM Autobanco Torre IV </v>
      </c>
      <c r="H215" s="113" t="str">
        <f>VLOOKUP(E215,VIP!$A$2:$O17258,7,FALSE)</f>
        <v>Si</v>
      </c>
      <c r="I215" s="113" t="str">
        <f>VLOOKUP(E215,VIP!$A$2:$O9223,8,FALSE)</f>
        <v>Si</v>
      </c>
      <c r="J215" s="113" t="str">
        <f>VLOOKUP(E215,VIP!$A$2:$O9173,8,FALSE)</f>
        <v>Si</v>
      </c>
      <c r="K215" s="113" t="str">
        <f>VLOOKUP(E215,VIP!$A$2:$O12747,6,0)</f>
        <v>SI</v>
      </c>
      <c r="L215" s="114" t="s">
        <v>2428</v>
      </c>
      <c r="M215" s="112" t="s">
        <v>2465</v>
      </c>
      <c r="N215" s="131" t="s">
        <v>2472</v>
      </c>
      <c r="O215" s="147" t="s">
        <v>2473</v>
      </c>
      <c r="P215" s="111"/>
      <c r="Q215" s="115" t="s">
        <v>2428</v>
      </c>
    </row>
    <row r="216" spans="1:17" ht="18" x14ac:dyDescent="0.25">
      <c r="A216" s="113" t="str">
        <f>VLOOKUP(E216,'LISTADO ATM'!$A$2:$C$901,3,0)</f>
        <v>SUR</v>
      </c>
      <c r="B216" s="109" t="s">
        <v>2662</v>
      </c>
      <c r="C216" s="119">
        <v>44285.501076388886</v>
      </c>
      <c r="D216" s="113" t="s">
        <v>2468</v>
      </c>
      <c r="E216" s="145">
        <v>870</v>
      </c>
      <c r="F216" s="113" t="str">
        <f>VLOOKUP(E216,VIP!$A$2:$O12338,2,0)</f>
        <v>DRBR870</v>
      </c>
      <c r="G216" s="113" t="str">
        <f>VLOOKUP(E216,'LISTADO ATM'!$A$2:$B$900,2,0)</f>
        <v xml:space="preserve">ATM Willbes Dominicana (Barahona) </v>
      </c>
      <c r="H216" s="113" t="str">
        <f>VLOOKUP(E216,VIP!$A$2:$O17259,7,FALSE)</f>
        <v>Si</v>
      </c>
      <c r="I216" s="113" t="str">
        <f>VLOOKUP(E216,VIP!$A$2:$O9224,8,FALSE)</f>
        <v>Si</v>
      </c>
      <c r="J216" s="113" t="str">
        <f>VLOOKUP(E216,VIP!$A$2:$O9174,8,FALSE)</f>
        <v>Si</v>
      </c>
      <c r="K216" s="113" t="str">
        <f>VLOOKUP(E216,VIP!$A$2:$O12748,6,0)</f>
        <v>NO</v>
      </c>
      <c r="L216" s="114" t="s">
        <v>2428</v>
      </c>
      <c r="M216" s="112" t="s">
        <v>2465</v>
      </c>
      <c r="N216" s="131" t="s">
        <v>2472</v>
      </c>
      <c r="O216" s="147" t="s">
        <v>2473</v>
      </c>
      <c r="P216" s="111"/>
      <c r="Q216" s="115" t="s">
        <v>2428</v>
      </c>
    </row>
    <row r="217" spans="1:17" ht="18" x14ac:dyDescent="0.25">
      <c r="A217" s="113" t="str">
        <f>VLOOKUP(E217,'LISTADO ATM'!$A$2:$C$901,3,0)</f>
        <v>DISTRITO NACIONAL</v>
      </c>
      <c r="B217" s="109" t="s">
        <v>2699</v>
      </c>
      <c r="C217" s="119">
        <v>44285.721273148149</v>
      </c>
      <c r="D217" s="113" t="s">
        <v>2494</v>
      </c>
      <c r="E217" s="145">
        <v>231</v>
      </c>
      <c r="F217" s="113" t="str">
        <f>VLOOKUP(E217,VIP!$A$2:$O12327,2,0)</f>
        <v>DRBR231</v>
      </c>
      <c r="G217" s="113" t="str">
        <f>VLOOKUP(E217,'LISTADO ATM'!$A$2:$B$900,2,0)</f>
        <v xml:space="preserve">ATM Oficina Zona Oriental </v>
      </c>
      <c r="H217" s="113" t="str">
        <f>VLOOKUP(E217,VIP!$A$2:$O17248,7,FALSE)</f>
        <v>Si</v>
      </c>
      <c r="I217" s="113" t="str">
        <f>VLOOKUP(E217,VIP!$A$2:$O9213,8,FALSE)</f>
        <v>Si</v>
      </c>
      <c r="J217" s="113" t="str">
        <f>VLOOKUP(E217,VIP!$A$2:$O9163,8,FALSE)</f>
        <v>Si</v>
      </c>
      <c r="K217" s="113" t="str">
        <f>VLOOKUP(E217,VIP!$A$2:$O12737,6,0)</f>
        <v>SI</v>
      </c>
      <c r="L217" s="114" t="s">
        <v>2428</v>
      </c>
      <c r="M217" s="112" t="s">
        <v>2465</v>
      </c>
      <c r="N217" s="131" t="s">
        <v>2472</v>
      </c>
      <c r="O217" s="147" t="s">
        <v>2495</v>
      </c>
      <c r="P217" s="111"/>
      <c r="Q217" s="115" t="s">
        <v>2428</v>
      </c>
    </row>
    <row r="218" spans="1:17" ht="18" x14ac:dyDescent="0.25">
      <c r="A218" s="113" t="str">
        <f>VLOOKUP(E218,'LISTADO ATM'!$A$2:$C$901,3,0)</f>
        <v>DISTRITO NACIONAL</v>
      </c>
      <c r="B218" s="138" t="s">
        <v>2697</v>
      </c>
      <c r="C218" s="119">
        <v>44285.724108796298</v>
      </c>
      <c r="D218" s="113" t="s">
        <v>2494</v>
      </c>
      <c r="E218" s="145">
        <v>234</v>
      </c>
      <c r="F218" s="200" t="str">
        <f>VLOOKUP(E218,VIP!$A$2:$O12325,2,0)</f>
        <v>DRBR234</v>
      </c>
      <c r="G218" s="200" t="str">
        <f>VLOOKUP(E218,'LISTADO ATM'!$A$2:$B$900,2,0)</f>
        <v xml:space="preserve">ATM Oficina Boca Chica I </v>
      </c>
      <c r="H218" s="200" t="str">
        <f>VLOOKUP(E218,VIP!$A$2:$O17246,7,FALSE)</f>
        <v>Si</v>
      </c>
      <c r="I218" s="200" t="str">
        <f>VLOOKUP(E218,VIP!$A$2:$O9211,8,FALSE)</f>
        <v>Si</v>
      </c>
      <c r="J218" s="200" t="str">
        <f>VLOOKUP(E218,VIP!$A$2:$O9161,8,FALSE)</f>
        <v>Si</v>
      </c>
      <c r="K218" s="200" t="str">
        <f>VLOOKUP(E218,VIP!$A$2:$O12735,6,0)</f>
        <v>NO</v>
      </c>
      <c r="L218" s="114" t="s">
        <v>2428</v>
      </c>
      <c r="M218" s="112" t="s">
        <v>2465</v>
      </c>
      <c r="N218" s="131" t="s">
        <v>2472</v>
      </c>
      <c r="O218" s="147" t="s">
        <v>2495</v>
      </c>
      <c r="P218" s="111"/>
      <c r="Q218" s="115" t="s">
        <v>2428</v>
      </c>
    </row>
    <row r="219" spans="1:17" ht="18" x14ac:dyDescent="0.25">
      <c r="A219" s="113" t="str">
        <f>VLOOKUP(E219,'LISTADO ATM'!$A$2:$C$901,3,0)</f>
        <v>NORTE</v>
      </c>
      <c r="B219" s="138" t="s">
        <v>2696</v>
      </c>
      <c r="C219" s="119">
        <v>44285.727824074071</v>
      </c>
      <c r="D219" s="113" t="s">
        <v>2522</v>
      </c>
      <c r="E219" s="145">
        <v>985</v>
      </c>
      <c r="F219" s="200" t="str">
        <f>VLOOKUP(E219,VIP!$A$2:$O12324,2,0)</f>
        <v>DRBR985</v>
      </c>
      <c r="G219" s="200" t="str">
        <f>VLOOKUP(E219,'LISTADO ATM'!$A$2:$B$900,2,0)</f>
        <v xml:space="preserve">ATM Oficina Dajabón II </v>
      </c>
      <c r="H219" s="200" t="str">
        <f>VLOOKUP(E219,VIP!$A$2:$O17245,7,FALSE)</f>
        <v>Si</v>
      </c>
      <c r="I219" s="200" t="str">
        <f>VLOOKUP(E219,VIP!$A$2:$O9210,8,FALSE)</f>
        <v>Si</v>
      </c>
      <c r="J219" s="200" t="str">
        <f>VLOOKUP(E219,VIP!$A$2:$O9160,8,FALSE)</f>
        <v>Si</v>
      </c>
      <c r="K219" s="200" t="str">
        <f>VLOOKUP(E219,VIP!$A$2:$O12734,6,0)</f>
        <v>NO</v>
      </c>
      <c r="L219" s="114" t="s">
        <v>2428</v>
      </c>
      <c r="M219" s="112" t="s">
        <v>2465</v>
      </c>
      <c r="N219" s="131" t="s">
        <v>2472</v>
      </c>
      <c r="O219" s="150" t="s">
        <v>2521</v>
      </c>
      <c r="P219" s="111"/>
      <c r="Q219" s="115" t="s">
        <v>2428</v>
      </c>
    </row>
    <row r="220" spans="1:17" ht="18" x14ac:dyDescent="0.25">
      <c r="A220" s="113" t="str">
        <f>VLOOKUP(E220,'LISTADO ATM'!$A$2:$C$901,3,0)</f>
        <v>DISTRITO NACIONAL</v>
      </c>
      <c r="B220" s="138" t="s">
        <v>2780</v>
      </c>
      <c r="C220" s="119">
        <v>44285.918229166666</v>
      </c>
      <c r="D220" s="113" t="s">
        <v>2494</v>
      </c>
      <c r="E220" s="145">
        <v>722</v>
      </c>
      <c r="F220" s="200" t="str">
        <f>VLOOKUP(E220,VIP!$A$2:$O12354,2,0)</f>
        <v>DRBR393</v>
      </c>
      <c r="G220" s="200" t="str">
        <f>VLOOKUP(E220,'LISTADO ATM'!$A$2:$B$900,2,0)</f>
        <v xml:space="preserve">ATM Oficina Charles de Gaulle III </v>
      </c>
      <c r="H220" s="200" t="str">
        <f>VLOOKUP(E220,VIP!$A$2:$O17275,7,FALSE)</f>
        <v>Si</v>
      </c>
      <c r="I220" s="200" t="str">
        <f>VLOOKUP(E220,VIP!$A$2:$O9240,8,FALSE)</f>
        <v>Si</v>
      </c>
      <c r="J220" s="200" t="str">
        <f>VLOOKUP(E220,VIP!$A$2:$O9190,8,FALSE)</f>
        <v>Si</v>
      </c>
      <c r="K220" s="200" t="str">
        <f>VLOOKUP(E220,VIP!$A$2:$O12764,6,0)</f>
        <v>SI</v>
      </c>
      <c r="L220" s="114" t="s">
        <v>2428</v>
      </c>
      <c r="M220" s="112" t="s">
        <v>2465</v>
      </c>
      <c r="N220" s="131" t="s">
        <v>2472</v>
      </c>
      <c r="O220" s="150" t="s">
        <v>2495</v>
      </c>
      <c r="P220" s="111"/>
      <c r="Q220" s="115" t="s">
        <v>2428</v>
      </c>
    </row>
    <row r="221" spans="1:17" ht="18" x14ac:dyDescent="0.25">
      <c r="A221" s="113" t="str">
        <f>VLOOKUP(E221,'LISTADO ATM'!$A$2:$C$901,3,0)</f>
        <v>DISTRITO NACIONAL</v>
      </c>
      <c r="B221" s="138" t="s">
        <v>2779</v>
      </c>
      <c r="C221" s="119">
        <v>44285.919224537036</v>
      </c>
      <c r="D221" s="113" t="s">
        <v>2468</v>
      </c>
      <c r="E221" s="145">
        <v>461</v>
      </c>
      <c r="F221" s="200" t="str">
        <f>VLOOKUP(E221,VIP!$A$2:$O12353,2,0)</f>
        <v>DRBR461</v>
      </c>
      <c r="G221" s="200" t="str">
        <f>VLOOKUP(E221,'LISTADO ATM'!$A$2:$B$900,2,0)</f>
        <v xml:space="preserve">ATM Autobanco Sarasota I </v>
      </c>
      <c r="H221" s="200" t="str">
        <f>VLOOKUP(E221,VIP!$A$2:$O17274,7,FALSE)</f>
        <v>Si</v>
      </c>
      <c r="I221" s="200" t="str">
        <f>VLOOKUP(E221,VIP!$A$2:$O9239,8,FALSE)</f>
        <v>Si</v>
      </c>
      <c r="J221" s="200" t="str">
        <f>VLOOKUP(E221,VIP!$A$2:$O9189,8,FALSE)</f>
        <v>Si</v>
      </c>
      <c r="K221" s="200" t="str">
        <f>VLOOKUP(E221,VIP!$A$2:$O12763,6,0)</f>
        <v>SI</v>
      </c>
      <c r="L221" s="114" t="s">
        <v>2428</v>
      </c>
      <c r="M221" s="112" t="s">
        <v>2465</v>
      </c>
      <c r="N221" s="131" t="s">
        <v>2472</v>
      </c>
      <c r="O221" s="150" t="s">
        <v>2473</v>
      </c>
      <c r="P221" s="111"/>
      <c r="Q221" s="115" t="s">
        <v>2428</v>
      </c>
    </row>
    <row r="222" spans="1:17" ht="18" x14ac:dyDescent="0.25">
      <c r="A222" s="113" t="str">
        <f>VLOOKUP(E222,'LISTADO ATM'!$A$2:$C$901,3,0)</f>
        <v>DISTRITO NACIONAL</v>
      </c>
      <c r="B222" s="138" t="s">
        <v>2778</v>
      </c>
      <c r="C222" s="119">
        <v>44285.920624999999</v>
      </c>
      <c r="D222" s="113" t="s">
        <v>2468</v>
      </c>
      <c r="E222" s="145">
        <v>243</v>
      </c>
      <c r="F222" s="200" t="str">
        <f>VLOOKUP(E222,VIP!$A$2:$O12352,2,0)</f>
        <v>DRBR243</v>
      </c>
      <c r="G222" s="200" t="str">
        <f>VLOOKUP(E222,'LISTADO ATM'!$A$2:$B$900,2,0)</f>
        <v xml:space="preserve">ATM Autoservicio Plaza Central  </v>
      </c>
      <c r="H222" s="200" t="str">
        <f>VLOOKUP(E222,VIP!$A$2:$O17273,7,FALSE)</f>
        <v>Si</v>
      </c>
      <c r="I222" s="200" t="str">
        <f>VLOOKUP(E222,VIP!$A$2:$O9238,8,FALSE)</f>
        <v>Si</v>
      </c>
      <c r="J222" s="200" t="str">
        <f>VLOOKUP(E222,VIP!$A$2:$O9188,8,FALSE)</f>
        <v>Si</v>
      </c>
      <c r="K222" s="200" t="str">
        <f>VLOOKUP(E222,VIP!$A$2:$O12762,6,0)</f>
        <v>SI</v>
      </c>
      <c r="L222" s="114" t="s">
        <v>2428</v>
      </c>
      <c r="M222" s="112" t="s">
        <v>2465</v>
      </c>
      <c r="N222" s="131" t="s">
        <v>2472</v>
      </c>
      <c r="O222" s="150" t="s">
        <v>2473</v>
      </c>
      <c r="P222" s="111"/>
      <c r="Q222" s="115" t="s">
        <v>2428</v>
      </c>
    </row>
    <row r="223" spans="1:17" ht="18" x14ac:dyDescent="0.25">
      <c r="A223" s="113" t="str">
        <f>VLOOKUP(E223,'LISTADO ATM'!$A$2:$C$901,3,0)</f>
        <v>SUR</v>
      </c>
      <c r="B223" s="138" t="s">
        <v>2777</v>
      </c>
      <c r="C223" s="119">
        <v>44285.921643518515</v>
      </c>
      <c r="D223" s="113" t="s">
        <v>2468</v>
      </c>
      <c r="E223" s="145">
        <v>301</v>
      </c>
      <c r="F223" s="200" t="str">
        <f>VLOOKUP(E223,VIP!$A$2:$O12351,2,0)</f>
        <v>DRBR301</v>
      </c>
      <c r="G223" s="200" t="str">
        <f>VLOOKUP(E223,'LISTADO ATM'!$A$2:$B$900,2,0)</f>
        <v xml:space="preserve">ATM UNP Alfa y Omega (Barahona) </v>
      </c>
      <c r="H223" s="200" t="str">
        <f>VLOOKUP(E223,VIP!$A$2:$O17272,7,FALSE)</f>
        <v>Si</v>
      </c>
      <c r="I223" s="200" t="str">
        <f>VLOOKUP(E223,VIP!$A$2:$O9237,8,FALSE)</f>
        <v>Si</v>
      </c>
      <c r="J223" s="200" t="str">
        <f>VLOOKUP(E223,VIP!$A$2:$O9187,8,FALSE)</f>
        <v>Si</v>
      </c>
      <c r="K223" s="200" t="str">
        <f>VLOOKUP(E223,VIP!$A$2:$O12761,6,0)</f>
        <v>NO</v>
      </c>
      <c r="L223" s="114" t="s">
        <v>2428</v>
      </c>
      <c r="M223" s="112" t="s">
        <v>2465</v>
      </c>
      <c r="N223" s="131" t="s">
        <v>2472</v>
      </c>
      <c r="O223" s="150" t="s">
        <v>2473</v>
      </c>
      <c r="P223" s="111"/>
      <c r="Q223" s="115" t="s">
        <v>2428</v>
      </c>
    </row>
    <row r="224" spans="1:17" ht="18" x14ac:dyDescent="0.25">
      <c r="A224" s="113" t="str">
        <f>VLOOKUP(E224,'LISTADO ATM'!$A$2:$C$901,3,0)</f>
        <v>NORTE</v>
      </c>
      <c r="B224" s="138" t="s">
        <v>2776</v>
      </c>
      <c r="C224" s="119">
        <v>44285.922615740739</v>
      </c>
      <c r="D224" s="113" t="s">
        <v>2494</v>
      </c>
      <c r="E224" s="145">
        <v>40</v>
      </c>
      <c r="F224" s="200" t="str">
        <f>VLOOKUP(E224,VIP!$A$2:$O12350,2,0)</f>
        <v>DRBR040</v>
      </c>
      <c r="G224" s="200" t="str">
        <f>VLOOKUP(E224,'LISTADO ATM'!$A$2:$B$900,2,0)</f>
        <v xml:space="preserve">ATM Oficina El Puñal </v>
      </c>
      <c r="H224" s="200" t="str">
        <f>VLOOKUP(E224,VIP!$A$2:$O17271,7,FALSE)</f>
        <v>Si</v>
      </c>
      <c r="I224" s="200" t="str">
        <f>VLOOKUP(E224,VIP!$A$2:$O9236,8,FALSE)</f>
        <v>Si</v>
      </c>
      <c r="J224" s="200" t="str">
        <f>VLOOKUP(E224,VIP!$A$2:$O9186,8,FALSE)</f>
        <v>Si</v>
      </c>
      <c r="K224" s="200" t="str">
        <f>VLOOKUP(E224,VIP!$A$2:$O12760,6,0)</f>
        <v>NO</v>
      </c>
      <c r="L224" s="114" t="s">
        <v>2428</v>
      </c>
      <c r="M224" s="112" t="s">
        <v>2465</v>
      </c>
      <c r="N224" s="131" t="s">
        <v>2472</v>
      </c>
      <c r="O224" s="150" t="s">
        <v>2495</v>
      </c>
      <c r="P224" s="111"/>
      <c r="Q224" s="115" t="s">
        <v>2428</v>
      </c>
    </row>
    <row r="225" spans="1:17" ht="18" x14ac:dyDescent="0.25">
      <c r="A225" s="113" t="str">
        <f>VLOOKUP(E225,'LISTADO ATM'!$A$2:$C$901,3,0)</f>
        <v>DISTRITO NACIONAL</v>
      </c>
      <c r="B225" s="138" t="s">
        <v>2775</v>
      </c>
      <c r="C225" s="119">
        <v>44285.92459490741</v>
      </c>
      <c r="D225" s="113" t="s">
        <v>2468</v>
      </c>
      <c r="E225" s="145">
        <v>441</v>
      </c>
      <c r="F225" s="200" t="str">
        <f>VLOOKUP(E225,VIP!$A$2:$O12349,2,0)</f>
        <v>DRBR441</v>
      </c>
      <c r="G225" s="200" t="str">
        <f>VLOOKUP(E225,'LISTADO ATM'!$A$2:$B$900,2,0)</f>
        <v>ATM Estacion de Servicio Romulo Betancour</v>
      </c>
      <c r="H225" s="200" t="str">
        <f>VLOOKUP(E225,VIP!$A$2:$O17270,7,FALSE)</f>
        <v>NO</v>
      </c>
      <c r="I225" s="200" t="str">
        <f>VLOOKUP(E225,VIP!$A$2:$O9235,8,FALSE)</f>
        <v>NO</v>
      </c>
      <c r="J225" s="200" t="str">
        <f>VLOOKUP(E225,VIP!$A$2:$O9185,8,FALSE)</f>
        <v>NO</v>
      </c>
      <c r="K225" s="200" t="str">
        <f>VLOOKUP(E225,VIP!$A$2:$O12759,6,0)</f>
        <v>NO</v>
      </c>
      <c r="L225" s="114" t="s">
        <v>2428</v>
      </c>
      <c r="M225" s="112" t="s">
        <v>2465</v>
      </c>
      <c r="N225" s="131" t="s">
        <v>2472</v>
      </c>
      <c r="O225" s="150" t="s">
        <v>2473</v>
      </c>
      <c r="P225" s="111"/>
      <c r="Q225" s="115" t="s">
        <v>2428</v>
      </c>
    </row>
    <row r="226" spans="1:17" ht="18" x14ac:dyDescent="0.25">
      <c r="A226" s="113" t="str">
        <f>VLOOKUP(E226,'LISTADO ATM'!$A$2:$C$901,3,0)</f>
        <v>DISTRITO NACIONAL</v>
      </c>
      <c r="B226" s="138" t="s">
        <v>2774</v>
      </c>
      <c r="C226" s="119">
        <v>44285.925787037035</v>
      </c>
      <c r="D226" s="113" t="s">
        <v>2468</v>
      </c>
      <c r="E226" s="145">
        <v>955</v>
      </c>
      <c r="F226" s="200" t="str">
        <f>VLOOKUP(E226,VIP!$A$2:$O12348,2,0)</f>
        <v>DRBR955</v>
      </c>
      <c r="G226" s="200" t="str">
        <f>VLOOKUP(E226,'LISTADO ATM'!$A$2:$B$900,2,0)</f>
        <v xml:space="preserve">ATM Oficina Americana Independencia II </v>
      </c>
      <c r="H226" s="200" t="str">
        <f>VLOOKUP(E226,VIP!$A$2:$O17269,7,FALSE)</f>
        <v>Si</v>
      </c>
      <c r="I226" s="200" t="str">
        <f>VLOOKUP(E226,VIP!$A$2:$O9234,8,FALSE)</f>
        <v>Si</v>
      </c>
      <c r="J226" s="200" t="str">
        <f>VLOOKUP(E226,VIP!$A$2:$O9184,8,FALSE)</f>
        <v>Si</v>
      </c>
      <c r="K226" s="200" t="str">
        <f>VLOOKUP(E226,VIP!$A$2:$O12758,6,0)</f>
        <v>NO</v>
      </c>
      <c r="L226" s="114" t="s">
        <v>2428</v>
      </c>
      <c r="M226" s="112" t="s">
        <v>2465</v>
      </c>
      <c r="N226" s="131" t="s">
        <v>2472</v>
      </c>
      <c r="O226" s="150" t="s">
        <v>2473</v>
      </c>
      <c r="P226" s="111"/>
      <c r="Q226" s="115" t="s">
        <v>2428</v>
      </c>
    </row>
    <row r="227" spans="1:17" ht="18" x14ac:dyDescent="0.25">
      <c r="A227" s="113" t="str">
        <f>VLOOKUP(E227,'LISTADO ATM'!$A$2:$C$901,3,0)</f>
        <v>DISTRITO NACIONAL</v>
      </c>
      <c r="B227" s="138" t="s">
        <v>2773</v>
      </c>
      <c r="C227" s="119">
        <v>44285.926608796297</v>
      </c>
      <c r="D227" s="113" t="s">
        <v>2468</v>
      </c>
      <c r="E227" s="145">
        <v>925</v>
      </c>
      <c r="F227" s="200" t="str">
        <f>VLOOKUP(E227,VIP!$A$2:$O12347,2,0)</f>
        <v>DRBR24L</v>
      </c>
      <c r="G227" s="200" t="str">
        <f>VLOOKUP(E227,'LISTADO ATM'!$A$2:$B$900,2,0)</f>
        <v xml:space="preserve">ATM Oficina Plaza Lama Av. 27 de Febrero </v>
      </c>
      <c r="H227" s="200" t="str">
        <f>VLOOKUP(E227,VIP!$A$2:$O17268,7,FALSE)</f>
        <v>Si</v>
      </c>
      <c r="I227" s="200" t="str">
        <f>VLOOKUP(E227,VIP!$A$2:$O9233,8,FALSE)</f>
        <v>Si</v>
      </c>
      <c r="J227" s="200" t="str">
        <f>VLOOKUP(E227,VIP!$A$2:$O9183,8,FALSE)</f>
        <v>Si</v>
      </c>
      <c r="K227" s="200" t="str">
        <f>VLOOKUP(E227,VIP!$A$2:$O12757,6,0)</f>
        <v>SI</v>
      </c>
      <c r="L227" s="114" t="s">
        <v>2428</v>
      </c>
      <c r="M227" s="112" t="s">
        <v>2465</v>
      </c>
      <c r="N227" s="131" t="s">
        <v>2472</v>
      </c>
      <c r="O227" s="150" t="s">
        <v>2473</v>
      </c>
      <c r="P227" s="111"/>
      <c r="Q227" s="115" t="s">
        <v>2428</v>
      </c>
    </row>
    <row r="228" spans="1:17" ht="18" x14ac:dyDescent="0.25">
      <c r="A228" s="113" t="str">
        <f>VLOOKUP(E228,'LISTADO ATM'!$A$2:$C$901,3,0)</f>
        <v>ESTE</v>
      </c>
      <c r="B228" s="138" t="s">
        <v>2772</v>
      </c>
      <c r="C228" s="119">
        <v>44285.928356481483</v>
      </c>
      <c r="D228" s="113" t="s">
        <v>2468</v>
      </c>
      <c r="E228" s="145">
        <v>429</v>
      </c>
      <c r="F228" s="200" t="str">
        <f>VLOOKUP(E228,VIP!$A$2:$O12346,2,0)</f>
        <v>DRBR429</v>
      </c>
      <c r="G228" s="200" t="str">
        <f>VLOOKUP(E228,'LISTADO ATM'!$A$2:$B$900,2,0)</f>
        <v xml:space="preserve">ATM Oficina Jumbo La Romana </v>
      </c>
      <c r="H228" s="200" t="str">
        <f>VLOOKUP(E228,VIP!$A$2:$O17267,7,FALSE)</f>
        <v>Si</v>
      </c>
      <c r="I228" s="200" t="str">
        <f>VLOOKUP(E228,VIP!$A$2:$O9232,8,FALSE)</f>
        <v>Si</v>
      </c>
      <c r="J228" s="200" t="str">
        <f>VLOOKUP(E228,VIP!$A$2:$O9182,8,FALSE)</f>
        <v>Si</v>
      </c>
      <c r="K228" s="200" t="str">
        <f>VLOOKUP(E228,VIP!$A$2:$O12756,6,0)</f>
        <v>NO</v>
      </c>
      <c r="L228" s="114" t="s">
        <v>2428</v>
      </c>
      <c r="M228" s="112" t="s">
        <v>2465</v>
      </c>
      <c r="N228" s="131" t="s">
        <v>2472</v>
      </c>
      <c r="O228" s="150" t="s">
        <v>2473</v>
      </c>
      <c r="P228" s="111"/>
      <c r="Q228" s="115" t="s">
        <v>2428</v>
      </c>
    </row>
    <row r="229" spans="1:17" ht="18" x14ac:dyDescent="0.25">
      <c r="A229" s="113" t="str">
        <f>VLOOKUP(E229,'LISTADO ATM'!$A$2:$C$901,3,0)</f>
        <v>DISTRITO NACIONAL</v>
      </c>
      <c r="B229" s="138" t="s">
        <v>2771</v>
      </c>
      <c r="C229" s="119">
        <v>44285.929803240739</v>
      </c>
      <c r="D229" s="113" t="s">
        <v>2468</v>
      </c>
      <c r="E229" s="145">
        <v>415</v>
      </c>
      <c r="F229" s="200" t="str">
        <f>VLOOKUP(E229,VIP!$A$2:$O12345,2,0)</f>
        <v>DRBR415</v>
      </c>
      <c r="G229" s="200" t="str">
        <f>VLOOKUP(E229,'LISTADO ATM'!$A$2:$B$900,2,0)</f>
        <v xml:space="preserve">ATM Autobanco San Martín I </v>
      </c>
      <c r="H229" s="200" t="str">
        <f>VLOOKUP(E229,VIP!$A$2:$O17266,7,FALSE)</f>
        <v>Si</v>
      </c>
      <c r="I229" s="200" t="str">
        <f>VLOOKUP(E229,VIP!$A$2:$O9231,8,FALSE)</f>
        <v>Si</v>
      </c>
      <c r="J229" s="200" t="str">
        <f>VLOOKUP(E229,VIP!$A$2:$O9181,8,FALSE)</f>
        <v>Si</v>
      </c>
      <c r="K229" s="200" t="str">
        <f>VLOOKUP(E229,VIP!$A$2:$O12755,6,0)</f>
        <v>NO</v>
      </c>
      <c r="L229" s="114" t="s">
        <v>2428</v>
      </c>
      <c r="M229" s="112" t="s">
        <v>2465</v>
      </c>
      <c r="N229" s="131" t="s">
        <v>2472</v>
      </c>
      <c r="O229" s="150" t="s">
        <v>2473</v>
      </c>
      <c r="P229" s="111"/>
      <c r="Q229" s="115" t="s">
        <v>2428</v>
      </c>
    </row>
    <row r="230" spans="1:17" ht="18" x14ac:dyDescent="0.25">
      <c r="A230" s="113" t="str">
        <f>VLOOKUP(E230,'LISTADO ATM'!$A$2:$C$901,3,0)</f>
        <v>ESTE</v>
      </c>
      <c r="B230" s="138" t="s">
        <v>2770</v>
      </c>
      <c r="C230" s="119">
        <v>44285.931076388886</v>
      </c>
      <c r="D230" s="113" t="s">
        <v>2468</v>
      </c>
      <c r="E230" s="145">
        <v>114</v>
      </c>
      <c r="F230" s="200" t="str">
        <f>VLOOKUP(E230,VIP!$A$2:$O12344,2,0)</f>
        <v>DRBR114</v>
      </c>
      <c r="G230" s="200" t="str">
        <f>VLOOKUP(E230,'LISTADO ATM'!$A$2:$B$900,2,0)</f>
        <v xml:space="preserve">ATM Oficina Hato Mayor </v>
      </c>
      <c r="H230" s="200" t="str">
        <f>VLOOKUP(E230,VIP!$A$2:$O17265,7,FALSE)</f>
        <v>Si</v>
      </c>
      <c r="I230" s="200" t="str">
        <f>VLOOKUP(E230,VIP!$A$2:$O9230,8,FALSE)</f>
        <v>Si</v>
      </c>
      <c r="J230" s="200" t="str">
        <f>VLOOKUP(E230,VIP!$A$2:$O9180,8,FALSE)</f>
        <v>Si</v>
      </c>
      <c r="K230" s="200" t="str">
        <f>VLOOKUP(E230,VIP!$A$2:$O12754,6,0)</f>
        <v>NO</v>
      </c>
      <c r="L230" s="114" t="s">
        <v>2428</v>
      </c>
      <c r="M230" s="112" t="s">
        <v>2465</v>
      </c>
      <c r="N230" s="131" t="s">
        <v>2472</v>
      </c>
      <c r="O230" s="150" t="s">
        <v>2473</v>
      </c>
      <c r="P230" s="111"/>
      <c r="Q230" s="115" t="s">
        <v>2428</v>
      </c>
    </row>
    <row r="231" spans="1:17" ht="18" x14ac:dyDescent="0.25">
      <c r="A231" s="113" t="str">
        <f>VLOOKUP(E231,'LISTADO ATM'!$A$2:$C$901,3,0)</f>
        <v>DISTRITO NACIONAL</v>
      </c>
      <c r="B231" s="138" t="s">
        <v>2767</v>
      </c>
      <c r="C231" s="119">
        <v>44285.936412037037</v>
      </c>
      <c r="D231" s="113" t="s">
        <v>2468</v>
      </c>
      <c r="E231" s="145">
        <v>983</v>
      </c>
      <c r="F231" s="200" t="str">
        <f>VLOOKUP(E231,VIP!$A$2:$O12341,2,0)</f>
        <v>DRBR983</v>
      </c>
      <c r="G231" s="200" t="str">
        <f>VLOOKUP(E231,'LISTADO ATM'!$A$2:$B$900,2,0)</f>
        <v xml:space="preserve">ATM Bravo República de Colombia </v>
      </c>
      <c r="H231" s="200" t="str">
        <f>VLOOKUP(E231,VIP!$A$2:$O17262,7,FALSE)</f>
        <v>Si</v>
      </c>
      <c r="I231" s="200" t="str">
        <f>VLOOKUP(E231,VIP!$A$2:$O9227,8,FALSE)</f>
        <v>No</v>
      </c>
      <c r="J231" s="200" t="str">
        <f>VLOOKUP(E231,VIP!$A$2:$O9177,8,FALSE)</f>
        <v>No</v>
      </c>
      <c r="K231" s="200" t="str">
        <f>VLOOKUP(E231,VIP!$A$2:$O12751,6,0)</f>
        <v>NO</v>
      </c>
      <c r="L231" s="114" t="s">
        <v>2428</v>
      </c>
      <c r="M231" s="112" t="s">
        <v>2465</v>
      </c>
      <c r="N231" s="131" t="s">
        <v>2472</v>
      </c>
      <c r="O231" s="150" t="s">
        <v>2473</v>
      </c>
      <c r="P231" s="111"/>
      <c r="Q231" s="115" t="s">
        <v>2428</v>
      </c>
    </row>
    <row r="232" spans="1:17" ht="18" x14ac:dyDescent="0.25">
      <c r="A232" s="113" t="str">
        <f>VLOOKUP(E232,'LISTADO ATM'!$A$2:$C$901,3,0)</f>
        <v>DISTRITO NACIONAL</v>
      </c>
      <c r="B232" s="138" t="s">
        <v>2766</v>
      </c>
      <c r="C232" s="119">
        <v>44285.938020833331</v>
      </c>
      <c r="D232" s="113" t="s">
        <v>2468</v>
      </c>
      <c r="E232" s="145">
        <v>562</v>
      </c>
      <c r="F232" s="200" t="str">
        <f>VLOOKUP(E232,VIP!$A$2:$O12340,2,0)</f>
        <v>DRBR226</v>
      </c>
      <c r="G232" s="200" t="str">
        <f>VLOOKUP(E232,'LISTADO ATM'!$A$2:$B$900,2,0)</f>
        <v xml:space="preserve">ATM S/M Jumbo Carretera Mella </v>
      </c>
      <c r="H232" s="200" t="str">
        <f>VLOOKUP(E232,VIP!$A$2:$O17261,7,FALSE)</f>
        <v>Si</v>
      </c>
      <c r="I232" s="200" t="str">
        <f>VLOOKUP(E232,VIP!$A$2:$O9226,8,FALSE)</f>
        <v>Si</v>
      </c>
      <c r="J232" s="200" t="str">
        <f>VLOOKUP(E232,VIP!$A$2:$O9176,8,FALSE)</f>
        <v>Si</v>
      </c>
      <c r="K232" s="200" t="str">
        <f>VLOOKUP(E232,VIP!$A$2:$O12750,6,0)</f>
        <v>SI</v>
      </c>
      <c r="L232" s="114" t="s">
        <v>2428</v>
      </c>
      <c r="M232" s="112" t="s">
        <v>2465</v>
      </c>
      <c r="N232" s="131" t="s">
        <v>2472</v>
      </c>
      <c r="O232" s="150" t="s">
        <v>2473</v>
      </c>
      <c r="P232" s="111"/>
      <c r="Q232" s="115" t="s">
        <v>2428</v>
      </c>
    </row>
    <row r="233" spans="1:17" ht="18" x14ac:dyDescent="0.25">
      <c r="A233" s="113" t="str">
        <f>VLOOKUP(E233,'LISTADO ATM'!$A$2:$C$901,3,0)</f>
        <v>DISTRITO NACIONAL</v>
      </c>
      <c r="B233" s="138" t="s">
        <v>2765</v>
      </c>
      <c r="C233" s="119">
        <v>44285.938715277778</v>
      </c>
      <c r="D233" s="113" t="s">
        <v>2468</v>
      </c>
      <c r="E233" s="145">
        <v>32</v>
      </c>
      <c r="F233" s="200" t="str">
        <f>VLOOKUP(E233,VIP!$A$2:$O12339,2,0)</f>
        <v>DRBR032</v>
      </c>
      <c r="G233" s="200" t="str">
        <f>VLOOKUP(E233,'LISTADO ATM'!$A$2:$B$900,2,0)</f>
        <v xml:space="preserve">ATM Oficina San Martín II </v>
      </c>
      <c r="H233" s="200" t="str">
        <f>VLOOKUP(E233,VIP!$A$2:$O17260,7,FALSE)</f>
        <v>Si</v>
      </c>
      <c r="I233" s="200" t="str">
        <f>VLOOKUP(E233,VIP!$A$2:$O9225,8,FALSE)</f>
        <v>Si</v>
      </c>
      <c r="J233" s="200" t="str">
        <f>VLOOKUP(E233,VIP!$A$2:$O9175,8,FALSE)</f>
        <v>Si</v>
      </c>
      <c r="K233" s="200" t="str">
        <f>VLOOKUP(E233,VIP!$A$2:$O12749,6,0)</f>
        <v>NO</v>
      </c>
      <c r="L233" s="114" t="s">
        <v>2428</v>
      </c>
      <c r="M233" s="112" t="s">
        <v>2465</v>
      </c>
      <c r="N233" s="131" t="s">
        <v>2472</v>
      </c>
      <c r="O233" s="150" t="s">
        <v>2473</v>
      </c>
      <c r="P233" s="111"/>
      <c r="Q233" s="115" t="s">
        <v>2428</v>
      </c>
    </row>
    <row r="234" spans="1:17" ht="18" x14ac:dyDescent="0.25">
      <c r="A234" s="113" t="str">
        <f>VLOOKUP(E234,'LISTADO ATM'!$A$2:$C$901,3,0)</f>
        <v>DISTRITO NACIONAL</v>
      </c>
      <c r="B234" s="138" t="s">
        <v>2764</v>
      </c>
      <c r="C234" s="119">
        <v>44285.939618055556</v>
      </c>
      <c r="D234" s="113" t="s">
        <v>2494</v>
      </c>
      <c r="E234" s="145">
        <v>390</v>
      </c>
      <c r="F234" s="200" t="str">
        <f>VLOOKUP(E234,VIP!$A$2:$O12338,2,0)</f>
        <v>DRBR390</v>
      </c>
      <c r="G234" s="200" t="str">
        <f>VLOOKUP(E234,'LISTADO ATM'!$A$2:$B$900,2,0)</f>
        <v xml:space="preserve">ATM Oficina Boca Chica II </v>
      </c>
      <c r="H234" s="200" t="str">
        <f>VLOOKUP(E234,VIP!$A$2:$O17259,7,FALSE)</f>
        <v>Si</v>
      </c>
      <c r="I234" s="200" t="str">
        <f>VLOOKUP(E234,VIP!$A$2:$O9224,8,FALSE)</f>
        <v>Si</v>
      </c>
      <c r="J234" s="200" t="str">
        <f>VLOOKUP(E234,VIP!$A$2:$O9174,8,FALSE)</f>
        <v>Si</v>
      </c>
      <c r="K234" s="200" t="str">
        <f>VLOOKUP(E234,VIP!$A$2:$O12748,6,0)</f>
        <v>NO</v>
      </c>
      <c r="L234" s="114" t="s">
        <v>2428</v>
      </c>
      <c r="M234" s="112" t="s">
        <v>2465</v>
      </c>
      <c r="N234" s="131" t="s">
        <v>2472</v>
      </c>
      <c r="O234" s="150" t="s">
        <v>2495</v>
      </c>
      <c r="P234" s="111"/>
      <c r="Q234" s="115" t="s">
        <v>2428</v>
      </c>
    </row>
    <row r="235" spans="1:17" ht="18" x14ac:dyDescent="0.25">
      <c r="A235" s="113" t="str">
        <f>VLOOKUP(E235,'LISTADO ATM'!$A$2:$C$901,3,0)</f>
        <v>DISTRITO NACIONAL</v>
      </c>
      <c r="B235" s="138" t="s">
        <v>2762</v>
      </c>
      <c r="C235" s="119">
        <v>44285.941516203704</v>
      </c>
      <c r="D235" s="113" t="s">
        <v>2468</v>
      </c>
      <c r="E235" s="145">
        <v>31</v>
      </c>
      <c r="F235" s="200" t="str">
        <f>VLOOKUP(E235,VIP!$A$2:$O12336,2,0)</f>
        <v>DRBR031</v>
      </c>
      <c r="G235" s="200" t="str">
        <f>VLOOKUP(E235,'LISTADO ATM'!$A$2:$B$900,2,0)</f>
        <v xml:space="preserve">ATM Oficina San Martín I </v>
      </c>
      <c r="H235" s="200" t="str">
        <f>VLOOKUP(E235,VIP!$A$2:$O17257,7,FALSE)</f>
        <v>Si</v>
      </c>
      <c r="I235" s="200" t="str">
        <f>VLOOKUP(E235,VIP!$A$2:$O9222,8,FALSE)</f>
        <v>Si</v>
      </c>
      <c r="J235" s="200" t="str">
        <f>VLOOKUP(E235,VIP!$A$2:$O9172,8,FALSE)</f>
        <v>Si</v>
      </c>
      <c r="K235" s="200" t="str">
        <f>VLOOKUP(E235,VIP!$A$2:$O12746,6,0)</f>
        <v>NO</v>
      </c>
      <c r="L235" s="114" t="s">
        <v>2428</v>
      </c>
      <c r="M235" s="112" t="s">
        <v>2465</v>
      </c>
      <c r="N235" s="131" t="s">
        <v>2472</v>
      </c>
      <c r="O235" s="150" t="s">
        <v>2473</v>
      </c>
      <c r="P235" s="111"/>
      <c r="Q235" s="115" t="s">
        <v>2428</v>
      </c>
    </row>
    <row r="236" spans="1:17" ht="18" x14ac:dyDescent="0.25">
      <c r="A236" s="113" t="str">
        <f>VLOOKUP(E236,'LISTADO ATM'!$A$2:$C$901,3,0)</f>
        <v>DISTRITO NACIONAL</v>
      </c>
      <c r="B236" s="138" t="s">
        <v>2760</v>
      </c>
      <c r="C236" s="119">
        <v>44285.943518518521</v>
      </c>
      <c r="D236" s="113" t="s">
        <v>2468</v>
      </c>
      <c r="E236" s="145">
        <v>437</v>
      </c>
      <c r="F236" s="200" t="str">
        <f>VLOOKUP(E236,VIP!$A$2:$O12334,2,0)</f>
        <v>DRBR437</v>
      </c>
      <c r="G236" s="200" t="str">
        <f>VLOOKUP(E236,'LISTADO ATM'!$A$2:$B$900,2,0)</f>
        <v xml:space="preserve">ATM Autobanco Torre III </v>
      </c>
      <c r="H236" s="200" t="str">
        <f>VLOOKUP(E236,VIP!$A$2:$O17255,7,FALSE)</f>
        <v>Si</v>
      </c>
      <c r="I236" s="200" t="str">
        <f>VLOOKUP(E236,VIP!$A$2:$O9220,8,FALSE)</f>
        <v>Si</v>
      </c>
      <c r="J236" s="200" t="str">
        <f>VLOOKUP(E236,VIP!$A$2:$O9170,8,FALSE)</f>
        <v>Si</v>
      </c>
      <c r="K236" s="200" t="str">
        <f>VLOOKUP(E236,VIP!$A$2:$O12744,6,0)</f>
        <v>SI</v>
      </c>
      <c r="L236" s="114" t="s">
        <v>2428</v>
      </c>
      <c r="M236" s="112" t="s">
        <v>2465</v>
      </c>
      <c r="N236" s="131" t="s">
        <v>2472</v>
      </c>
      <c r="O236" s="150" t="s">
        <v>2473</v>
      </c>
      <c r="P236" s="111"/>
      <c r="Q236" s="115" t="s">
        <v>2428</v>
      </c>
    </row>
    <row r="237" spans="1:17" ht="18" x14ac:dyDescent="0.25">
      <c r="A237" s="113" t="str">
        <f>VLOOKUP(E237,'LISTADO ATM'!$A$2:$C$901,3,0)</f>
        <v>NORTE</v>
      </c>
      <c r="B237" s="138" t="s">
        <v>2759</v>
      </c>
      <c r="C237" s="119">
        <v>44285.944305555553</v>
      </c>
      <c r="D237" s="113" t="s">
        <v>2494</v>
      </c>
      <c r="E237" s="145">
        <v>746</v>
      </c>
      <c r="F237" s="200" t="str">
        <f>VLOOKUP(E237,VIP!$A$2:$O12333,2,0)</f>
        <v>DRBR156</v>
      </c>
      <c r="G237" s="200" t="str">
        <f>VLOOKUP(E237,'LISTADO ATM'!$A$2:$B$900,2,0)</f>
        <v xml:space="preserve">ATM Oficina Las Terrenas </v>
      </c>
      <c r="H237" s="200" t="str">
        <f>VLOOKUP(E237,VIP!$A$2:$O17254,7,FALSE)</f>
        <v>Si</v>
      </c>
      <c r="I237" s="200" t="str">
        <f>VLOOKUP(E237,VIP!$A$2:$O9219,8,FALSE)</f>
        <v>Si</v>
      </c>
      <c r="J237" s="200" t="str">
        <f>VLOOKUP(E237,VIP!$A$2:$O9169,8,FALSE)</f>
        <v>Si</v>
      </c>
      <c r="K237" s="200" t="str">
        <f>VLOOKUP(E237,VIP!$A$2:$O12743,6,0)</f>
        <v>SI</v>
      </c>
      <c r="L237" s="114" t="s">
        <v>2428</v>
      </c>
      <c r="M237" s="112" t="s">
        <v>2465</v>
      </c>
      <c r="N237" s="131" t="s">
        <v>2472</v>
      </c>
      <c r="O237" s="150" t="s">
        <v>2495</v>
      </c>
      <c r="P237" s="111"/>
      <c r="Q237" s="115" t="s">
        <v>2428</v>
      </c>
    </row>
    <row r="238" spans="1:17" ht="18" x14ac:dyDescent="0.25">
      <c r="A238" s="113" t="str">
        <f>VLOOKUP(E238,'LISTADO ATM'!$A$2:$C$901,3,0)</f>
        <v>ESTE</v>
      </c>
      <c r="B238" s="138" t="s">
        <v>2756</v>
      </c>
      <c r="C238" s="119">
        <v>44285.950810185182</v>
      </c>
      <c r="D238" s="113" t="s">
        <v>2494</v>
      </c>
      <c r="E238" s="145">
        <v>219</v>
      </c>
      <c r="F238" s="200" t="str">
        <f>VLOOKUP(E238,VIP!$A$2:$O12330,2,0)</f>
        <v>DRBR219</v>
      </c>
      <c r="G238" s="200" t="str">
        <f>VLOOKUP(E238,'LISTADO ATM'!$A$2:$B$900,2,0)</f>
        <v xml:space="preserve">ATM Oficina La Altagracia (Higuey) </v>
      </c>
      <c r="H238" s="200" t="str">
        <f>VLOOKUP(E238,VIP!$A$2:$O17251,7,FALSE)</f>
        <v>Si</v>
      </c>
      <c r="I238" s="200" t="str">
        <f>VLOOKUP(E238,VIP!$A$2:$O9216,8,FALSE)</f>
        <v>Si</v>
      </c>
      <c r="J238" s="200" t="str">
        <f>VLOOKUP(E238,VIP!$A$2:$O9166,8,FALSE)</f>
        <v>Si</v>
      </c>
      <c r="K238" s="200" t="str">
        <f>VLOOKUP(E238,VIP!$A$2:$O12740,6,0)</f>
        <v>NO</v>
      </c>
      <c r="L238" s="114" t="s">
        <v>2428</v>
      </c>
      <c r="M238" s="112" t="s">
        <v>2465</v>
      </c>
      <c r="N238" s="131" t="s">
        <v>2472</v>
      </c>
      <c r="O238" s="150" t="s">
        <v>2495</v>
      </c>
      <c r="P238" s="111"/>
      <c r="Q238" s="115" t="s">
        <v>2428</v>
      </c>
    </row>
    <row r="239" spans="1:17" ht="18" x14ac:dyDescent="0.25">
      <c r="A239" s="113" t="str">
        <f>VLOOKUP(E239,'LISTADO ATM'!$A$2:$C$901,3,0)</f>
        <v>DISTRITO NACIONAL</v>
      </c>
      <c r="B239" s="138">
        <v>335837301</v>
      </c>
      <c r="C239" s="119">
        <v>44284.607476851852</v>
      </c>
      <c r="D239" s="113" t="s">
        <v>2189</v>
      </c>
      <c r="E239" s="145">
        <v>493</v>
      </c>
      <c r="F239" s="200" t="str">
        <f>VLOOKUP(E239,VIP!$A$2:$O12321,2,0)</f>
        <v>DRBR493</v>
      </c>
      <c r="G239" s="200" t="str">
        <f>VLOOKUP(E239,'LISTADO ATM'!$A$2:$B$900,2,0)</f>
        <v xml:space="preserve">ATM Oficina Haina Occidental II </v>
      </c>
      <c r="H239" s="200" t="str">
        <f>VLOOKUP(E239,VIP!$A$2:$O17242,7,FALSE)</f>
        <v>Si</v>
      </c>
      <c r="I239" s="200" t="str">
        <f>VLOOKUP(E239,VIP!$A$2:$O9207,8,FALSE)</f>
        <v>Si</v>
      </c>
      <c r="J239" s="200" t="str">
        <f>VLOOKUP(E239,VIP!$A$2:$O9157,8,FALSE)</f>
        <v>Si</v>
      </c>
      <c r="K239" s="200" t="str">
        <f>VLOOKUP(E239,VIP!$A$2:$O12731,6,0)</f>
        <v>NO</v>
      </c>
      <c r="L239" s="114" t="s">
        <v>2488</v>
      </c>
      <c r="M239" s="112" t="s">
        <v>2465</v>
      </c>
      <c r="N239" s="131" t="s">
        <v>2493</v>
      </c>
      <c r="O239" s="150" t="s">
        <v>2474</v>
      </c>
      <c r="P239" s="111"/>
      <c r="Q239" s="201" t="s">
        <v>2488</v>
      </c>
    </row>
    <row r="240" spans="1:17" ht="18" x14ac:dyDescent="0.25">
      <c r="A240" s="113" t="str">
        <f>VLOOKUP(E240,'LISTADO ATM'!$A$2:$C$901,3,0)</f>
        <v>DISTRITO NACIONAL</v>
      </c>
      <c r="B240" s="138" t="s">
        <v>2572</v>
      </c>
      <c r="C240" s="119">
        <v>44285.006388888891</v>
      </c>
      <c r="D240" s="113" t="s">
        <v>2189</v>
      </c>
      <c r="E240" s="145">
        <v>424</v>
      </c>
      <c r="F240" s="200" t="str">
        <f>VLOOKUP(E240,VIP!$A$2:$O12336,2,0)</f>
        <v>DRBR424</v>
      </c>
      <c r="G240" s="200" t="str">
        <f>VLOOKUP(E240,'LISTADO ATM'!$A$2:$B$900,2,0)</f>
        <v xml:space="preserve">ATM UNP Jumbo Luperón I </v>
      </c>
      <c r="H240" s="200" t="str">
        <f>VLOOKUP(E240,VIP!$A$2:$O17257,7,FALSE)</f>
        <v>Si</v>
      </c>
      <c r="I240" s="200" t="str">
        <f>VLOOKUP(E240,VIP!$A$2:$O9222,8,FALSE)</f>
        <v>Si</v>
      </c>
      <c r="J240" s="200" t="str">
        <f>VLOOKUP(E240,VIP!$A$2:$O9172,8,FALSE)</f>
        <v>Si</v>
      </c>
      <c r="K240" s="200" t="str">
        <f>VLOOKUP(E240,VIP!$A$2:$O12746,6,0)</f>
        <v>NO</v>
      </c>
      <c r="L240" s="114" t="s">
        <v>2488</v>
      </c>
      <c r="M240" s="112" t="s">
        <v>2465</v>
      </c>
      <c r="N240" s="131" t="s">
        <v>2472</v>
      </c>
      <c r="O240" s="150" t="s">
        <v>2474</v>
      </c>
      <c r="P240" s="111"/>
      <c r="Q240" s="201" t="s">
        <v>2488</v>
      </c>
    </row>
    <row r="241" spans="1:17" ht="18" x14ac:dyDescent="0.25">
      <c r="A241" s="113" t="str">
        <f>VLOOKUP(E241,'LISTADO ATM'!$A$2:$C$901,3,0)</f>
        <v>DISTRITO NACIONAL</v>
      </c>
      <c r="B241" s="138" t="s">
        <v>2661</v>
      </c>
      <c r="C241" s="119">
        <v>44285.501898148148</v>
      </c>
      <c r="D241" s="113" t="s">
        <v>2189</v>
      </c>
      <c r="E241" s="145">
        <v>224</v>
      </c>
      <c r="F241" s="200" t="str">
        <f>VLOOKUP(E241,VIP!$A$2:$O12337,2,0)</f>
        <v>DRBR224</v>
      </c>
      <c r="G241" s="200" t="str">
        <f>VLOOKUP(E241,'LISTADO ATM'!$A$2:$B$900,2,0)</f>
        <v xml:space="preserve">ATM S/M Nacional El Millón (Núñez de Cáceres) </v>
      </c>
      <c r="H241" s="200" t="str">
        <f>VLOOKUP(E241,VIP!$A$2:$O17258,7,FALSE)</f>
        <v>Si</v>
      </c>
      <c r="I241" s="200" t="str">
        <f>VLOOKUP(E241,VIP!$A$2:$O9223,8,FALSE)</f>
        <v>Si</v>
      </c>
      <c r="J241" s="200" t="str">
        <f>VLOOKUP(E241,VIP!$A$2:$O9173,8,FALSE)</f>
        <v>Si</v>
      </c>
      <c r="K241" s="200" t="str">
        <f>VLOOKUP(E241,VIP!$A$2:$O12747,6,0)</f>
        <v>SI</v>
      </c>
      <c r="L241" s="114" t="s">
        <v>2488</v>
      </c>
      <c r="M241" s="112" t="s">
        <v>2465</v>
      </c>
      <c r="N241" s="135" t="s">
        <v>2601</v>
      </c>
      <c r="O241" s="150" t="s">
        <v>2474</v>
      </c>
      <c r="P241" s="111"/>
      <c r="Q241" s="201" t="s">
        <v>2488</v>
      </c>
    </row>
    <row r="242" spans="1:17" ht="18" x14ac:dyDescent="0.25">
      <c r="A242" s="113" t="str">
        <f>VLOOKUP(E242,'LISTADO ATM'!$A$2:$C$901,3,0)</f>
        <v>DISTRITO NACIONAL</v>
      </c>
      <c r="B242" s="138" t="s">
        <v>2686</v>
      </c>
      <c r="C242" s="119">
        <v>44285.587199074071</v>
      </c>
      <c r="D242" s="113" t="s">
        <v>2189</v>
      </c>
      <c r="E242" s="145">
        <v>300</v>
      </c>
      <c r="F242" s="200" t="str">
        <f>VLOOKUP(E242,VIP!$A$2:$O12329,2,0)</f>
        <v>DRBR300</v>
      </c>
      <c r="G242" s="200" t="str">
        <f>VLOOKUP(E242,'LISTADO ATM'!$A$2:$B$900,2,0)</f>
        <v xml:space="preserve">ATM S/M Aprezio Los Guaricanos </v>
      </c>
      <c r="H242" s="200" t="str">
        <f>VLOOKUP(E242,VIP!$A$2:$O17250,7,FALSE)</f>
        <v>Si</v>
      </c>
      <c r="I242" s="200" t="str">
        <f>VLOOKUP(E242,VIP!$A$2:$O9215,8,FALSE)</f>
        <v>Si</v>
      </c>
      <c r="J242" s="200" t="str">
        <f>VLOOKUP(E242,VIP!$A$2:$O9165,8,FALSE)</f>
        <v>Si</v>
      </c>
      <c r="K242" s="200" t="str">
        <f>VLOOKUP(E242,VIP!$A$2:$O12739,6,0)</f>
        <v>NO</v>
      </c>
      <c r="L242" s="114" t="s">
        <v>2488</v>
      </c>
      <c r="M242" s="112" t="s">
        <v>2465</v>
      </c>
      <c r="N242" s="131" t="s">
        <v>2493</v>
      </c>
      <c r="O242" s="150" t="s">
        <v>2474</v>
      </c>
      <c r="P242" s="111"/>
      <c r="Q242" s="201" t="s">
        <v>2488</v>
      </c>
    </row>
    <row r="243" spans="1:17" ht="18" x14ac:dyDescent="0.25">
      <c r="A243" s="113" t="str">
        <f>VLOOKUP(E243,'LISTADO ATM'!$A$2:$C$901,3,0)</f>
        <v>DISTRITO NACIONAL</v>
      </c>
      <c r="B243" s="138" t="s">
        <v>2683</v>
      </c>
      <c r="C243" s="119">
        <v>44285.628576388888</v>
      </c>
      <c r="D243" s="113" t="s">
        <v>2189</v>
      </c>
      <c r="E243" s="145">
        <v>932</v>
      </c>
      <c r="F243" s="200" t="str">
        <f>VLOOKUP(E243,VIP!$A$2:$O12326,2,0)</f>
        <v>DRBR01E</v>
      </c>
      <c r="G243" s="200" t="str">
        <f>VLOOKUP(E243,'LISTADO ATM'!$A$2:$B$900,2,0)</f>
        <v xml:space="preserve">ATM Banco Agrícola </v>
      </c>
      <c r="H243" s="200" t="str">
        <f>VLOOKUP(E243,VIP!$A$2:$O17247,7,FALSE)</f>
        <v>Si</v>
      </c>
      <c r="I243" s="200" t="str">
        <f>VLOOKUP(E243,VIP!$A$2:$O9212,8,FALSE)</f>
        <v>Si</v>
      </c>
      <c r="J243" s="200" t="str">
        <f>VLOOKUP(E243,VIP!$A$2:$O9162,8,FALSE)</f>
        <v>Si</v>
      </c>
      <c r="K243" s="200" t="str">
        <f>VLOOKUP(E243,VIP!$A$2:$O12736,6,0)</f>
        <v>NO</v>
      </c>
      <c r="L243" s="114" t="s">
        <v>2488</v>
      </c>
      <c r="M243" s="112" t="s">
        <v>2465</v>
      </c>
      <c r="N243" s="131" t="s">
        <v>2472</v>
      </c>
      <c r="O243" s="150" t="s">
        <v>2474</v>
      </c>
      <c r="P243" s="111"/>
      <c r="Q243" s="201" t="s">
        <v>2488</v>
      </c>
    </row>
    <row r="244" spans="1:17" ht="18" x14ac:dyDescent="0.25">
      <c r="A244" s="113" t="str">
        <f>VLOOKUP(E244,'LISTADO ATM'!$A$2:$C$901,3,0)</f>
        <v>DISTRITO NACIONAL</v>
      </c>
      <c r="B244" s="138" t="s">
        <v>2681</v>
      </c>
      <c r="C244" s="119">
        <v>44285.629120370373</v>
      </c>
      <c r="D244" s="113" t="s">
        <v>2189</v>
      </c>
      <c r="E244" s="145">
        <v>911</v>
      </c>
      <c r="F244" s="200" t="str">
        <f>VLOOKUP(E244,VIP!$A$2:$O12324,2,0)</f>
        <v>DRBR911</v>
      </c>
      <c r="G244" s="200" t="str">
        <f>VLOOKUP(E244,'LISTADO ATM'!$A$2:$B$900,2,0)</f>
        <v xml:space="preserve">ATM Oficina Venezuela II </v>
      </c>
      <c r="H244" s="200" t="str">
        <f>VLOOKUP(E244,VIP!$A$2:$O17245,7,FALSE)</f>
        <v>Si</v>
      </c>
      <c r="I244" s="200" t="str">
        <f>VLOOKUP(E244,VIP!$A$2:$O9210,8,FALSE)</f>
        <v>Si</v>
      </c>
      <c r="J244" s="200" t="str">
        <f>VLOOKUP(E244,VIP!$A$2:$O9160,8,FALSE)</f>
        <v>Si</v>
      </c>
      <c r="K244" s="200" t="str">
        <f>VLOOKUP(E244,VIP!$A$2:$O12734,6,0)</f>
        <v>SI</v>
      </c>
      <c r="L244" s="114" t="s">
        <v>2488</v>
      </c>
      <c r="M244" s="112" t="s">
        <v>2465</v>
      </c>
      <c r="N244" s="131" t="s">
        <v>2472</v>
      </c>
      <c r="O244" s="150" t="s">
        <v>2474</v>
      </c>
      <c r="P244" s="111"/>
      <c r="Q244" s="201" t="s">
        <v>2488</v>
      </c>
    </row>
    <row r="245" spans="1:17" ht="18" x14ac:dyDescent="0.25">
      <c r="A245" s="113" t="str">
        <f>VLOOKUP(E245,'LISTADO ATM'!$A$2:$C$901,3,0)</f>
        <v>DISTRITO NACIONAL</v>
      </c>
      <c r="B245" s="138" t="s">
        <v>2701</v>
      </c>
      <c r="C245" s="119">
        <v>44285.649710648147</v>
      </c>
      <c r="D245" s="113" t="s">
        <v>2189</v>
      </c>
      <c r="E245" s="145">
        <v>458</v>
      </c>
      <c r="F245" s="200" t="str">
        <f>VLOOKUP(E245,VIP!$A$2:$O12329,2,0)</f>
        <v>DRBR458</v>
      </c>
      <c r="G245" s="200" t="str">
        <f>VLOOKUP(E245,'LISTADO ATM'!$A$2:$B$900,2,0)</f>
        <v>ATM Hospital Dario Contreras</v>
      </c>
      <c r="H245" s="200" t="str">
        <f>VLOOKUP(E245,VIP!$A$2:$O17250,7,FALSE)</f>
        <v>Si</v>
      </c>
      <c r="I245" s="200" t="str">
        <f>VLOOKUP(E245,VIP!$A$2:$O9215,8,FALSE)</f>
        <v>Si</v>
      </c>
      <c r="J245" s="200" t="str">
        <f>VLOOKUP(E245,VIP!$A$2:$O9165,8,FALSE)</f>
        <v>Si</v>
      </c>
      <c r="K245" s="200" t="str">
        <f>VLOOKUP(E245,VIP!$A$2:$O12739,6,0)</f>
        <v>NO</v>
      </c>
      <c r="L245" s="114" t="s">
        <v>2488</v>
      </c>
      <c r="M245" s="112" t="s">
        <v>2465</v>
      </c>
      <c r="N245" s="131" t="s">
        <v>2472</v>
      </c>
      <c r="O245" s="150" t="s">
        <v>2474</v>
      </c>
      <c r="P245" s="111"/>
      <c r="Q245" s="201" t="s">
        <v>2488</v>
      </c>
    </row>
    <row r="246" spans="1:17" ht="18" x14ac:dyDescent="0.25">
      <c r="A246" s="113" t="str">
        <f>VLOOKUP(E246,'LISTADO ATM'!$A$2:$C$901,3,0)</f>
        <v>DISTRITO NACIONAL</v>
      </c>
      <c r="B246" s="138" t="s">
        <v>2700</v>
      </c>
      <c r="C246" s="119">
        <v>44285.651423611111</v>
      </c>
      <c r="D246" s="113" t="s">
        <v>2189</v>
      </c>
      <c r="E246" s="145">
        <v>904</v>
      </c>
      <c r="F246" s="200" t="str">
        <f>VLOOKUP(E246,VIP!$A$2:$O12328,2,0)</f>
        <v>DRBR24B</v>
      </c>
      <c r="G246" s="200" t="str">
        <f>VLOOKUP(E246,'LISTADO ATM'!$A$2:$B$900,2,0)</f>
        <v xml:space="preserve">ATM Oficina Multicentro La Sirena Churchill </v>
      </c>
      <c r="H246" s="200" t="str">
        <f>VLOOKUP(E246,VIP!$A$2:$O17249,7,FALSE)</f>
        <v>Si</v>
      </c>
      <c r="I246" s="200" t="str">
        <f>VLOOKUP(E246,VIP!$A$2:$O9214,8,FALSE)</f>
        <v>Si</v>
      </c>
      <c r="J246" s="200" t="str">
        <f>VLOOKUP(E246,VIP!$A$2:$O9164,8,FALSE)</f>
        <v>Si</v>
      </c>
      <c r="K246" s="200" t="str">
        <f>VLOOKUP(E246,VIP!$A$2:$O12738,6,0)</f>
        <v>SI</v>
      </c>
      <c r="L246" s="114" t="s">
        <v>2488</v>
      </c>
      <c r="M246" s="112" t="s">
        <v>2465</v>
      </c>
      <c r="N246" s="131" t="s">
        <v>2472</v>
      </c>
      <c r="O246" s="150" t="s">
        <v>2474</v>
      </c>
      <c r="P246" s="111"/>
      <c r="Q246" s="201" t="s">
        <v>2488</v>
      </c>
    </row>
    <row r="247" spans="1:17" ht="18" x14ac:dyDescent="0.25">
      <c r="A247" s="113" t="str">
        <f>VLOOKUP(E247,'LISTADO ATM'!$A$2:$C$901,3,0)</f>
        <v>DISTRITO NACIONAL</v>
      </c>
      <c r="B247" s="138" t="s">
        <v>2754</v>
      </c>
      <c r="C247" s="119">
        <v>44285.953680555554</v>
      </c>
      <c r="D247" s="113" t="s">
        <v>2189</v>
      </c>
      <c r="E247" s="145">
        <v>355</v>
      </c>
      <c r="F247" s="200" t="str">
        <f>VLOOKUP(E247,VIP!$A$2:$O12328,2,0)</f>
        <v>DRBR355</v>
      </c>
      <c r="G247" s="200" t="str">
        <f>VLOOKUP(E247,'LISTADO ATM'!$A$2:$B$900,2,0)</f>
        <v xml:space="preserve">ATM UNP Metro II </v>
      </c>
      <c r="H247" s="200" t="str">
        <f>VLOOKUP(E247,VIP!$A$2:$O17249,7,FALSE)</f>
        <v>Si</v>
      </c>
      <c r="I247" s="200" t="str">
        <f>VLOOKUP(E247,VIP!$A$2:$O9214,8,FALSE)</f>
        <v>Si</v>
      </c>
      <c r="J247" s="200" t="str">
        <f>VLOOKUP(E247,VIP!$A$2:$O9164,8,FALSE)</f>
        <v>Si</v>
      </c>
      <c r="K247" s="200" t="str">
        <f>VLOOKUP(E247,VIP!$A$2:$O12738,6,0)</f>
        <v>SI</v>
      </c>
      <c r="L247" s="114" t="s">
        <v>2488</v>
      </c>
      <c r="M247" s="112" t="s">
        <v>2465</v>
      </c>
      <c r="N247" s="131" t="s">
        <v>2472</v>
      </c>
      <c r="O247" s="150" t="s">
        <v>2474</v>
      </c>
      <c r="P247" s="111"/>
      <c r="Q247" s="115" t="s">
        <v>2488</v>
      </c>
    </row>
    <row r="248" spans="1:17" ht="18" x14ac:dyDescent="0.25">
      <c r="A248" s="113" t="str">
        <f>VLOOKUP(E248,'LISTADO ATM'!$A$2:$C$901,3,0)</f>
        <v>NORTE</v>
      </c>
      <c r="B248" s="138" t="s">
        <v>2753</v>
      </c>
      <c r="C248" s="119">
        <v>44285.960243055553</v>
      </c>
      <c r="D248" s="113" t="s">
        <v>2190</v>
      </c>
      <c r="E248" s="145">
        <v>72</v>
      </c>
      <c r="F248" s="200" t="str">
        <f>VLOOKUP(E248,VIP!$A$2:$O12327,2,0)</f>
        <v>DRBR072</v>
      </c>
      <c r="G248" s="200" t="str">
        <f>VLOOKUP(E248,'LISTADO ATM'!$A$2:$B$900,2,0)</f>
        <v xml:space="preserve">ATM UNP Aeropuerto Gregorio Luperón (Puerto Plata) </v>
      </c>
      <c r="H248" s="200" t="str">
        <f>VLOOKUP(E248,VIP!$A$2:$O17248,7,FALSE)</f>
        <v>Si</v>
      </c>
      <c r="I248" s="200" t="str">
        <f>VLOOKUP(E248,VIP!$A$2:$O9213,8,FALSE)</f>
        <v>Si</v>
      </c>
      <c r="J248" s="200" t="str">
        <f>VLOOKUP(E248,VIP!$A$2:$O9163,8,FALSE)</f>
        <v>Si</v>
      </c>
      <c r="K248" s="200" t="str">
        <f>VLOOKUP(E248,VIP!$A$2:$O12737,6,0)</f>
        <v>NO</v>
      </c>
      <c r="L248" s="114" t="s">
        <v>2488</v>
      </c>
      <c r="M248" s="112" t="s">
        <v>2465</v>
      </c>
      <c r="N248" s="131" t="s">
        <v>2472</v>
      </c>
      <c r="O248" s="150" t="s">
        <v>2506</v>
      </c>
      <c r="P248" s="111"/>
      <c r="Q248" s="115" t="s">
        <v>2488</v>
      </c>
    </row>
    <row r="249" spans="1:17" ht="18" x14ac:dyDescent="0.25">
      <c r="A249" s="113" t="str">
        <f>VLOOKUP(E249,'LISTADO ATM'!$A$2:$C$901,3,0)</f>
        <v>NORTE</v>
      </c>
      <c r="B249" s="138" t="s">
        <v>2752</v>
      </c>
      <c r="C249" s="119">
        <v>44285.961921296293</v>
      </c>
      <c r="D249" s="113" t="s">
        <v>2190</v>
      </c>
      <c r="E249" s="145">
        <v>256</v>
      </c>
      <c r="F249" s="200" t="str">
        <f>VLOOKUP(E249,VIP!$A$2:$O12326,2,0)</f>
        <v>DRBR256</v>
      </c>
      <c r="G249" s="200" t="str">
        <f>VLOOKUP(E249,'LISTADO ATM'!$A$2:$B$900,2,0)</f>
        <v xml:space="preserve">ATM Oficina Licey Al Medio </v>
      </c>
      <c r="H249" s="200" t="str">
        <f>VLOOKUP(E249,VIP!$A$2:$O17247,7,FALSE)</f>
        <v>Si</v>
      </c>
      <c r="I249" s="200" t="str">
        <f>VLOOKUP(E249,VIP!$A$2:$O9212,8,FALSE)</f>
        <v>Si</v>
      </c>
      <c r="J249" s="200" t="str">
        <f>VLOOKUP(E249,VIP!$A$2:$O9162,8,FALSE)</f>
        <v>Si</v>
      </c>
      <c r="K249" s="200" t="str">
        <f>VLOOKUP(E249,VIP!$A$2:$O12736,6,0)</f>
        <v>NO</v>
      </c>
      <c r="L249" s="114" t="s">
        <v>2488</v>
      </c>
      <c r="M249" s="112" t="s">
        <v>2465</v>
      </c>
      <c r="N249" s="131" t="s">
        <v>2472</v>
      </c>
      <c r="O249" s="150" t="s">
        <v>2506</v>
      </c>
      <c r="P249" s="111"/>
      <c r="Q249" s="115" t="s">
        <v>2488</v>
      </c>
    </row>
    <row r="250" spans="1:17" ht="18" x14ac:dyDescent="0.25">
      <c r="A250" s="113" t="str">
        <f>VLOOKUP(E250,'LISTADO ATM'!$A$2:$C$901,3,0)</f>
        <v>NORTE</v>
      </c>
      <c r="B250" s="138" t="s">
        <v>2751</v>
      </c>
      <c r="C250" s="119">
        <v>44285.962766203702</v>
      </c>
      <c r="D250" s="113" t="s">
        <v>2190</v>
      </c>
      <c r="E250" s="145">
        <v>511</v>
      </c>
      <c r="F250" s="200" t="str">
        <f>VLOOKUP(E250,VIP!$A$2:$O12325,2,0)</f>
        <v>DRBR511</v>
      </c>
      <c r="G250" s="200" t="str">
        <f>VLOOKUP(E250,'LISTADO ATM'!$A$2:$B$900,2,0)</f>
        <v xml:space="preserve">ATM UNP Río San Juan (Nagua) </v>
      </c>
      <c r="H250" s="200" t="str">
        <f>VLOOKUP(E250,VIP!$A$2:$O17246,7,FALSE)</f>
        <v>Si</v>
      </c>
      <c r="I250" s="200" t="str">
        <f>VLOOKUP(E250,VIP!$A$2:$O9211,8,FALSE)</f>
        <v>Si</v>
      </c>
      <c r="J250" s="200" t="str">
        <f>VLOOKUP(E250,VIP!$A$2:$O9161,8,FALSE)</f>
        <v>Si</v>
      </c>
      <c r="K250" s="200" t="str">
        <f>VLOOKUP(E250,VIP!$A$2:$O12735,6,0)</f>
        <v>NO</v>
      </c>
      <c r="L250" s="114" t="s">
        <v>2488</v>
      </c>
      <c r="M250" s="112" t="s">
        <v>2465</v>
      </c>
      <c r="N250" s="131" t="s">
        <v>2472</v>
      </c>
      <c r="O250" s="150" t="s">
        <v>2506</v>
      </c>
      <c r="P250" s="111"/>
      <c r="Q250" s="115" t="s">
        <v>2488</v>
      </c>
    </row>
    <row r="251" spans="1:17" ht="18" x14ac:dyDescent="0.25">
      <c r="A251" s="113" t="str">
        <f>VLOOKUP(E251,'LISTADO ATM'!$A$2:$C$901,3,0)</f>
        <v>DISTRITO NACIONAL</v>
      </c>
      <c r="B251" s="138" t="s">
        <v>2750</v>
      </c>
      <c r="C251" s="119">
        <v>44285.963750000003</v>
      </c>
      <c r="D251" s="113" t="s">
        <v>2189</v>
      </c>
      <c r="E251" s="145">
        <v>930</v>
      </c>
      <c r="F251" s="200" t="str">
        <f>VLOOKUP(E251,VIP!$A$2:$O12324,2,0)</f>
        <v>DRBR930</v>
      </c>
      <c r="G251" s="200" t="str">
        <f>VLOOKUP(E251,'LISTADO ATM'!$A$2:$B$900,2,0)</f>
        <v>ATM Oficina Plaza Spring Center</v>
      </c>
      <c r="H251" s="200" t="str">
        <f>VLOOKUP(E251,VIP!$A$2:$O17245,7,FALSE)</f>
        <v>Si</v>
      </c>
      <c r="I251" s="200" t="str">
        <f>VLOOKUP(E251,VIP!$A$2:$O9210,8,FALSE)</f>
        <v>Si</v>
      </c>
      <c r="J251" s="200" t="str">
        <f>VLOOKUP(E251,VIP!$A$2:$O9160,8,FALSE)</f>
        <v>Si</v>
      </c>
      <c r="K251" s="200" t="str">
        <f>VLOOKUP(E251,VIP!$A$2:$O12734,6,0)</f>
        <v>NO</v>
      </c>
      <c r="L251" s="114" t="s">
        <v>2488</v>
      </c>
      <c r="M251" s="112" t="s">
        <v>2465</v>
      </c>
      <c r="N251" s="131" t="s">
        <v>2472</v>
      </c>
      <c r="O251" s="150" t="s">
        <v>2474</v>
      </c>
      <c r="P251" s="111"/>
      <c r="Q251" s="115" t="s">
        <v>2488</v>
      </c>
    </row>
  </sheetData>
  <autoFilter ref="A4:Q251">
    <sortState ref="A5:Q251">
      <sortCondition ref="M4:M21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461" priority="1"/>
    <cfRule type="duplicateValues" dxfId="460" priority="2"/>
    <cfRule type="duplicateValues" dxfId="459" priority="3"/>
    <cfRule type="duplicateValues" dxfId="458" priority="41"/>
  </conditionalFormatting>
  <conditionalFormatting sqref="E209:E1048576">
    <cfRule type="duplicateValues" dxfId="457" priority="26"/>
  </conditionalFormatting>
  <conditionalFormatting sqref="E1:E1048576">
    <cfRule type="duplicateValues" dxfId="456" priority="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opLeftCell="A175" zoomScale="85" zoomScaleNormal="85" workbookViewId="0">
      <selection activeCell="H188" sqref="H188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84" t="s">
        <v>2158</v>
      </c>
      <c r="B1" s="185"/>
      <c r="C1" s="185"/>
      <c r="D1" s="185"/>
      <c r="E1" s="186"/>
    </row>
    <row r="2" spans="1:5" ht="25.5" customHeight="1" x14ac:dyDescent="0.25">
      <c r="A2" s="187" t="s">
        <v>2470</v>
      </c>
      <c r="B2" s="188"/>
      <c r="C2" s="188"/>
      <c r="D2" s="188"/>
      <c r="E2" s="189"/>
    </row>
    <row r="3" spans="1:5" ht="18" x14ac:dyDescent="0.25">
      <c r="A3" s="136"/>
      <c r="B3" s="95"/>
      <c r="C3" s="95"/>
      <c r="D3" s="95"/>
      <c r="E3" s="116"/>
    </row>
    <row r="4" spans="1:5" ht="18.75" thickBot="1" x14ac:dyDescent="0.3">
      <c r="A4" s="103" t="s">
        <v>2423</v>
      </c>
      <c r="B4" s="121">
        <v>44285.25</v>
      </c>
      <c r="C4" s="95"/>
      <c r="D4" s="95"/>
      <c r="E4" s="105"/>
    </row>
    <row r="5" spans="1:5" ht="18.75" thickBot="1" x14ac:dyDescent="0.3">
      <c r="A5" s="103" t="s">
        <v>2424</v>
      </c>
      <c r="B5" s="121">
        <v>44285.708333333336</v>
      </c>
      <c r="C5" s="104"/>
      <c r="D5" s="95"/>
      <c r="E5" s="105"/>
    </row>
    <row r="6" spans="1:5" ht="18" x14ac:dyDescent="0.25">
      <c r="A6" s="136"/>
      <c r="B6" s="95"/>
      <c r="C6" s="95"/>
      <c r="D6" s="95"/>
      <c r="E6" s="117"/>
    </row>
    <row r="7" spans="1:5" ht="18" customHeight="1" x14ac:dyDescent="0.25">
      <c r="A7" s="166" t="s">
        <v>2425</v>
      </c>
      <c r="B7" s="167"/>
      <c r="C7" s="167"/>
      <c r="D7" s="167"/>
      <c r="E7" s="168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96" t="s">
        <v>2427</v>
      </c>
    </row>
    <row r="9" spans="1:5" ht="19.5" customHeight="1" x14ac:dyDescent="0.25">
      <c r="A9" s="141" t="str">
        <f>VLOOKUP(B9,'[1]LISTADO ATM'!$A$2:$C$822,3,0)</f>
        <v>SUR</v>
      </c>
      <c r="B9" s="145">
        <v>781</v>
      </c>
      <c r="C9" s="145" t="str">
        <f>VLOOKUP(B9,'[1]LISTADO ATM'!$A$2:$B$822,2,0)</f>
        <v xml:space="preserve">ATM Estación Isla Barahona </v>
      </c>
      <c r="D9" s="139" t="s">
        <v>2518</v>
      </c>
      <c r="E9" s="140">
        <v>335837735</v>
      </c>
    </row>
    <row r="10" spans="1:5" ht="19.5" customHeight="1" x14ac:dyDescent="0.25">
      <c r="A10" s="141" t="str">
        <f>VLOOKUP(B10,'[1]LISTADO ATM'!$A$2:$C$822,3,0)</f>
        <v>DISTRITO NACIONAL</v>
      </c>
      <c r="B10" s="145">
        <v>735</v>
      </c>
      <c r="C10" s="145" t="str">
        <f>VLOOKUP(B10,'[1]LISTADO ATM'!$A$2:$B$822,2,0)</f>
        <v xml:space="preserve">ATM Oficina Independencia II  </v>
      </c>
      <c r="D10" s="139" t="s">
        <v>2518</v>
      </c>
      <c r="E10" s="140">
        <v>335837581</v>
      </c>
    </row>
    <row r="11" spans="1:5" ht="19.5" customHeight="1" x14ac:dyDescent="0.25">
      <c r="A11" s="141" t="str">
        <f>VLOOKUP(B11,'[1]LISTADO ATM'!$A$2:$C$822,3,0)</f>
        <v>NORTE</v>
      </c>
      <c r="B11" s="145">
        <v>157</v>
      </c>
      <c r="C11" s="145" t="str">
        <f>VLOOKUP(B11,'[1]LISTADO ATM'!$A$2:$B$822,2,0)</f>
        <v xml:space="preserve">ATM Oficina Samaná </v>
      </c>
      <c r="D11" s="139" t="s">
        <v>2518</v>
      </c>
      <c r="E11" s="140">
        <v>335837769</v>
      </c>
    </row>
    <row r="12" spans="1:5" ht="18" x14ac:dyDescent="0.25">
      <c r="A12" s="141" t="str">
        <f>VLOOKUP(B12,'[1]LISTADO ATM'!$A$2:$C$822,3,0)</f>
        <v>NORTE</v>
      </c>
      <c r="B12" s="145">
        <v>950</v>
      </c>
      <c r="C12" s="145" t="str">
        <f>VLOOKUP(B12,'[1]LISTADO ATM'!$A$2:$B$822,2,0)</f>
        <v xml:space="preserve">ATM Oficina Monterrico </v>
      </c>
      <c r="D12" s="139" t="s">
        <v>2518</v>
      </c>
      <c r="E12" s="140">
        <v>335836374</v>
      </c>
    </row>
    <row r="13" spans="1:5" ht="18" x14ac:dyDescent="0.25">
      <c r="A13" s="141" t="str">
        <f>VLOOKUP(B13,'[1]LISTADO ATM'!$A$2:$C$822,3,0)</f>
        <v>DISTRITO NACIONAL</v>
      </c>
      <c r="B13" s="145">
        <v>514</v>
      </c>
      <c r="C13" s="145" t="str">
        <f>VLOOKUP(B13,'[1]LISTADO ATM'!$A$2:$B$822,2,0)</f>
        <v>ATM Autoservicio Charles de Gaulle</v>
      </c>
      <c r="D13" s="139" t="s">
        <v>2518</v>
      </c>
      <c r="E13" s="140">
        <v>335837043</v>
      </c>
    </row>
    <row r="14" spans="1:5" ht="19.5" customHeight="1" x14ac:dyDescent="0.25">
      <c r="A14" s="141" t="str">
        <f>VLOOKUP(B14,'[1]LISTADO ATM'!$A$2:$C$822,3,0)</f>
        <v>DISTRITO NACIONAL</v>
      </c>
      <c r="B14" s="145">
        <v>568</v>
      </c>
      <c r="C14" s="145" t="str">
        <f>VLOOKUP(B14,'[1]LISTADO ATM'!$A$2:$B$822,2,0)</f>
        <v xml:space="preserve">ATM Ministerio de Educación </v>
      </c>
      <c r="D14" s="139" t="s">
        <v>2518</v>
      </c>
      <c r="E14" s="140">
        <v>335837060</v>
      </c>
    </row>
    <row r="15" spans="1:5" ht="19.5" customHeight="1" x14ac:dyDescent="0.25">
      <c r="A15" s="141" t="str">
        <f>VLOOKUP(B15,'[1]LISTADO ATM'!$A$2:$C$822,3,0)</f>
        <v>NORTE</v>
      </c>
      <c r="B15" s="145">
        <v>712</v>
      </c>
      <c r="C15" s="145" t="str">
        <f>VLOOKUP(B15,'[1]LISTADO ATM'!$A$2:$B$822,2,0)</f>
        <v xml:space="preserve">ATM Oficina Imbert </v>
      </c>
      <c r="D15" s="139" t="s">
        <v>2518</v>
      </c>
      <c r="E15" s="140">
        <v>335837179</v>
      </c>
    </row>
    <row r="16" spans="1:5" ht="19.5" customHeight="1" x14ac:dyDescent="0.25">
      <c r="A16" s="141" t="str">
        <f>VLOOKUP(B16,'[1]LISTADO ATM'!$A$2:$C$822,3,0)</f>
        <v>SUR</v>
      </c>
      <c r="B16" s="145">
        <v>403</v>
      </c>
      <c r="C16" s="145" t="str">
        <f>VLOOKUP(B16,'[1]LISTADO ATM'!$A$2:$B$822,2,0)</f>
        <v xml:space="preserve">ATM Oficina Vicente Noble </v>
      </c>
      <c r="D16" s="139" t="s">
        <v>2518</v>
      </c>
      <c r="E16" s="140">
        <v>335837382</v>
      </c>
    </row>
    <row r="17" spans="1:5" ht="18" x14ac:dyDescent="0.25">
      <c r="A17" s="141" t="str">
        <f>VLOOKUP(B17,'[1]LISTADO ATM'!$A$2:$C$822,3,0)</f>
        <v>NORTE</v>
      </c>
      <c r="B17" s="145">
        <v>687</v>
      </c>
      <c r="C17" s="145" t="str">
        <f>VLOOKUP(B17,'[1]LISTADO ATM'!$A$2:$B$822,2,0)</f>
        <v>ATM Oficina Monterrico II</v>
      </c>
      <c r="D17" s="139" t="s">
        <v>2518</v>
      </c>
      <c r="E17" s="140">
        <v>335837392</v>
      </c>
    </row>
    <row r="18" spans="1:5" ht="18" x14ac:dyDescent="0.25">
      <c r="A18" s="141" t="str">
        <f>VLOOKUP(B18,'[1]LISTADO ATM'!$A$2:$C$822,3,0)</f>
        <v>ESTE</v>
      </c>
      <c r="B18" s="145">
        <v>268</v>
      </c>
      <c r="C18" s="145" t="str">
        <f>VLOOKUP(B18,'[1]LISTADO ATM'!$A$2:$B$822,2,0)</f>
        <v xml:space="preserve">ATM Autobanco La Altagracia (Higuey) </v>
      </c>
      <c r="D18" s="139" t="s">
        <v>2518</v>
      </c>
      <c r="E18" s="140">
        <v>335837716</v>
      </c>
    </row>
    <row r="19" spans="1:5" ht="19.5" customHeight="1" x14ac:dyDescent="0.25">
      <c r="A19" s="141" t="str">
        <f>VLOOKUP(B19,'[1]LISTADO ATM'!$A$2:$C$822,3,0)</f>
        <v>ESTE</v>
      </c>
      <c r="B19" s="145">
        <v>772</v>
      </c>
      <c r="C19" s="145" t="str">
        <f>VLOOKUP(B19,'[1]LISTADO ATM'!$A$2:$B$822,2,0)</f>
        <v xml:space="preserve">ATM UNP Yamasá </v>
      </c>
      <c r="D19" s="139" t="s">
        <v>2518</v>
      </c>
      <c r="E19" s="140">
        <v>335837750</v>
      </c>
    </row>
    <row r="20" spans="1:5" ht="19.5" customHeight="1" x14ac:dyDescent="0.25">
      <c r="A20" s="141" t="str">
        <f>VLOOKUP(B20,'[1]LISTADO ATM'!$A$2:$C$822,3,0)</f>
        <v>DISTRITO NACIONAL</v>
      </c>
      <c r="B20" s="145">
        <v>791</v>
      </c>
      <c r="C20" s="145" t="str">
        <f>VLOOKUP(B20,'[1]LISTADO ATM'!$A$2:$B$822,2,0)</f>
        <v xml:space="preserve">ATM Oficina Sans Soucí </v>
      </c>
      <c r="D20" s="139" t="s">
        <v>2518</v>
      </c>
      <c r="E20" s="152" t="s">
        <v>2532</v>
      </c>
    </row>
    <row r="21" spans="1:5" ht="19.5" customHeight="1" x14ac:dyDescent="0.25">
      <c r="A21" s="141" t="str">
        <f>VLOOKUP(B21,'[1]LISTADO ATM'!$A$2:$C$822,3,0)</f>
        <v>ESTE</v>
      </c>
      <c r="B21" s="145">
        <v>345</v>
      </c>
      <c r="C21" s="145" t="str">
        <f>VLOOKUP(B21,'[1]LISTADO ATM'!$A$2:$B$822,2,0)</f>
        <v>ATM Ofic. Yamasa II</v>
      </c>
      <c r="D21" s="139" t="s">
        <v>2518</v>
      </c>
      <c r="E21" s="128" t="s">
        <v>2704</v>
      </c>
    </row>
    <row r="22" spans="1:5" s="136" customFormat="1" ht="19.5" customHeight="1" x14ac:dyDescent="0.25">
      <c r="A22" s="141" t="str">
        <f>VLOOKUP(B22,'[1]LISTADO ATM'!$A$2:$C$822,3,0)</f>
        <v>NORTE</v>
      </c>
      <c r="B22" s="145">
        <v>882</v>
      </c>
      <c r="C22" s="145" t="str">
        <f>VLOOKUP(B22,'[1]LISTADO ATM'!$A$2:$B$822,2,0)</f>
        <v xml:space="preserve">ATM Oficina Moca II </v>
      </c>
      <c r="D22" s="139" t="s">
        <v>2518</v>
      </c>
      <c r="E22" s="128">
        <v>335837719</v>
      </c>
    </row>
    <row r="23" spans="1:5" s="136" customFormat="1" ht="19.5" customHeight="1" x14ac:dyDescent="0.25">
      <c r="A23" s="141" t="str">
        <f>VLOOKUP(B23,'[1]LISTADO ATM'!$A$2:$C$822,3,0)</f>
        <v>ESTE</v>
      </c>
      <c r="B23" s="145">
        <v>631</v>
      </c>
      <c r="C23" s="145" t="str">
        <f>VLOOKUP(B23,'[1]LISTADO ATM'!$A$2:$B$822,2,0)</f>
        <v xml:space="preserve">ATM ASOCODEQUI (San Pedro) </v>
      </c>
      <c r="D23" s="139" t="s">
        <v>2518</v>
      </c>
      <c r="E23" s="152" t="s">
        <v>2641</v>
      </c>
    </row>
    <row r="24" spans="1:5" s="136" customFormat="1" ht="19.5" customHeight="1" x14ac:dyDescent="0.25">
      <c r="A24" s="141" t="str">
        <f>VLOOKUP(B24,'[1]LISTADO ATM'!$A$2:$C$822,3,0)</f>
        <v>NORTE</v>
      </c>
      <c r="B24" s="145">
        <v>350</v>
      </c>
      <c r="C24" s="145" t="str">
        <f>VLOOKUP(B24,'[1]LISTADO ATM'!$A$2:$B$822,2,0)</f>
        <v xml:space="preserve">ATM Oficina Villa Tapia </v>
      </c>
      <c r="D24" s="139" t="s">
        <v>2518</v>
      </c>
      <c r="E24" s="128" t="s">
        <v>2705</v>
      </c>
    </row>
    <row r="25" spans="1:5" s="136" customFormat="1" ht="19.5" customHeight="1" x14ac:dyDescent="0.25">
      <c r="A25" s="141" t="str">
        <f>VLOOKUP(B25,'[1]LISTADO ATM'!$A$2:$C$822,3,0)</f>
        <v>ESTE</v>
      </c>
      <c r="B25" s="145">
        <v>742</v>
      </c>
      <c r="C25" s="145" t="str">
        <f>VLOOKUP(B25,'[1]LISTADO ATM'!$A$2:$B$822,2,0)</f>
        <v xml:space="preserve">ATM Oficina Plaza del Rey (La Romana) </v>
      </c>
      <c r="D25" s="139" t="s">
        <v>2518</v>
      </c>
      <c r="E25" s="140">
        <v>335836380</v>
      </c>
    </row>
    <row r="26" spans="1:5" s="136" customFormat="1" ht="19.5" customHeight="1" x14ac:dyDescent="0.25">
      <c r="A26" s="141" t="str">
        <f>VLOOKUP(B26,'[1]LISTADO ATM'!$A$2:$C$822,3,0)</f>
        <v>DISTRITO NACIONAL</v>
      </c>
      <c r="B26" s="145">
        <v>24</v>
      </c>
      <c r="C26" s="145" t="str">
        <f>VLOOKUP(B26,'[1]LISTADO ATM'!$A$2:$B$822,2,0)</f>
        <v xml:space="preserve">ATM Oficina Eusebio Manzueta </v>
      </c>
      <c r="D26" s="139" t="s">
        <v>2518</v>
      </c>
      <c r="E26" s="140">
        <v>335837022</v>
      </c>
    </row>
    <row r="27" spans="1:5" s="136" customFormat="1" ht="19.5" customHeight="1" x14ac:dyDescent="0.25">
      <c r="A27" s="141" t="str">
        <f>VLOOKUP(B27,'[1]LISTADO ATM'!$A$2:$C$822,3,0)</f>
        <v>DISTRITO NACIONAL</v>
      </c>
      <c r="B27" s="145">
        <v>946</v>
      </c>
      <c r="C27" s="145" t="str">
        <f>VLOOKUP(B27,'[1]LISTADO ATM'!$A$2:$B$822,2,0)</f>
        <v xml:space="preserve">ATM Oficina Núñez de Cáceres I </v>
      </c>
      <c r="D27" s="139" t="s">
        <v>2518</v>
      </c>
      <c r="E27" s="140">
        <v>335837047</v>
      </c>
    </row>
    <row r="28" spans="1:5" s="136" customFormat="1" ht="19.5" customHeight="1" x14ac:dyDescent="0.25">
      <c r="A28" s="141" t="str">
        <f>VLOOKUP(B28,'[1]LISTADO ATM'!$A$2:$C$822,3,0)</f>
        <v>DISTRITO NACIONAL</v>
      </c>
      <c r="B28" s="145">
        <v>165</v>
      </c>
      <c r="C28" s="145" t="str">
        <f>VLOOKUP(B28,'[1]LISTADO ATM'!$A$2:$B$822,2,0)</f>
        <v>ATM Autoservicio Megacentro</v>
      </c>
      <c r="D28" s="139" t="s">
        <v>2518</v>
      </c>
      <c r="E28" s="140">
        <v>335837359</v>
      </c>
    </row>
    <row r="29" spans="1:5" s="136" customFormat="1" ht="19.5" customHeight="1" x14ac:dyDescent="0.25">
      <c r="A29" s="141" t="str">
        <f>VLOOKUP(B29,'[1]LISTADO ATM'!$A$2:$C$822,3,0)</f>
        <v>DISTRITO NACIONAL</v>
      </c>
      <c r="B29" s="145">
        <v>246</v>
      </c>
      <c r="C29" s="145" t="str">
        <f>VLOOKUP(B29,'[1]LISTADO ATM'!$A$2:$B$822,2,0)</f>
        <v xml:space="preserve">ATM Oficina Torre BR (Lobby) </v>
      </c>
      <c r="D29" s="139" t="s">
        <v>2518</v>
      </c>
      <c r="E29" s="140">
        <v>335837402</v>
      </c>
    </row>
    <row r="30" spans="1:5" s="136" customFormat="1" ht="19.5" customHeight="1" x14ac:dyDescent="0.25">
      <c r="A30" s="141" t="str">
        <f>VLOOKUP(B30,'[1]LISTADO ATM'!$A$2:$C$822,3,0)</f>
        <v>ESTE</v>
      </c>
      <c r="B30" s="145">
        <v>843</v>
      </c>
      <c r="C30" s="145" t="str">
        <f>VLOOKUP(B30,'[1]LISTADO ATM'!$A$2:$B$822,2,0)</f>
        <v xml:space="preserve">ATM Oficina Romana Centro </v>
      </c>
      <c r="D30" s="139" t="s">
        <v>2518</v>
      </c>
      <c r="E30" s="140">
        <v>335837585</v>
      </c>
    </row>
    <row r="31" spans="1:5" ht="19.5" customHeight="1" x14ac:dyDescent="0.25">
      <c r="A31" s="141" t="str">
        <f>VLOOKUP(B31,'[1]LISTADO ATM'!$A$2:$C$822,3,0)</f>
        <v>NORTE</v>
      </c>
      <c r="B31" s="145">
        <v>857</v>
      </c>
      <c r="C31" s="145" t="str">
        <f>VLOOKUP(B31,'[1]LISTADO ATM'!$A$2:$B$822,2,0)</f>
        <v xml:space="preserve">ATM Oficina Los Alamos </v>
      </c>
      <c r="D31" s="139" t="s">
        <v>2518</v>
      </c>
      <c r="E31" s="140">
        <v>335837592</v>
      </c>
    </row>
    <row r="32" spans="1:5" ht="19.5" customHeight="1" x14ac:dyDescent="0.25">
      <c r="A32" s="141" t="str">
        <f>VLOOKUP(B32,'[1]LISTADO ATM'!$A$2:$C$822,3,0)</f>
        <v>NORTE</v>
      </c>
      <c r="B32" s="145">
        <v>373</v>
      </c>
      <c r="C32" s="145" t="str">
        <f>VLOOKUP(B32,'[1]LISTADO ATM'!$A$2:$B$822,2,0)</f>
        <v>S/M Tangui Nagua</v>
      </c>
      <c r="D32" s="139" t="s">
        <v>2518</v>
      </c>
      <c r="E32" s="140">
        <v>335837711</v>
      </c>
    </row>
    <row r="33" spans="1:5" ht="19.5" customHeight="1" x14ac:dyDescent="0.25">
      <c r="A33" s="141" t="str">
        <f>VLOOKUP(B33,'[1]LISTADO ATM'!$A$2:$C$822,3,0)</f>
        <v>ESTE</v>
      </c>
      <c r="B33" s="145">
        <v>651</v>
      </c>
      <c r="C33" s="145" t="str">
        <f>VLOOKUP(B33,'[1]LISTADO ATM'!$A$2:$B$822,2,0)</f>
        <v>ATM Eco Petroleo Romana</v>
      </c>
      <c r="D33" s="139" t="s">
        <v>2518</v>
      </c>
      <c r="E33" s="140">
        <v>335837713</v>
      </c>
    </row>
    <row r="34" spans="1:5" s="136" customFormat="1" ht="19.5" customHeight="1" x14ac:dyDescent="0.25">
      <c r="A34" s="141" t="str">
        <f>VLOOKUP(B34,'[1]LISTADO ATM'!$A$2:$C$822,3,0)</f>
        <v>SUR</v>
      </c>
      <c r="B34" s="145">
        <v>342</v>
      </c>
      <c r="C34" s="145" t="str">
        <f>VLOOKUP(B34,'[1]LISTADO ATM'!$A$2:$B$822,2,0)</f>
        <v>ATM Oficina Obras Públicas Azua</v>
      </c>
      <c r="D34" s="139" t="s">
        <v>2518</v>
      </c>
      <c r="E34" s="140" t="s">
        <v>2706</v>
      </c>
    </row>
    <row r="35" spans="1:5" s="136" customFormat="1" ht="19.5" customHeight="1" x14ac:dyDescent="0.25">
      <c r="A35" s="141" t="str">
        <f>VLOOKUP(B35,'[1]LISTADO ATM'!$A$2:$C$822,3,0)</f>
        <v>NORTE</v>
      </c>
      <c r="B35" s="145">
        <v>731</v>
      </c>
      <c r="C35" s="145" t="str">
        <f>VLOOKUP(B35,'[1]LISTADO ATM'!$A$2:$B$822,2,0)</f>
        <v xml:space="preserve">ATM UNP Villa González </v>
      </c>
      <c r="D35" s="139" t="s">
        <v>2518</v>
      </c>
      <c r="E35" s="140" t="s">
        <v>2707</v>
      </c>
    </row>
    <row r="36" spans="1:5" s="136" customFormat="1" ht="19.5" customHeight="1" x14ac:dyDescent="0.25">
      <c r="A36" s="141" t="str">
        <f>VLOOKUP(B36,'[1]LISTADO ATM'!$A$2:$C$822,3,0)</f>
        <v>DISTRITO NACIONAL</v>
      </c>
      <c r="B36" s="145">
        <v>192</v>
      </c>
      <c r="C36" s="145" t="str">
        <f>VLOOKUP(B36,'[1]LISTADO ATM'!$A$2:$B$822,2,0)</f>
        <v xml:space="preserve">ATM Autobanco Luperón II </v>
      </c>
      <c r="D36" s="139" t="s">
        <v>2518</v>
      </c>
      <c r="E36" s="140" t="s">
        <v>2708</v>
      </c>
    </row>
    <row r="37" spans="1:5" s="136" customFormat="1" ht="19.5" customHeight="1" x14ac:dyDescent="0.25">
      <c r="A37" s="141" t="str">
        <f>VLOOKUP(B37,'[1]LISTADO ATM'!$A$2:$C$822,3,0)</f>
        <v>DISTRITO NACIONAL</v>
      </c>
      <c r="B37" s="145">
        <v>355</v>
      </c>
      <c r="C37" s="145" t="str">
        <f>VLOOKUP(B37,'[1]LISTADO ATM'!$A$2:$B$822,2,0)</f>
        <v xml:space="preserve">ATM UNP Metro II </v>
      </c>
      <c r="D37" s="139" t="s">
        <v>2518</v>
      </c>
      <c r="E37" s="140" t="s">
        <v>2709</v>
      </c>
    </row>
    <row r="38" spans="1:5" s="136" customFormat="1" ht="19.5" customHeight="1" x14ac:dyDescent="0.25">
      <c r="A38" s="141" t="str">
        <f>VLOOKUP(B38,'[1]LISTADO ATM'!$A$2:$C$822,3,0)</f>
        <v>DISTRITO NACIONAL</v>
      </c>
      <c r="B38" s="145">
        <v>676</v>
      </c>
      <c r="C38" s="145" t="str">
        <f>VLOOKUP(B38,'[1]LISTADO ATM'!$A$2:$B$822,2,0)</f>
        <v>ATM S/M Bravo Colina Del Oeste</v>
      </c>
      <c r="D38" s="139" t="s">
        <v>2518</v>
      </c>
      <c r="E38" s="140" t="s">
        <v>2710</v>
      </c>
    </row>
    <row r="39" spans="1:5" s="136" customFormat="1" ht="19.5" customHeight="1" x14ac:dyDescent="0.25">
      <c r="A39" s="141" t="str">
        <f>VLOOKUP(B39,'[1]LISTADO ATM'!$A$2:$C$822,3,0)</f>
        <v>ESTE</v>
      </c>
      <c r="B39" s="145">
        <v>612</v>
      </c>
      <c r="C39" s="145" t="str">
        <f>VLOOKUP(B39,'[1]LISTADO ATM'!$A$2:$B$822,2,0)</f>
        <v xml:space="preserve">ATM Plaza Orense (La Romana) </v>
      </c>
      <c r="D39" s="139" t="s">
        <v>2518</v>
      </c>
      <c r="E39" s="140" t="s">
        <v>2711</v>
      </c>
    </row>
    <row r="40" spans="1:5" s="136" customFormat="1" ht="19.5" customHeight="1" x14ac:dyDescent="0.25">
      <c r="A40" s="141" t="str">
        <f>VLOOKUP(B40,'[1]LISTADO ATM'!$A$2:$C$822,3,0)</f>
        <v>DISTRITO NACIONAL</v>
      </c>
      <c r="B40" s="145">
        <v>549</v>
      </c>
      <c r="C40" s="145" t="str">
        <f>VLOOKUP(B40,'[1]LISTADO ATM'!$A$2:$B$822,2,0)</f>
        <v xml:space="preserve">ATM Ministerio de Turismo (Oficinas Gubernamentales) </v>
      </c>
      <c r="D40" s="139" t="s">
        <v>2518</v>
      </c>
      <c r="E40" s="140" t="s">
        <v>2712</v>
      </c>
    </row>
    <row r="41" spans="1:5" s="136" customFormat="1" ht="19.5" customHeight="1" x14ac:dyDescent="0.25">
      <c r="A41" s="141" t="str">
        <f>VLOOKUP(B41,'[1]LISTADO ATM'!$A$2:$C$822,3,0)</f>
        <v>DISTRITO NACIONAL</v>
      </c>
      <c r="B41" s="145">
        <v>331</v>
      </c>
      <c r="C41" s="145" t="str">
        <f>VLOOKUP(B41,'[1]LISTADO ATM'!$A$2:$B$822,2,0)</f>
        <v>ATM Ayuntamiento Sto. Dgo. Este</v>
      </c>
      <c r="D41" s="139" t="s">
        <v>2518</v>
      </c>
      <c r="E41" s="140" t="s">
        <v>2713</v>
      </c>
    </row>
    <row r="42" spans="1:5" s="136" customFormat="1" ht="19.5" customHeight="1" x14ac:dyDescent="0.25">
      <c r="A42" s="141" t="str">
        <f>VLOOKUP(B42,'[1]LISTADO ATM'!$A$2:$C$822,3,0)</f>
        <v>DISTRITO NACIONAL</v>
      </c>
      <c r="B42" s="145">
        <v>887</v>
      </c>
      <c r="C42" s="145" t="str">
        <f>VLOOKUP(B42,'[1]LISTADO ATM'!$A$2:$B$822,2,0)</f>
        <v>ATM S/M Bravo Los Proceres</v>
      </c>
      <c r="D42" s="139" t="s">
        <v>2518</v>
      </c>
      <c r="E42" s="140" t="s">
        <v>2714</v>
      </c>
    </row>
    <row r="43" spans="1:5" s="136" customFormat="1" ht="19.5" customHeight="1" x14ac:dyDescent="0.25">
      <c r="A43" s="141" t="str">
        <f>VLOOKUP(B43,'[1]LISTADO ATM'!$A$2:$C$822,3,0)</f>
        <v>DISTRITO NACIONAL</v>
      </c>
      <c r="B43" s="145">
        <v>557</v>
      </c>
      <c r="C43" s="145" t="str">
        <f>VLOOKUP(B43,'[1]LISTADO ATM'!$A$2:$B$822,2,0)</f>
        <v xml:space="preserve">ATM Multicentro La Sirena Ave. Mella </v>
      </c>
      <c r="D43" s="139" t="s">
        <v>2518</v>
      </c>
      <c r="E43" s="140" t="s">
        <v>2715</v>
      </c>
    </row>
    <row r="44" spans="1:5" s="136" customFormat="1" ht="19.5" customHeight="1" x14ac:dyDescent="0.25">
      <c r="A44" s="141" t="str">
        <f>VLOOKUP(B44,'[1]LISTADO ATM'!$A$2:$C$822,3,0)</f>
        <v>DISTRITO NACIONAL</v>
      </c>
      <c r="B44" s="145">
        <v>684</v>
      </c>
      <c r="C44" s="145" t="str">
        <f>VLOOKUP(B44,'[1]LISTADO ATM'!$A$2:$B$822,2,0)</f>
        <v>ATM Estación Texaco Prolongación 27 Febrero</v>
      </c>
      <c r="D44" s="139" t="s">
        <v>2518</v>
      </c>
      <c r="E44" s="140" t="s">
        <v>2716</v>
      </c>
    </row>
    <row r="45" spans="1:5" s="136" customFormat="1" ht="19.5" customHeight="1" x14ac:dyDescent="0.25">
      <c r="A45" s="141" t="str">
        <f>VLOOKUP(B45,'[1]LISTADO ATM'!$A$2:$C$822,3,0)</f>
        <v>DISTRITO NACIONAL</v>
      </c>
      <c r="B45" s="145">
        <v>958</v>
      </c>
      <c r="C45" s="145" t="str">
        <f>VLOOKUP(B45,'[1]LISTADO ATM'!$A$2:$B$822,2,0)</f>
        <v xml:space="preserve">ATM Olé Aut. San Isidro </v>
      </c>
      <c r="D45" s="139" t="s">
        <v>2518</v>
      </c>
      <c r="E45" s="140" t="s">
        <v>2717</v>
      </c>
    </row>
    <row r="46" spans="1:5" s="136" customFormat="1" ht="19.5" customHeight="1" x14ac:dyDescent="0.25">
      <c r="A46" s="141" t="str">
        <f>VLOOKUP(B46,'[1]LISTADO ATM'!$A$2:$C$822,3,0)</f>
        <v>SUR</v>
      </c>
      <c r="B46" s="145">
        <v>962</v>
      </c>
      <c r="C46" s="145" t="str">
        <f>VLOOKUP(B46,'[1]LISTADO ATM'!$A$2:$B$822,2,0)</f>
        <v xml:space="preserve">ATM Oficina Villa Ofelia II (San Juan) </v>
      </c>
      <c r="D46" s="139" t="s">
        <v>2518</v>
      </c>
      <c r="E46" s="140" t="s">
        <v>2718</v>
      </c>
    </row>
    <row r="47" spans="1:5" s="136" customFormat="1" ht="19.5" customHeight="1" x14ac:dyDescent="0.25">
      <c r="A47" s="141" t="str">
        <f>VLOOKUP(B47,'[1]LISTADO ATM'!$A$2:$C$822,3,0)</f>
        <v>SUR</v>
      </c>
      <c r="B47" s="145">
        <v>6</v>
      </c>
      <c r="C47" s="145" t="str">
        <f>VLOOKUP(B47,'[1]LISTADO ATM'!$A$2:$B$822,2,0)</f>
        <v xml:space="preserve">ATM Plaza WAO San Juan </v>
      </c>
      <c r="D47" s="139" t="s">
        <v>2518</v>
      </c>
      <c r="E47" s="140" t="s">
        <v>2719</v>
      </c>
    </row>
    <row r="48" spans="1:5" s="136" customFormat="1" ht="19.5" customHeight="1" x14ac:dyDescent="0.25">
      <c r="A48" s="141" t="str">
        <f>VLOOKUP(B48,'[1]LISTADO ATM'!$A$2:$C$822,3,0)</f>
        <v>ESTE</v>
      </c>
      <c r="B48" s="145">
        <v>158</v>
      </c>
      <c r="C48" s="145" t="str">
        <f>VLOOKUP(B48,'[1]LISTADO ATM'!$A$2:$B$822,2,0)</f>
        <v xml:space="preserve">ATM Oficina Romana Norte </v>
      </c>
      <c r="D48" s="139" t="s">
        <v>2518</v>
      </c>
      <c r="E48" s="140" t="s">
        <v>2720</v>
      </c>
    </row>
    <row r="49" spans="1:5" s="136" customFormat="1" ht="19.5" customHeight="1" x14ac:dyDescent="0.25">
      <c r="A49" s="141" t="str">
        <f>VLOOKUP(B49,'[1]LISTADO ATM'!$A$2:$C$822,3,0)</f>
        <v>ESTE</v>
      </c>
      <c r="B49" s="145">
        <v>842</v>
      </c>
      <c r="C49" s="145" t="str">
        <f>VLOOKUP(B49,'[1]LISTADO ATM'!$A$2:$B$822,2,0)</f>
        <v xml:space="preserve">ATM Plaza Orense II (La Romana) </v>
      </c>
      <c r="D49" s="139" t="s">
        <v>2518</v>
      </c>
      <c r="E49" s="140" t="s">
        <v>2721</v>
      </c>
    </row>
    <row r="50" spans="1:5" s="136" customFormat="1" ht="19.5" customHeight="1" x14ac:dyDescent="0.25">
      <c r="A50" s="141" t="str">
        <f>VLOOKUP(B50,'[1]LISTADO ATM'!$A$2:$C$822,3,0)</f>
        <v>DISTRITO NACIONAL</v>
      </c>
      <c r="B50" s="145">
        <v>900</v>
      </c>
      <c r="C50" s="145" t="str">
        <f>VLOOKUP(B50,'[1]LISTADO ATM'!$A$2:$B$822,2,0)</f>
        <v xml:space="preserve">ATM UNP Merca Santo Domingo </v>
      </c>
      <c r="D50" s="139" t="s">
        <v>2518</v>
      </c>
      <c r="E50" s="140" t="s">
        <v>2722</v>
      </c>
    </row>
    <row r="51" spans="1:5" s="136" customFormat="1" ht="19.5" customHeight="1" x14ac:dyDescent="0.25">
      <c r="A51" s="141" t="str">
        <f>VLOOKUP(B51,'[1]LISTADO ATM'!$A$2:$C$822,3,0)</f>
        <v>DISTRITO NACIONAL</v>
      </c>
      <c r="B51" s="145">
        <v>23</v>
      </c>
      <c r="C51" s="145" t="str">
        <f>VLOOKUP(B51,'[1]LISTADO ATM'!$A$2:$B$822,2,0)</f>
        <v xml:space="preserve">ATM Oficina México </v>
      </c>
      <c r="D51" s="139" t="s">
        <v>2518</v>
      </c>
      <c r="E51" s="140" t="s">
        <v>2723</v>
      </c>
    </row>
    <row r="52" spans="1:5" s="136" customFormat="1" ht="19.5" customHeight="1" x14ac:dyDescent="0.25">
      <c r="A52" s="141" t="str">
        <f>VLOOKUP(B52,'[1]LISTADO ATM'!$A$2:$C$822,3,0)</f>
        <v>DISTRITO NACIONAL</v>
      </c>
      <c r="B52" s="145">
        <v>354</v>
      </c>
      <c r="C52" s="145" t="str">
        <f>VLOOKUP(B52,'[1]LISTADO ATM'!$A$2:$B$822,2,0)</f>
        <v xml:space="preserve">ATM Oficina Núñez de Cáceres II </v>
      </c>
      <c r="D52" s="139" t="s">
        <v>2518</v>
      </c>
      <c r="E52" s="140">
        <v>335836394</v>
      </c>
    </row>
    <row r="53" spans="1:5" s="136" customFormat="1" ht="19.5" customHeight="1" x14ac:dyDescent="0.25">
      <c r="A53" s="141" t="str">
        <f>VLOOKUP(B53,'[1]LISTADO ATM'!$A$2:$C$822,3,0)</f>
        <v>ESTE</v>
      </c>
      <c r="B53" s="145">
        <v>660</v>
      </c>
      <c r="C53" s="145" t="str">
        <f>VLOOKUP(B53,'[1]LISTADO ATM'!$A$2:$B$822,2,0)</f>
        <v>ATM Oficina Romana Norte II</v>
      </c>
      <c r="D53" s="139" t="s">
        <v>2518</v>
      </c>
      <c r="E53" s="140">
        <v>335837684</v>
      </c>
    </row>
    <row r="54" spans="1:5" s="136" customFormat="1" ht="19.5" customHeight="1" x14ac:dyDescent="0.25">
      <c r="A54" s="141" t="str">
        <f>VLOOKUP(B54,'[1]LISTADO ATM'!$A$2:$C$822,3,0)</f>
        <v>DISTRITO NACIONAL</v>
      </c>
      <c r="B54" s="145">
        <v>325</v>
      </c>
      <c r="C54" s="145" t="str">
        <f>VLOOKUP(B54,'[1]LISTADO ATM'!$A$2:$B$822,2,0)</f>
        <v>ATM Casa Edwin</v>
      </c>
      <c r="D54" s="139" t="s">
        <v>2518</v>
      </c>
      <c r="E54" s="140">
        <v>335835916</v>
      </c>
    </row>
    <row r="55" spans="1:5" s="136" customFormat="1" ht="19.5" customHeight="1" x14ac:dyDescent="0.25">
      <c r="A55" s="141" t="str">
        <f>VLOOKUP(B55,'[1]LISTADO ATM'!$A$2:$C$822,3,0)</f>
        <v>DISTRITO NACIONAL</v>
      </c>
      <c r="B55" s="145">
        <v>563</v>
      </c>
      <c r="C55" s="145" t="str">
        <f>VLOOKUP(B55,'[1]LISTADO ATM'!$A$2:$B$822,2,0)</f>
        <v xml:space="preserve">ATM Base Aérea San Isidro </v>
      </c>
      <c r="D55" s="139" t="s">
        <v>2518</v>
      </c>
      <c r="E55" s="140">
        <v>335837580</v>
      </c>
    </row>
    <row r="56" spans="1:5" s="136" customFormat="1" ht="19.5" customHeight="1" x14ac:dyDescent="0.25">
      <c r="A56" s="141" t="str">
        <f>VLOOKUP(B56,'[1]LISTADO ATM'!$A$2:$C$822,3,0)</f>
        <v>SUR</v>
      </c>
      <c r="B56" s="145">
        <v>881</v>
      </c>
      <c r="C56" s="145" t="str">
        <f>VLOOKUP(B56,'[1]LISTADO ATM'!$A$2:$B$822,2,0)</f>
        <v xml:space="preserve">ATM UNP Yaguate (San Cristóbal) </v>
      </c>
      <c r="D56" s="139" t="s">
        <v>2518</v>
      </c>
      <c r="E56" s="140">
        <v>335837051</v>
      </c>
    </row>
    <row r="57" spans="1:5" s="136" customFormat="1" ht="19.5" customHeight="1" x14ac:dyDescent="0.25">
      <c r="A57" s="141" t="str">
        <f>VLOOKUP(B57,'[1]LISTADO ATM'!$A$2:$C$822,3,0)</f>
        <v>ESTE</v>
      </c>
      <c r="B57" s="145">
        <v>480</v>
      </c>
      <c r="C57" s="145" t="str">
        <f>VLOOKUP(B57,'[1]LISTADO ATM'!$A$2:$B$822,2,0)</f>
        <v>ATM UNP Farmaconal Higuey</v>
      </c>
      <c r="D57" s="139" t="s">
        <v>2518</v>
      </c>
      <c r="E57" s="140">
        <v>335836377</v>
      </c>
    </row>
    <row r="58" spans="1:5" s="136" customFormat="1" ht="19.5" customHeight="1" x14ac:dyDescent="0.25">
      <c r="A58" s="141" t="str">
        <f>VLOOKUP(B58,'[1]LISTADO ATM'!$A$2:$C$822,3,0)</f>
        <v>DISTRITO NACIONAL</v>
      </c>
      <c r="B58" s="145">
        <v>710</v>
      </c>
      <c r="C58" s="145" t="str">
        <f>VLOOKUP(B58,'[1]LISTADO ATM'!$A$2:$B$822,2,0)</f>
        <v xml:space="preserve">ATM S/M Soberano </v>
      </c>
      <c r="D58" s="139" t="s">
        <v>2518</v>
      </c>
      <c r="E58" s="140">
        <v>335836378</v>
      </c>
    </row>
    <row r="59" spans="1:5" s="136" customFormat="1" ht="19.5" customHeight="1" x14ac:dyDescent="0.25">
      <c r="A59" s="141" t="str">
        <f>VLOOKUP(B59,'[1]LISTADO ATM'!$A$2:$C$822,3,0)</f>
        <v>ESTE</v>
      </c>
      <c r="B59" s="145">
        <v>824</v>
      </c>
      <c r="C59" s="145" t="str">
        <f>VLOOKUP(B59,'[1]LISTADO ATM'!$A$2:$B$822,2,0)</f>
        <v xml:space="preserve">ATM Multiplaza (Higuey) </v>
      </c>
      <c r="D59" s="139" t="s">
        <v>2518</v>
      </c>
      <c r="E59" s="140">
        <v>335836390</v>
      </c>
    </row>
    <row r="60" spans="1:5" s="136" customFormat="1" ht="19.5" customHeight="1" x14ac:dyDescent="0.25">
      <c r="A60" s="141" t="str">
        <f>VLOOKUP(B60,'[1]LISTADO ATM'!$A$2:$C$822,3,0)</f>
        <v>SUR</v>
      </c>
      <c r="B60" s="145">
        <v>592</v>
      </c>
      <c r="C60" s="145" t="str">
        <f>VLOOKUP(B60,'[1]LISTADO ATM'!$A$2:$B$822,2,0)</f>
        <v xml:space="preserve">ATM Centro de Caja San Cristóbal I </v>
      </c>
      <c r="D60" s="139" t="s">
        <v>2518</v>
      </c>
      <c r="E60" s="140">
        <v>335836430</v>
      </c>
    </row>
    <row r="61" spans="1:5" s="136" customFormat="1" ht="19.5" customHeight="1" x14ac:dyDescent="0.25">
      <c r="A61" s="141" t="str">
        <f>VLOOKUP(B61,'[1]LISTADO ATM'!$A$2:$C$822,3,0)</f>
        <v>SUR</v>
      </c>
      <c r="B61" s="145">
        <v>84</v>
      </c>
      <c r="C61" s="145" t="str">
        <f>VLOOKUP(B61,'[1]LISTADO ATM'!$A$2:$B$822,2,0)</f>
        <v xml:space="preserve">ATM Oficina Multicentro Sirena San Cristóbal </v>
      </c>
      <c r="D61" s="139" t="s">
        <v>2518</v>
      </c>
      <c r="E61" s="140">
        <v>335836430</v>
      </c>
    </row>
    <row r="62" spans="1:5" s="136" customFormat="1" ht="19.5" customHeight="1" x14ac:dyDescent="0.25">
      <c r="A62" s="141" t="str">
        <f>VLOOKUP(B62,'[1]LISTADO ATM'!$A$2:$C$822,3,0)</f>
        <v>SUR</v>
      </c>
      <c r="B62" s="145">
        <v>995</v>
      </c>
      <c r="C62" s="145" t="str">
        <f>VLOOKUP(B62,'[1]LISTADO ATM'!$A$2:$B$822,2,0)</f>
        <v xml:space="preserve">ATM Oficina San Cristobal III (Lobby) </v>
      </c>
      <c r="D62" s="139" t="s">
        <v>2518</v>
      </c>
      <c r="E62" s="140">
        <v>335837005</v>
      </c>
    </row>
    <row r="63" spans="1:5" s="136" customFormat="1" ht="19.5" customHeight="1" x14ac:dyDescent="0.25">
      <c r="A63" s="141" t="str">
        <f>VLOOKUP(B63,'[1]LISTADO ATM'!$A$2:$C$822,3,0)</f>
        <v>DISTRITO NACIONAL</v>
      </c>
      <c r="B63" s="145">
        <v>655</v>
      </c>
      <c r="C63" s="145" t="str">
        <f>VLOOKUP(B63,'[1]LISTADO ATM'!$A$2:$B$822,2,0)</f>
        <v>ATM Farmacia Sandra</v>
      </c>
      <c r="D63" s="139" t="s">
        <v>2518</v>
      </c>
      <c r="E63" s="140">
        <v>335837765</v>
      </c>
    </row>
    <row r="64" spans="1:5" s="136" customFormat="1" ht="19.5" customHeight="1" x14ac:dyDescent="0.25">
      <c r="A64" s="141" t="str">
        <f>VLOOKUP(B64,'[1]LISTADO ATM'!$A$2:$C$822,3,0)</f>
        <v>DISTRITO NACIONAL</v>
      </c>
      <c r="B64" s="145">
        <v>826</v>
      </c>
      <c r="C64" s="145" t="str">
        <f>VLOOKUP(B64,'[1]LISTADO ATM'!$A$2:$B$822,2,0)</f>
        <v xml:space="preserve">ATM Oficina Diamond Plaza II </v>
      </c>
      <c r="D64" s="139" t="s">
        <v>2518</v>
      </c>
      <c r="E64" s="140">
        <v>335837767</v>
      </c>
    </row>
    <row r="65" spans="1:5" s="136" customFormat="1" ht="19.5" customHeight="1" x14ac:dyDescent="0.25">
      <c r="A65" s="141" t="str">
        <f>VLOOKUP(B65,'[1]LISTADO ATM'!$A$2:$C$822,3,0)</f>
        <v>SUR</v>
      </c>
      <c r="B65" s="145">
        <v>825</v>
      </c>
      <c r="C65" s="145" t="str">
        <f>VLOOKUP(B65,'[1]LISTADO ATM'!$A$2:$B$822,2,0)</f>
        <v xml:space="preserve">ATM Estacion Eco Cibeles (Las Matas de Farfán) </v>
      </c>
      <c r="D65" s="139" t="s">
        <v>2518</v>
      </c>
      <c r="E65" s="140" t="s">
        <v>2724</v>
      </c>
    </row>
    <row r="66" spans="1:5" s="136" customFormat="1" ht="19.5" customHeight="1" x14ac:dyDescent="0.25">
      <c r="A66" s="141" t="str">
        <f>VLOOKUP(B66,'[1]LISTADO ATM'!$A$2:$C$822,3,0)</f>
        <v>NORTE</v>
      </c>
      <c r="B66" s="145">
        <v>956</v>
      </c>
      <c r="C66" s="145" t="str">
        <f>VLOOKUP(B66,'[1]LISTADO ATM'!$A$2:$B$822,2,0)</f>
        <v xml:space="preserve">ATM Autoservicio El Jaya (SFM) </v>
      </c>
      <c r="D66" s="139" t="s">
        <v>2518</v>
      </c>
      <c r="E66" s="140" t="s">
        <v>2725</v>
      </c>
    </row>
    <row r="67" spans="1:5" s="136" customFormat="1" ht="19.5" customHeight="1" x14ac:dyDescent="0.25">
      <c r="A67" s="141" t="str">
        <f>VLOOKUP(B67,'[1]LISTADO ATM'!$A$2:$C$822,3,0)</f>
        <v>DISTRITO NACIONAL</v>
      </c>
      <c r="B67" s="145">
        <v>194</v>
      </c>
      <c r="C67" s="145" t="str">
        <f>VLOOKUP(B67,'[1]LISTADO ATM'!$A$2:$B$822,2,0)</f>
        <v xml:space="preserve">ATM UNP Pantoja </v>
      </c>
      <c r="D67" s="139" t="s">
        <v>2518</v>
      </c>
      <c r="E67" s="140" t="s">
        <v>2726</v>
      </c>
    </row>
    <row r="68" spans="1:5" s="136" customFormat="1" ht="19.5" customHeight="1" x14ac:dyDescent="0.25">
      <c r="A68" s="141" t="str">
        <f>VLOOKUP(B68,'[1]LISTADO ATM'!$A$2:$C$822,3,0)</f>
        <v>NORTE</v>
      </c>
      <c r="B68" s="145">
        <v>151</v>
      </c>
      <c r="C68" s="145" t="str">
        <f>VLOOKUP(B68,'[1]LISTADO ATM'!$A$2:$B$822,2,0)</f>
        <v xml:space="preserve">ATM Oficina Nagua </v>
      </c>
      <c r="D68" s="139" t="s">
        <v>2518</v>
      </c>
      <c r="E68" s="140" t="s">
        <v>2727</v>
      </c>
    </row>
    <row r="69" spans="1:5" ht="19.5" customHeight="1" x14ac:dyDescent="0.25">
      <c r="A69" s="141" t="str">
        <f>VLOOKUP(B69,'[1]LISTADO ATM'!$A$2:$C$822,3,0)</f>
        <v>DISTRITO NACIONAL</v>
      </c>
      <c r="B69" s="145">
        <v>486</v>
      </c>
      <c r="C69" s="145" t="str">
        <f>VLOOKUP(B69,'[1]LISTADO ATM'!$A$2:$B$822,2,0)</f>
        <v xml:space="preserve">ATM Olé La Caleta </v>
      </c>
      <c r="D69" s="139" t="s">
        <v>2518</v>
      </c>
      <c r="E69" s="140" t="s">
        <v>2728</v>
      </c>
    </row>
    <row r="70" spans="1:5" ht="19.5" customHeight="1" x14ac:dyDescent="0.25">
      <c r="A70" s="141" t="str">
        <f>VLOOKUP(B70,'[1]LISTADO ATM'!$A$2:$C$822,3,0)</f>
        <v>NORTE</v>
      </c>
      <c r="B70" s="145">
        <v>333</v>
      </c>
      <c r="C70" s="145" t="str">
        <f>VLOOKUP(B70,'[1]LISTADO ATM'!$A$2:$B$822,2,0)</f>
        <v>ATM Oficina Turey Maimón</v>
      </c>
      <c r="D70" s="139" t="s">
        <v>2518</v>
      </c>
      <c r="E70" s="140" t="s">
        <v>2729</v>
      </c>
    </row>
    <row r="71" spans="1:5" ht="19.5" customHeight="1" x14ac:dyDescent="0.25">
      <c r="A71" s="141" t="str">
        <f>VLOOKUP(B71,'[1]LISTADO ATM'!$A$2:$C$822,3,0)</f>
        <v>DISTRITO NACIONAL</v>
      </c>
      <c r="B71" s="145">
        <v>567</v>
      </c>
      <c r="C71" s="145" t="str">
        <f>VLOOKUP(B71,'[1]LISTADO ATM'!$A$2:$B$822,2,0)</f>
        <v xml:space="preserve">ATM Oficina Máximo Gómez </v>
      </c>
      <c r="D71" s="139" t="s">
        <v>2518</v>
      </c>
      <c r="E71" s="140" t="s">
        <v>2730</v>
      </c>
    </row>
    <row r="72" spans="1:5" ht="19.5" customHeight="1" x14ac:dyDescent="0.25">
      <c r="A72" s="141" t="e">
        <f>VLOOKUP(B72,'[1]LISTADO ATM'!$A$2:$C$822,3,0)</f>
        <v>#N/A</v>
      </c>
      <c r="B72" s="145">
        <v>582</v>
      </c>
      <c r="C72" s="145" t="e">
        <f>VLOOKUP(B72,'[1]LISTADO ATM'!$A$2:$B$822,2,0)</f>
        <v>#N/A</v>
      </c>
      <c r="D72" s="139" t="s">
        <v>2518</v>
      </c>
      <c r="E72" s="140" t="s">
        <v>2731</v>
      </c>
    </row>
    <row r="73" spans="1:5" ht="19.5" customHeight="1" x14ac:dyDescent="0.25">
      <c r="A73" s="141" t="str">
        <f>VLOOKUP(B73,'[1]LISTADO ATM'!$A$2:$C$822,3,0)</f>
        <v>NORTE</v>
      </c>
      <c r="B73" s="145">
        <v>737</v>
      </c>
      <c r="C73" s="145" t="str">
        <f>VLOOKUP(B73,'[1]LISTADO ATM'!$A$2:$B$822,2,0)</f>
        <v xml:space="preserve">ATM UNP Cabarete (Puerto Plata) </v>
      </c>
      <c r="D73" s="139" t="s">
        <v>2518</v>
      </c>
      <c r="E73" s="140" t="s">
        <v>2732</v>
      </c>
    </row>
    <row r="74" spans="1:5" ht="18" x14ac:dyDescent="0.25">
      <c r="A74" s="141" t="str">
        <f>VLOOKUP(B74,'[1]LISTADO ATM'!$A$2:$C$822,3,0)</f>
        <v>NORTE</v>
      </c>
      <c r="B74" s="145">
        <v>129</v>
      </c>
      <c r="C74" s="145" t="str">
        <f>VLOOKUP(B74,'[1]LISTADO ATM'!$A$2:$B$822,2,0)</f>
        <v xml:space="preserve">ATM Multicentro La Sirena (Santiago) </v>
      </c>
      <c r="D74" s="139" t="s">
        <v>2518</v>
      </c>
      <c r="E74" s="140" t="s">
        <v>2733</v>
      </c>
    </row>
    <row r="75" spans="1:5" ht="18" x14ac:dyDescent="0.25">
      <c r="A75" s="141" t="str">
        <f>VLOOKUP(B75,'[1]LISTADO ATM'!$A$2:$C$822,3,0)</f>
        <v>DISTRITO NACIONAL</v>
      </c>
      <c r="B75" s="145">
        <v>507</v>
      </c>
      <c r="C75" s="145" t="str">
        <f>VLOOKUP(B75,'[1]LISTADO ATM'!$A$2:$B$822,2,0)</f>
        <v>ATM Estación Sigma Boca Chica</v>
      </c>
      <c r="D75" s="139" t="s">
        <v>2518</v>
      </c>
      <c r="E75" s="140" t="s">
        <v>2734</v>
      </c>
    </row>
    <row r="76" spans="1:5" ht="18" x14ac:dyDescent="0.25">
      <c r="A76" s="141" t="str">
        <f>VLOOKUP(B76,'[1]LISTADO ATM'!$A$2:$C$822,3,0)</f>
        <v>NORTE</v>
      </c>
      <c r="B76" s="145">
        <v>601</v>
      </c>
      <c r="C76" s="145" t="str">
        <f>VLOOKUP(B76,'[1]LISTADO ATM'!$A$2:$B$822,2,0)</f>
        <v xml:space="preserve">ATM Plaza Haché (Santiago) </v>
      </c>
      <c r="D76" s="139" t="s">
        <v>2518</v>
      </c>
      <c r="E76" s="140" t="s">
        <v>2735</v>
      </c>
    </row>
    <row r="77" spans="1:5" ht="18" x14ac:dyDescent="0.25">
      <c r="A77" s="141" t="str">
        <f>VLOOKUP(B77,'[1]LISTADO ATM'!$A$2:$C$822,3,0)</f>
        <v>DISTRITO NACIONAL</v>
      </c>
      <c r="B77" s="145">
        <v>169</v>
      </c>
      <c r="C77" s="145" t="str">
        <f>VLOOKUP(B77,'[1]LISTADO ATM'!$A$2:$B$822,2,0)</f>
        <v xml:space="preserve">ATM Oficina Caonabo </v>
      </c>
      <c r="D77" s="139" t="s">
        <v>2518</v>
      </c>
      <c r="E77" s="140">
        <v>335838453</v>
      </c>
    </row>
    <row r="78" spans="1:5" ht="18" customHeight="1" x14ac:dyDescent="0.25">
      <c r="A78" s="141" t="str">
        <f>VLOOKUP(B78,'[1]LISTADO ATM'!$A$2:$C$822,3,0)</f>
        <v>DISTRITO NACIONAL</v>
      </c>
      <c r="B78" s="145">
        <v>515</v>
      </c>
      <c r="C78" s="145" t="str">
        <f>VLOOKUP(B78,'[1]LISTADO ATM'!$A$2:$B$822,2,0)</f>
        <v xml:space="preserve">ATM Oficina Agora Mall I </v>
      </c>
      <c r="D78" s="139" t="s">
        <v>2518</v>
      </c>
      <c r="E78" s="140" t="s">
        <v>2736</v>
      </c>
    </row>
    <row r="79" spans="1:5" ht="18" x14ac:dyDescent="0.25">
      <c r="A79" s="141" t="str">
        <f>VLOOKUP(B79,'[1]LISTADO ATM'!$A$2:$C$822,3,0)</f>
        <v>NORTE</v>
      </c>
      <c r="B79" s="145">
        <v>198</v>
      </c>
      <c r="C79" s="145" t="str">
        <f>VLOOKUP(B79,'[1]LISTADO ATM'!$A$2:$B$822,2,0)</f>
        <v xml:space="preserve">ATM Almacenes El Encanto  (Santiago) </v>
      </c>
      <c r="D79" s="139" t="s">
        <v>2518</v>
      </c>
      <c r="E79" s="140" t="s">
        <v>2737</v>
      </c>
    </row>
    <row r="80" spans="1:5" ht="18" x14ac:dyDescent="0.25">
      <c r="A80" s="141" t="str">
        <f>VLOOKUP(B80,'[1]LISTADO ATM'!$A$2:$C$822,3,0)</f>
        <v>DISTRITO NACIONAL</v>
      </c>
      <c r="B80" s="145">
        <v>976</v>
      </c>
      <c r="C80" s="145" t="str">
        <f>VLOOKUP(B80,'[1]LISTADO ATM'!$A$2:$B$822,2,0)</f>
        <v xml:space="preserve">ATM Oficina Diamond Plaza I </v>
      </c>
      <c r="D80" s="139" t="s">
        <v>2518</v>
      </c>
      <c r="E80" s="140">
        <v>335836264</v>
      </c>
    </row>
    <row r="81" spans="1:5" ht="18" x14ac:dyDescent="0.25">
      <c r="A81" s="141" t="str">
        <f>VLOOKUP(B81,'[1]LISTADO ATM'!$A$2:$C$822,3,0)</f>
        <v>DISTRITO NACIONAL</v>
      </c>
      <c r="B81" s="145">
        <v>938</v>
      </c>
      <c r="C81" s="145" t="str">
        <f>VLOOKUP(B81,'[1]LISTADO ATM'!$A$2:$B$822,2,0)</f>
        <v xml:space="preserve">ATM Autobanco Oficina Filadelfia Plaza </v>
      </c>
      <c r="D81" s="139" t="s">
        <v>2518</v>
      </c>
      <c r="E81" s="140">
        <v>335836398</v>
      </c>
    </row>
    <row r="82" spans="1:5" s="136" customFormat="1" ht="18" x14ac:dyDescent="0.25">
      <c r="A82" s="141" t="str">
        <f>VLOOKUP(B82,'[1]LISTADO ATM'!$A$2:$C$822,3,0)</f>
        <v>ESTE</v>
      </c>
      <c r="B82" s="145">
        <v>945</v>
      </c>
      <c r="C82" s="145" t="str">
        <f>VLOOKUP(B82,'[1]LISTADO ATM'!$A$2:$B$822,2,0)</f>
        <v xml:space="preserve">ATM UNP El Valle (Hato Mayor) </v>
      </c>
      <c r="D82" s="139" t="s">
        <v>2518</v>
      </c>
      <c r="E82" s="128" t="s">
        <v>2738</v>
      </c>
    </row>
    <row r="83" spans="1:5" s="136" customFormat="1" ht="18" x14ac:dyDescent="0.25">
      <c r="A83" s="141" t="str">
        <f>VLOOKUP(B83,'[1]LISTADO ATM'!$A$2:$C$822,3,0)</f>
        <v>NORTE</v>
      </c>
      <c r="B83" s="145">
        <v>380</v>
      </c>
      <c r="C83" s="145" t="str">
        <f>VLOOKUP(B83,'[1]LISTADO ATM'!$A$2:$B$822,2,0)</f>
        <v xml:space="preserve">ATM Oficina Navarrete </v>
      </c>
      <c r="D83" s="139" t="s">
        <v>2518</v>
      </c>
      <c r="E83" s="128">
        <v>335837770</v>
      </c>
    </row>
    <row r="84" spans="1:5" s="136" customFormat="1" ht="18" x14ac:dyDescent="0.25">
      <c r="A84" s="141" t="str">
        <f>VLOOKUP(B84,'[1]LISTADO ATM'!$A$2:$C$822,3,0)</f>
        <v>NORTE</v>
      </c>
      <c r="B84" s="145">
        <v>645</v>
      </c>
      <c r="C84" s="145" t="str">
        <f>VLOOKUP(B84,'[1]LISTADO ATM'!$A$2:$B$822,2,0)</f>
        <v xml:space="preserve">ATM UNP Cabrera </v>
      </c>
      <c r="D84" s="139" t="s">
        <v>2518</v>
      </c>
      <c r="E84" s="128" t="s">
        <v>2739</v>
      </c>
    </row>
    <row r="85" spans="1:5" s="136" customFormat="1" ht="18" x14ac:dyDescent="0.25">
      <c r="A85" s="141" t="str">
        <f>VLOOKUP(B85,'[1]LISTADO ATM'!$A$2:$C$822,3,0)</f>
        <v>DISTRITO NACIONAL</v>
      </c>
      <c r="B85" s="145">
        <v>610</v>
      </c>
      <c r="C85" s="145" t="str">
        <f>VLOOKUP(B85,'[1]LISTADO ATM'!$A$2:$B$822,2,0)</f>
        <v xml:space="preserve">ATM EDEESTE </v>
      </c>
      <c r="D85" s="139" t="s">
        <v>2518</v>
      </c>
      <c r="E85" s="138" t="s">
        <v>2544</v>
      </c>
    </row>
    <row r="86" spans="1:5" s="136" customFormat="1" ht="18" x14ac:dyDescent="0.25">
      <c r="A86" s="141" t="str">
        <f>VLOOKUP(B86,'[1]LISTADO ATM'!$A$2:$C$822,3,0)</f>
        <v>DISTRITO NACIONAL</v>
      </c>
      <c r="B86" s="145">
        <v>971</v>
      </c>
      <c r="C86" s="145" t="str">
        <f>VLOOKUP(B86,'[1]LISTADO ATM'!$A$2:$B$822,2,0)</f>
        <v xml:space="preserve">ATM Club Banreservas I </v>
      </c>
      <c r="D86" s="139" t="s">
        <v>2518</v>
      </c>
      <c r="E86" s="138">
        <v>335837766</v>
      </c>
    </row>
    <row r="87" spans="1:5" s="136" customFormat="1" ht="18" x14ac:dyDescent="0.25">
      <c r="A87" s="141" t="str">
        <f>VLOOKUP(B87,'[1]LISTADO ATM'!$A$2:$C$822,3,0)</f>
        <v>NORTE</v>
      </c>
      <c r="B87" s="145">
        <v>854</v>
      </c>
      <c r="C87" s="145" t="str">
        <f>VLOOKUP(B87,'[1]LISTADO ATM'!$A$2:$B$822,2,0)</f>
        <v xml:space="preserve">ATM Centro Comercial Blanco Batista </v>
      </c>
      <c r="D87" s="139" t="s">
        <v>2518</v>
      </c>
      <c r="E87" s="138" t="s">
        <v>2740</v>
      </c>
    </row>
    <row r="88" spans="1:5" ht="18" x14ac:dyDescent="0.25">
      <c r="A88" s="141" t="str">
        <f>VLOOKUP(B88,'[1]LISTADO ATM'!$A$2:$C$822,3,0)</f>
        <v>DISTRITO NACIONAL</v>
      </c>
      <c r="B88" s="145">
        <v>738</v>
      </c>
      <c r="C88" s="145" t="str">
        <f>VLOOKUP(B88,'[1]LISTADO ATM'!$A$2:$B$822,2,0)</f>
        <v xml:space="preserve">ATM Zona Franca Los Alcarrizos </v>
      </c>
      <c r="D88" s="139" t="s">
        <v>2518</v>
      </c>
      <c r="E88" s="138" t="s">
        <v>2663</v>
      </c>
    </row>
    <row r="89" spans="1:5" ht="18" x14ac:dyDescent="0.25">
      <c r="A89" s="141" t="str">
        <f>VLOOKUP(B89,'[1]LISTADO ATM'!$A$2:$C$822,3,0)</f>
        <v>DISTRITO NACIONAL</v>
      </c>
      <c r="B89" s="145">
        <v>224</v>
      </c>
      <c r="C89" s="145" t="str">
        <f>VLOOKUP(B89,'[1]LISTADO ATM'!$A$2:$B$822,2,0)</f>
        <v xml:space="preserve">ATM S/M Nacional El Millón (Núñez de Cáceres) </v>
      </c>
      <c r="D89" s="139" t="s">
        <v>2518</v>
      </c>
      <c r="E89" s="138" t="s">
        <v>2741</v>
      </c>
    </row>
    <row r="90" spans="1:5" ht="18" x14ac:dyDescent="0.25">
      <c r="A90" s="141" t="str">
        <f>VLOOKUP(B90,'[1]LISTADO ATM'!$A$2:$C$822,3,0)</f>
        <v>NORTE</v>
      </c>
      <c r="B90" s="145">
        <v>864</v>
      </c>
      <c r="C90" s="145" t="str">
        <f>VLOOKUP(B90,'[1]LISTADO ATM'!$A$2:$B$822,2,0)</f>
        <v xml:space="preserve">ATM Palmares Mall (San Francisco) </v>
      </c>
      <c r="D90" s="139" t="s">
        <v>2518</v>
      </c>
      <c r="E90" s="138">
        <v>335836755</v>
      </c>
    </row>
    <row r="91" spans="1:5" ht="18.75" customHeight="1" x14ac:dyDescent="0.25">
      <c r="A91" s="141" t="str">
        <f>VLOOKUP(B91,'[1]LISTADO ATM'!$A$2:$C$822,3,0)</f>
        <v>SUR</v>
      </c>
      <c r="B91" s="145">
        <v>33</v>
      </c>
      <c r="C91" s="145" t="str">
        <f>VLOOKUP(B91,'[1]LISTADO ATM'!$A$2:$B$822,2,0)</f>
        <v xml:space="preserve">ATM UNP Juan de Herrera </v>
      </c>
      <c r="D91" s="139" t="s">
        <v>2518</v>
      </c>
      <c r="E91" s="128">
        <v>335838487</v>
      </c>
    </row>
    <row r="92" spans="1:5" ht="18.75" customHeight="1" x14ac:dyDescent="0.25">
      <c r="A92" s="141" t="e">
        <f>VLOOKUP(B92,'[1]LISTADO ATM'!$A$2:$C$822,3,0)</f>
        <v>#N/A</v>
      </c>
      <c r="B92" s="145"/>
      <c r="C92" s="145" t="e">
        <f>VLOOKUP(B92,'[1]LISTADO ATM'!$A$2:$B$822,2,0)</f>
        <v>#N/A</v>
      </c>
      <c r="D92" s="139"/>
      <c r="E92" s="138"/>
    </row>
    <row r="93" spans="1:5" ht="18" x14ac:dyDescent="0.25">
      <c r="A93" s="141" t="e">
        <f>VLOOKUP(B93,'[1]LISTADO ATM'!$A$2:$C$822,3,0)</f>
        <v>#N/A</v>
      </c>
      <c r="B93" s="145"/>
      <c r="C93" s="145" t="e">
        <f>VLOOKUP(B93,'[1]LISTADO ATM'!$A$2:$B$822,2,0)</f>
        <v>#N/A</v>
      </c>
      <c r="D93" s="139"/>
      <c r="E93" s="138"/>
    </row>
    <row r="94" spans="1:5" ht="18.75" thickBot="1" x14ac:dyDescent="0.3">
      <c r="A94" s="118" t="s">
        <v>2499</v>
      </c>
      <c r="B94" s="101">
        <f>COUNT(B9:B91)</f>
        <v>83</v>
      </c>
      <c r="C94" s="163"/>
      <c r="D94" s="164"/>
      <c r="E94" s="165"/>
    </row>
    <row r="95" spans="1:5" x14ac:dyDescent="0.25">
      <c r="A95" s="136"/>
      <c r="C95" s="136"/>
      <c r="D95" s="136"/>
      <c r="E95" s="99"/>
    </row>
    <row r="96" spans="1:5" ht="18" customHeight="1" x14ac:dyDescent="0.25">
      <c r="A96" s="166" t="s">
        <v>2500</v>
      </c>
      <c r="B96" s="167"/>
      <c r="C96" s="167"/>
      <c r="D96" s="167"/>
      <c r="E96" s="168"/>
    </row>
    <row r="97" spans="1:5" ht="18" x14ac:dyDescent="0.25">
      <c r="A97" s="96" t="s">
        <v>15</v>
      </c>
      <c r="B97" s="96" t="s">
        <v>2426</v>
      </c>
      <c r="C97" s="96" t="s">
        <v>46</v>
      </c>
      <c r="D97" s="106" t="s">
        <v>2429</v>
      </c>
      <c r="E97" s="96" t="s">
        <v>2427</v>
      </c>
    </row>
    <row r="98" spans="1:5" ht="18" x14ac:dyDescent="0.25">
      <c r="A98" s="145" t="str">
        <f>VLOOKUP(B98,'[1]LISTADO ATM'!$A$2:$C$822,3,0)</f>
        <v>DISTRITO NACIONAL</v>
      </c>
      <c r="B98" s="145">
        <v>113</v>
      </c>
      <c r="C98" s="145" t="str">
        <f>VLOOKUP(B98,'[1]LISTADO ATM'!$A$2:$B$822,2,0)</f>
        <v xml:space="preserve">ATM Autoservicio Atalaya del Mar </v>
      </c>
      <c r="D98" s="139" t="s">
        <v>2526</v>
      </c>
      <c r="E98" s="138">
        <v>335836252</v>
      </c>
    </row>
    <row r="99" spans="1:5" ht="18" x14ac:dyDescent="0.25">
      <c r="A99" s="145" t="str">
        <f>VLOOKUP(B99,'[1]LISTADO ATM'!$A$2:$C$822,3,0)</f>
        <v>DISTRITO NACIONAL</v>
      </c>
      <c r="B99" s="145">
        <v>929</v>
      </c>
      <c r="C99" s="145" t="str">
        <f>VLOOKUP(B99,'[1]LISTADO ATM'!$A$2:$B$822,2,0)</f>
        <v>ATM Autoservicio Nacional El Conde</v>
      </c>
      <c r="D99" s="139" t="s">
        <v>2526</v>
      </c>
      <c r="E99" s="138">
        <v>335837762</v>
      </c>
    </row>
    <row r="100" spans="1:5" ht="18" x14ac:dyDescent="0.25">
      <c r="A100" s="145" t="str">
        <f>VLOOKUP(B100,'[1]LISTADO ATM'!$A$2:$C$822,3,0)</f>
        <v>NORTE</v>
      </c>
      <c r="B100" s="145">
        <v>291</v>
      </c>
      <c r="C100" s="145" t="str">
        <f>VLOOKUP(B100,'[1]LISTADO ATM'!$A$2:$B$822,2,0)</f>
        <v xml:space="preserve">ATM S/M Jumbo Las Colinas </v>
      </c>
      <c r="D100" s="139" t="s">
        <v>2526</v>
      </c>
      <c r="E100" s="138">
        <v>335837758</v>
      </c>
    </row>
    <row r="101" spans="1:5" ht="18" x14ac:dyDescent="0.25">
      <c r="A101" s="145" t="str">
        <f>VLOOKUP(B101,'[1]LISTADO ATM'!$A$2:$C$822,3,0)</f>
        <v>DISTRITO NACIONAL</v>
      </c>
      <c r="B101" s="145">
        <v>527</v>
      </c>
      <c r="C101" s="145" t="str">
        <f>VLOOKUP(B101,'[1]LISTADO ATM'!$A$2:$B$822,2,0)</f>
        <v>ATM Oficina Zona Oriental II</v>
      </c>
      <c r="D101" s="139" t="s">
        <v>2526</v>
      </c>
      <c r="E101" s="138">
        <v>335836407</v>
      </c>
    </row>
    <row r="102" spans="1:5" ht="18" x14ac:dyDescent="0.25">
      <c r="A102" s="145" t="str">
        <f>VLOOKUP(B102,'[1]LISTADO ATM'!$A$2:$C$822,3,0)</f>
        <v>DISTRITO NACIONAL</v>
      </c>
      <c r="B102" s="145">
        <v>900</v>
      </c>
      <c r="C102" s="145" t="str">
        <f>VLOOKUP(B102,'[1]LISTADO ATM'!$A$2:$B$822,2,0)</f>
        <v xml:space="preserve">ATM UNP Merca Santo Domingo </v>
      </c>
      <c r="D102" s="139" t="s">
        <v>2526</v>
      </c>
      <c r="E102" s="138" t="s">
        <v>2604</v>
      </c>
    </row>
    <row r="103" spans="1:5" ht="18" x14ac:dyDescent="0.25">
      <c r="A103" s="145" t="str">
        <f>VLOOKUP(B103,'[1]LISTADO ATM'!$A$2:$C$822,3,0)</f>
        <v>DISTRITO NACIONAL</v>
      </c>
      <c r="B103" s="145">
        <v>540</v>
      </c>
      <c r="C103" s="145" t="str">
        <f>VLOOKUP(B103,'[1]LISTADO ATM'!$A$2:$B$822,2,0)</f>
        <v xml:space="preserve">ATM Autoservicio Sambil I </v>
      </c>
      <c r="D103" s="139" t="s">
        <v>2526</v>
      </c>
      <c r="E103" s="138" t="s">
        <v>2742</v>
      </c>
    </row>
    <row r="104" spans="1:5" ht="18" x14ac:dyDescent="0.25">
      <c r="A104" s="145" t="str">
        <f>VLOOKUP(B104,'[1]LISTADO ATM'!$A$2:$C$822,3,0)</f>
        <v>DISTRITO NACIONAL</v>
      </c>
      <c r="B104" s="145">
        <v>54</v>
      </c>
      <c r="C104" s="145" t="str">
        <f>VLOOKUP(B104,'[1]LISTADO ATM'!$A$2:$B$822,2,0)</f>
        <v xml:space="preserve">ATM Autoservicio Galería 360 </v>
      </c>
      <c r="D104" s="139" t="s">
        <v>2526</v>
      </c>
      <c r="E104" s="138" t="s">
        <v>2576</v>
      </c>
    </row>
    <row r="105" spans="1:5" ht="18" x14ac:dyDescent="0.25">
      <c r="A105" s="145" t="str">
        <f>VLOOKUP(B105,'[1]LISTADO ATM'!$A$2:$C$822,3,0)</f>
        <v>NORTE</v>
      </c>
      <c r="B105" s="145">
        <v>942</v>
      </c>
      <c r="C105" s="145" t="str">
        <f>VLOOKUP(B105,'[1]LISTADO ATM'!$A$2:$B$822,2,0)</f>
        <v xml:space="preserve">ATM Estación Texaco La Vega </v>
      </c>
      <c r="D105" s="139" t="s">
        <v>2526</v>
      </c>
      <c r="E105" s="138" t="s">
        <v>2605</v>
      </c>
    </row>
    <row r="106" spans="1:5" ht="18" x14ac:dyDescent="0.25">
      <c r="A106" s="145" t="e">
        <f>VLOOKUP(B106,'[1]LISTADO ATM'!$A$2:$C$822,3,0)</f>
        <v>#N/A</v>
      </c>
      <c r="B106" s="145"/>
      <c r="C106" s="145" t="e">
        <f>VLOOKUP(B106,'[1]LISTADO ATM'!$A$2:$B$822,2,0)</f>
        <v>#N/A</v>
      </c>
      <c r="D106" s="142"/>
      <c r="E106" s="156"/>
    </row>
    <row r="107" spans="1:5" ht="18.75" thickBot="1" x14ac:dyDescent="0.3">
      <c r="A107" s="118" t="s">
        <v>2499</v>
      </c>
      <c r="B107" s="101">
        <f>COUNT(B98:B106)</f>
        <v>8</v>
      </c>
      <c r="C107" s="169"/>
      <c r="D107" s="170"/>
      <c r="E107" s="171"/>
    </row>
    <row r="108" spans="1:5" ht="15.75" thickBot="1" x14ac:dyDescent="0.3">
      <c r="A108" s="136"/>
      <c r="C108" s="136"/>
      <c r="D108" s="136"/>
      <c r="E108" s="99"/>
    </row>
    <row r="109" spans="1:5" ht="18.75" customHeight="1" thickBot="1" x14ac:dyDescent="0.3">
      <c r="A109" s="172" t="s">
        <v>2501</v>
      </c>
      <c r="B109" s="173"/>
      <c r="C109" s="173"/>
      <c r="D109" s="173"/>
      <c r="E109" s="174"/>
    </row>
    <row r="110" spans="1:5" ht="18" x14ac:dyDescent="0.25">
      <c r="A110" s="96" t="s">
        <v>15</v>
      </c>
      <c r="B110" s="96" t="s">
        <v>2426</v>
      </c>
      <c r="C110" s="97" t="s">
        <v>46</v>
      </c>
      <c r="D110" s="97" t="s">
        <v>2429</v>
      </c>
      <c r="E110" s="96" t="s">
        <v>2427</v>
      </c>
    </row>
    <row r="111" spans="1:5" ht="18" x14ac:dyDescent="0.25">
      <c r="A111" s="141" t="str">
        <f>VLOOKUP(B111,'[1]LISTADO ATM'!$A$2:$C$822,3,0)</f>
        <v>DISTRITO NACIONAL</v>
      </c>
      <c r="B111" s="145">
        <v>438</v>
      </c>
      <c r="C111" s="145" t="str">
        <f>VLOOKUP(B111,'[1]LISTADO ATM'!$A$2:$B$822,2,0)</f>
        <v xml:space="preserve">ATM Autobanco Torre IV </v>
      </c>
      <c r="D111" s="123" t="s">
        <v>2451</v>
      </c>
      <c r="E111" s="140" t="s">
        <v>2743</v>
      </c>
    </row>
    <row r="112" spans="1:5" ht="18" x14ac:dyDescent="0.25">
      <c r="A112" s="141" t="str">
        <f>VLOOKUP(B112,'[1]LISTADO ATM'!$A$2:$C$822,3,0)</f>
        <v>SUR</v>
      </c>
      <c r="B112" s="145">
        <v>870</v>
      </c>
      <c r="C112" s="145" t="str">
        <f>VLOOKUP(B112,'[1]LISTADO ATM'!$A$2:$B$822,2,0)</f>
        <v xml:space="preserve">ATM Willbes Dominicana (Barahona) </v>
      </c>
      <c r="D112" s="123" t="s">
        <v>2451</v>
      </c>
      <c r="E112" s="140" t="s">
        <v>2744</v>
      </c>
    </row>
    <row r="113" spans="1:5" ht="18" x14ac:dyDescent="0.25">
      <c r="A113" s="141" t="str">
        <f>VLOOKUP(B113,'[1]LISTADO ATM'!$A$2:$C$822,3,0)</f>
        <v>DISTRITO NACIONAL</v>
      </c>
      <c r="B113" s="145">
        <v>967</v>
      </c>
      <c r="C113" s="145" t="str">
        <f>VLOOKUP(B113,'[1]LISTADO ATM'!$A$2:$B$822,2,0)</f>
        <v xml:space="preserve">ATM UNP Hiper Olé Autopista Duarte </v>
      </c>
      <c r="D113" s="123" t="s">
        <v>2451</v>
      </c>
      <c r="E113" s="138">
        <v>335835990</v>
      </c>
    </row>
    <row r="114" spans="1:5" ht="18" x14ac:dyDescent="0.25">
      <c r="A114" s="141" t="str">
        <f>VLOOKUP(B114,'[1]LISTADO ATM'!$A$2:$C$822,3,0)</f>
        <v>DISTRITO NACIONAL</v>
      </c>
      <c r="B114" s="145">
        <v>231</v>
      </c>
      <c r="C114" s="145" t="str">
        <f>VLOOKUP(B114,'[1]LISTADO ATM'!$A$2:$B$822,2,0)</f>
        <v xml:space="preserve">ATM Oficina Zona Oriental </v>
      </c>
      <c r="D114" s="123" t="s">
        <v>2451</v>
      </c>
      <c r="E114" s="138">
        <v>335838873</v>
      </c>
    </row>
    <row r="115" spans="1:5" ht="18" x14ac:dyDescent="0.25">
      <c r="A115" s="141" t="str">
        <f>VLOOKUP(B115,'[1]LISTADO ATM'!$A$2:$C$822,3,0)</f>
        <v>DISTRITO NACIONAL</v>
      </c>
      <c r="B115" s="145">
        <v>234</v>
      </c>
      <c r="C115" s="145" t="str">
        <f>VLOOKUP(B115,'[1]LISTADO ATM'!$A$2:$B$822,2,0)</f>
        <v xml:space="preserve">ATM Oficina Boca Chica I </v>
      </c>
      <c r="D115" s="123" t="s">
        <v>2451</v>
      </c>
      <c r="E115" s="138">
        <v>335838877</v>
      </c>
    </row>
    <row r="116" spans="1:5" ht="18" x14ac:dyDescent="0.25">
      <c r="A116" s="141" t="str">
        <f>VLOOKUP(B116,'[1]LISTADO ATM'!$A$2:$C$822,3,0)</f>
        <v>NORTE</v>
      </c>
      <c r="B116" s="145">
        <v>985</v>
      </c>
      <c r="C116" s="145" t="str">
        <f>VLOOKUP(B116,'[1]LISTADO ATM'!$A$2:$B$822,2,0)</f>
        <v xml:space="preserve">ATM Oficina Dajabón II </v>
      </c>
      <c r="D116" s="123" t="s">
        <v>2451</v>
      </c>
      <c r="E116" s="138">
        <v>335838881</v>
      </c>
    </row>
    <row r="117" spans="1:5" ht="18" x14ac:dyDescent="0.25">
      <c r="A117" s="141" t="str">
        <f>VLOOKUP(B117,'[1]LISTADO ATM'!$A$2:$C$822,3,0)</f>
        <v>DISTRITO NACIONAL</v>
      </c>
      <c r="B117" s="145">
        <v>800</v>
      </c>
      <c r="C117" s="145" t="str">
        <f>VLOOKUP(B117,'[1]LISTADO ATM'!$A$2:$B$822,2,0)</f>
        <v xml:space="preserve">ATM Estación Next Dipsa Pedro Livio Cedeño </v>
      </c>
      <c r="D117" s="123" t="s">
        <v>2451</v>
      </c>
      <c r="E117" s="138">
        <v>335836052</v>
      </c>
    </row>
    <row r="118" spans="1:5" ht="18" x14ac:dyDescent="0.25">
      <c r="A118" s="141" t="str">
        <f>VLOOKUP(B118,'[1]LISTADO ATM'!$A$2:$C$822,3,0)</f>
        <v>DISTRITO NACIONAL</v>
      </c>
      <c r="B118" s="145">
        <v>407</v>
      </c>
      <c r="C118" s="145" t="str">
        <f>VLOOKUP(B118,'[1]LISTADO ATM'!$A$2:$B$822,2,0)</f>
        <v xml:space="preserve">ATM Multicentro La Sirena Villa Mella </v>
      </c>
      <c r="D118" s="123" t="s">
        <v>2451</v>
      </c>
      <c r="E118" s="140">
        <v>335836260</v>
      </c>
    </row>
    <row r="119" spans="1:5" ht="18" x14ac:dyDescent="0.25">
      <c r="A119" s="141" t="str">
        <f>VLOOKUP(B119,'[1]LISTADO ATM'!$A$2:$C$822,3,0)</f>
        <v>DISTRITO NACIONAL</v>
      </c>
      <c r="B119" s="145">
        <v>722</v>
      </c>
      <c r="C119" s="145" t="str">
        <f>VLOOKUP(B119,'[1]LISTADO ATM'!$A$2:$B$822,2,0)</f>
        <v xml:space="preserve">ATM Oficina Charles de Gaulle III </v>
      </c>
      <c r="D119" s="123" t="s">
        <v>2451</v>
      </c>
      <c r="E119" s="138" t="s">
        <v>2780</v>
      </c>
    </row>
    <row r="120" spans="1:5" ht="18.75" customHeight="1" x14ac:dyDescent="0.25">
      <c r="A120" s="141" t="str">
        <f>VLOOKUP(B120,'[1]LISTADO ATM'!$A$2:$C$822,3,0)</f>
        <v>DISTRITO NACIONAL</v>
      </c>
      <c r="B120" s="145">
        <v>461</v>
      </c>
      <c r="C120" s="145" t="str">
        <f>VLOOKUP(B120,'[1]LISTADO ATM'!$A$2:$B$822,2,0)</f>
        <v xml:space="preserve">ATM Autobanco Sarasota I </v>
      </c>
      <c r="D120" s="123" t="s">
        <v>2451</v>
      </c>
      <c r="E120" s="138" t="s">
        <v>2779</v>
      </c>
    </row>
    <row r="121" spans="1:5" ht="18" x14ac:dyDescent="0.25">
      <c r="A121" s="141" t="str">
        <f>VLOOKUP(B121,'[1]LISTADO ATM'!$A$2:$C$822,3,0)</f>
        <v>DISTRITO NACIONAL</v>
      </c>
      <c r="B121" s="145">
        <v>243</v>
      </c>
      <c r="C121" s="145" t="str">
        <f>VLOOKUP(B121,'[1]LISTADO ATM'!$A$2:$B$822,2,0)</f>
        <v xml:space="preserve">ATM Autoservicio Plaza Central  </v>
      </c>
      <c r="D121" s="123" t="s">
        <v>2451</v>
      </c>
      <c r="E121" s="138" t="s">
        <v>2778</v>
      </c>
    </row>
    <row r="122" spans="1:5" ht="18.75" customHeight="1" x14ac:dyDescent="0.25">
      <c r="A122" s="141" t="str">
        <f>VLOOKUP(B122,'[1]LISTADO ATM'!$A$2:$C$822,3,0)</f>
        <v>SUR</v>
      </c>
      <c r="B122" s="145">
        <v>301</v>
      </c>
      <c r="C122" s="145" t="str">
        <f>VLOOKUP(B122,'[1]LISTADO ATM'!$A$2:$B$822,2,0)</f>
        <v xml:space="preserve">ATM UNP Alfa y Omega (Barahona) </v>
      </c>
      <c r="D122" s="123" t="s">
        <v>2451</v>
      </c>
      <c r="E122" s="138" t="s">
        <v>2777</v>
      </c>
    </row>
    <row r="123" spans="1:5" ht="18" x14ac:dyDescent="0.25">
      <c r="A123" s="141" t="str">
        <f>VLOOKUP(B123,'[1]LISTADO ATM'!$A$2:$C$822,3,0)</f>
        <v>NORTE</v>
      </c>
      <c r="B123" s="145">
        <v>40</v>
      </c>
      <c r="C123" s="145" t="str">
        <f>VLOOKUP(B123,'[1]LISTADO ATM'!$A$2:$B$822,2,0)</f>
        <v xml:space="preserve">ATM Oficina El Puñal </v>
      </c>
      <c r="D123" s="123" t="s">
        <v>2451</v>
      </c>
      <c r="E123" s="138" t="s">
        <v>2776</v>
      </c>
    </row>
    <row r="124" spans="1:5" ht="18" x14ac:dyDescent="0.25">
      <c r="A124" s="141" t="str">
        <f>VLOOKUP(B124,'[1]LISTADO ATM'!$A$2:$C$822,3,0)</f>
        <v>DISTRITO NACIONAL</v>
      </c>
      <c r="B124" s="145">
        <v>441</v>
      </c>
      <c r="C124" s="145" t="str">
        <f>VLOOKUP(B124,'[1]LISTADO ATM'!$A$2:$B$822,2,0)</f>
        <v>ATM Estacion de Servicio Romulo Betancour</v>
      </c>
      <c r="D124" s="123" t="s">
        <v>2451</v>
      </c>
      <c r="E124" s="138" t="s">
        <v>2775</v>
      </c>
    </row>
    <row r="125" spans="1:5" ht="18" x14ac:dyDescent="0.25">
      <c r="A125" s="141" t="str">
        <f>VLOOKUP(B125,'[1]LISTADO ATM'!$A$2:$C$822,3,0)</f>
        <v>DISTRITO NACIONAL</v>
      </c>
      <c r="B125" s="145">
        <v>955</v>
      </c>
      <c r="C125" s="145" t="str">
        <f>VLOOKUP(B125,'[1]LISTADO ATM'!$A$2:$B$822,2,0)</f>
        <v xml:space="preserve">ATM Oficina Americana Independencia II </v>
      </c>
      <c r="D125" s="123" t="s">
        <v>2451</v>
      </c>
      <c r="E125" s="138" t="s">
        <v>2774</v>
      </c>
    </row>
    <row r="126" spans="1:5" ht="18" x14ac:dyDescent="0.25">
      <c r="A126" s="141" t="str">
        <f>VLOOKUP(B126,'[1]LISTADO ATM'!$A$2:$C$822,3,0)</f>
        <v>DISTRITO NACIONAL</v>
      </c>
      <c r="B126" s="145">
        <v>925</v>
      </c>
      <c r="C126" s="145" t="str">
        <f>VLOOKUP(B126,'[1]LISTADO ATM'!$A$2:$B$822,2,0)</f>
        <v xml:space="preserve">ATM Oficina Plaza Lama Av. 27 de Febrero </v>
      </c>
      <c r="D126" s="123" t="s">
        <v>2451</v>
      </c>
      <c r="E126" s="138" t="s">
        <v>2773</v>
      </c>
    </row>
    <row r="127" spans="1:5" ht="18" x14ac:dyDescent="0.25">
      <c r="A127" s="141" t="str">
        <f>VLOOKUP(B127,'[1]LISTADO ATM'!$A$2:$C$822,3,0)</f>
        <v>ESTE</v>
      </c>
      <c r="B127" s="145">
        <v>429</v>
      </c>
      <c r="C127" s="145" t="str">
        <f>VLOOKUP(B127,'[1]LISTADO ATM'!$A$2:$B$822,2,0)</f>
        <v xml:space="preserve">ATM Oficina Jumbo La Romana </v>
      </c>
      <c r="D127" s="123" t="s">
        <v>2451</v>
      </c>
      <c r="E127" s="138" t="s">
        <v>2772</v>
      </c>
    </row>
    <row r="128" spans="1:5" ht="18" x14ac:dyDescent="0.25">
      <c r="A128" s="141" t="str">
        <f>VLOOKUP(B128,'[1]LISTADO ATM'!$A$2:$C$822,3,0)</f>
        <v>DISTRITO NACIONAL</v>
      </c>
      <c r="B128" s="145">
        <v>415</v>
      </c>
      <c r="C128" s="145" t="str">
        <f>VLOOKUP(B128,'[1]LISTADO ATM'!$A$2:$B$822,2,0)</f>
        <v xml:space="preserve">ATM Autobanco San Martín I </v>
      </c>
      <c r="D128" s="123" t="s">
        <v>2451</v>
      </c>
      <c r="E128" s="138" t="s">
        <v>2771</v>
      </c>
    </row>
    <row r="129" spans="1:5" ht="18" x14ac:dyDescent="0.25">
      <c r="A129" s="141" t="str">
        <f>VLOOKUP(B129,'[1]LISTADO ATM'!$A$2:$C$822,3,0)</f>
        <v>ESTE</v>
      </c>
      <c r="B129" s="145">
        <v>114</v>
      </c>
      <c r="C129" s="145" t="str">
        <f>VLOOKUP(B129,'[1]LISTADO ATM'!$A$2:$B$822,2,0)</f>
        <v xml:space="preserve">ATM Oficina Hato Mayor </v>
      </c>
      <c r="D129" s="123" t="s">
        <v>2451</v>
      </c>
      <c r="E129" s="138" t="s">
        <v>2770</v>
      </c>
    </row>
    <row r="130" spans="1:5" ht="18" x14ac:dyDescent="0.25">
      <c r="A130" s="141" t="str">
        <f>VLOOKUP(B130,'[1]LISTADO ATM'!$A$2:$C$822,3,0)</f>
        <v>DISTRITO NACIONAL</v>
      </c>
      <c r="B130" s="145">
        <v>983</v>
      </c>
      <c r="C130" s="145" t="str">
        <f>VLOOKUP(B130,'[1]LISTADO ATM'!$A$2:$B$822,2,0)</f>
        <v xml:space="preserve">ATM Bravo República de Colombia </v>
      </c>
      <c r="D130" s="123" t="s">
        <v>2451</v>
      </c>
      <c r="E130" s="138" t="s">
        <v>2767</v>
      </c>
    </row>
    <row r="131" spans="1:5" ht="18" x14ac:dyDescent="0.25">
      <c r="A131" s="141" t="str">
        <f>VLOOKUP(B131,'[1]LISTADO ATM'!$A$2:$C$822,3,0)</f>
        <v>DISTRITO NACIONAL</v>
      </c>
      <c r="B131" s="145">
        <v>562</v>
      </c>
      <c r="C131" s="145" t="str">
        <f>VLOOKUP(B131,'[1]LISTADO ATM'!$A$2:$B$822,2,0)</f>
        <v xml:space="preserve">ATM S/M Jumbo Carretera Mella </v>
      </c>
      <c r="D131" s="123" t="s">
        <v>2451</v>
      </c>
      <c r="E131" s="138" t="s">
        <v>2766</v>
      </c>
    </row>
    <row r="132" spans="1:5" ht="18" x14ac:dyDescent="0.25">
      <c r="A132" s="141" t="str">
        <f>VLOOKUP(B132,'[1]LISTADO ATM'!$A$2:$C$822,3,0)</f>
        <v>DISTRITO NACIONAL</v>
      </c>
      <c r="B132" s="145">
        <v>32</v>
      </c>
      <c r="C132" s="145" t="str">
        <f>VLOOKUP(B132,'[1]LISTADO ATM'!$A$2:$B$822,2,0)</f>
        <v xml:space="preserve">ATM Oficina San Martín II </v>
      </c>
      <c r="D132" s="123" t="s">
        <v>2451</v>
      </c>
      <c r="E132" s="138" t="s">
        <v>2765</v>
      </c>
    </row>
    <row r="133" spans="1:5" ht="18" x14ac:dyDescent="0.25">
      <c r="A133" s="141" t="str">
        <f>VLOOKUP(B133,'[1]LISTADO ATM'!$A$2:$C$822,3,0)</f>
        <v>DISTRITO NACIONAL</v>
      </c>
      <c r="B133" s="145">
        <v>390</v>
      </c>
      <c r="C133" s="145" t="str">
        <f>VLOOKUP(B133,'[1]LISTADO ATM'!$A$2:$B$822,2,0)</f>
        <v xml:space="preserve">ATM Oficina Boca Chica II </v>
      </c>
      <c r="D133" s="123" t="s">
        <v>2451</v>
      </c>
      <c r="E133" s="138" t="s">
        <v>2764</v>
      </c>
    </row>
    <row r="134" spans="1:5" ht="18" customHeight="1" x14ac:dyDescent="0.25">
      <c r="A134" s="141" t="str">
        <f>VLOOKUP(B134,'[1]LISTADO ATM'!$A$2:$C$822,3,0)</f>
        <v>DISTRITO NACIONAL</v>
      </c>
      <c r="B134" s="145">
        <v>31</v>
      </c>
      <c r="C134" s="145" t="str">
        <f>VLOOKUP(B134,'[1]LISTADO ATM'!$A$2:$B$822,2,0)</f>
        <v xml:space="preserve">ATM Oficina San Martín I </v>
      </c>
      <c r="D134" s="123" t="s">
        <v>2451</v>
      </c>
      <c r="E134" s="138" t="s">
        <v>2762</v>
      </c>
    </row>
    <row r="135" spans="1:5" ht="18" customHeight="1" x14ac:dyDescent="0.25">
      <c r="A135" s="141" t="str">
        <f>VLOOKUP(B135,'[1]LISTADO ATM'!$A$2:$C$822,3,0)</f>
        <v>DISTRITO NACIONAL</v>
      </c>
      <c r="B135" s="145">
        <v>437</v>
      </c>
      <c r="C135" s="145" t="str">
        <f>VLOOKUP(B135,'[1]LISTADO ATM'!$A$2:$B$822,2,0)</f>
        <v xml:space="preserve">ATM Autobanco Torre III </v>
      </c>
      <c r="D135" s="123" t="s">
        <v>2451</v>
      </c>
      <c r="E135" s="138" t="s">
        <v>2760</v>
      </c>
    </row>
    <row r="136" spans="1:5" ht="18" x14ac:dyDescent="0.25">
      <c r="A136" s="141" t="str">
        <f>VLOOKUP(B136,'[1]LISTADO ATM'!$A$2:$C$822,3,0)</f>
        <v>NORTE</v>
      </c>
      <c r="B136" s="145">
        <v>746</v>
      </c>
      <c r="C136" s="145" t="str">
        <f>VLOOKUP(B136,'[1]LISTADO ATM'!$A$2:$B$822,2,0)</f>
        <v xml:space="preserve">ATM Oficina Las Terrenas </v>
      </c>
      <c r="D136" s="123" t="s">
        <v>2451</v>
      </c>
      <c r="E136" s="138" t="s">
        <v>2759</v>
      </c>
    </row>
    <row r="137" spans="1:5" ht="18" x14ac:dyDescent="0.25">
      <c r="A137" s="141" t="str">
        <f>VLOOKUP(B137,'[1]LISTADO ATM'!$A$2:$C$822,3,0)</f>
        <v>ESTE</v>
      </c>
      <c r="B137" s="145">
        <v>219</v>
      </c>
      <c r="C137" s="145" t="str">
        <f>VLOOKUP(B137,'[1]LISTADO ATM'!$A$2:$B$822,2,0)</f>
        <v xml:space="preserve">ATM Oficina La Altagracia (Higuey) </v>
      </c>
      <c r="D137" s="123" t="s">
        <v>2451</v>
      </c>
      <c r="E137" s="138" t="s">
        <v>2756</v>
      </c>
    </row>
    <row r="138" spans="1:5" ht="18" x14ac:dyDescent="0.25">
      <c r="A138" s="141" t="e">
        <f>VLOOKUP(B138,'[1]LISTADO ATM'!$A$2:$C$822,3,0)</f>
        <v>#N/A</v>
      </c>
      <c r="B138" s="145"/>
      <c r="C138" s="145" t="e">
        <f>VLOOKUP(B138,'[1]LISTADO ATM'!$A$2:$B$822,2,0)</f>
        <v>#N/A</v>
      </c>
      <c r="D138" s="157"/>
      <c r="E138" s="140"/>
    </row>
    <row r="139" spans="1:5" ht="18" x14ac:dyDescent="0.25">
      <c r="A139" s="141" t="e">
        <f>VLOOKUP(B139,'[1]LISTADO ATM'!$A$2:$C$822,3,0)</f>
        <v>#N/A</v>
      </c>
      <c r="B139" s="145"/>
      <c r="C139" s="145" t="e">
        <f>VLOOKUP(B139,'[1]LISTADO ATM'!$A$2:$B$822,2,0)</f>
        <v>#N/A</v>
      </c>
      <c r="D139" s="157"/>
      <c r="E139" s="140"/>
    </row>
    <row r="140" spans="1:5" ht="18" x14ac:dyDescent="0.25">
      <c r="A140" s="141" t="e">
        <f>VLOOKUP(B140,'[1]LISTADO ATM'!$A$2:$C$822,3,0)</f>
        <v>#N/A</v>
      </c>
      <c r="B140" s="145"/>
      <c r="C140" s="145" t="e">
        <f>VLOOKUP(B140,'[1]LISTADO ATM'!$A$2:$B$822,2,0)</f>
        <v>#N/A</v>
      </c>
      <c r="D140" s="157"/>
      <c r="E140" s="140"/>
    </row>
    <row r="141" spans="1:5" ht="18" x14ac:dyDescent="0.25">
      <c r="A141" s="141" t="e">
        <f>VLOOKUP(B141,'[1]LISTADO ATM'!$A$2:$C$822,3,0)</f>
        <v>#N/A</v>
      </c>
      <c r="B141" s="145"/>
      <c r="C141" s="145" t="e">
        <f>VLOOKUP(B141,'[1]LISTADO ATM'!$A$2:$B$822,2,0)</f>
        <v>#N/A</v>
      </c>
      <c r="D141" s="157"/>
      <c r="E141" s="140"/>
    </row>
    <row r="142" spans="1:5" ht="18" x14ac:dyDescent="0.25">
      <c r="A142" s="141" t="e">
        <f>VLOOKUP(B142,'[1]LISTADO ATM'!$A$2:$C$822,3,0)</f>
        <v>#N/A</v>
      </c>
      <c r="B142" s="145"/>
      <c r="C142" s="145" t="e">
        <f>VLOOKUP(B142,'[1]LISTADO ATM'!$A$2:$B$822,2,0)</f>
        <v>#N/A</v>
      </c>
      <c r="D142" s="157"/>
      <c r="E142" s="140"/>
    </row>
    <row r="143" spans="1:5" ht="18" x14ac:dyDescent="0.25">
      <c r="A143" s="141" t="e">
        <f>VLOOKUP(B143,'[1]LISTADO ATM'!$A$2:$C$822,3,0)</f>
        <v>#N/A</v>
      </c>
      <c r="B143" s="145"/>
      <c r="C143" s="145" t="e">
        <f>VLOOKUP(B143,'[1]LISTADO ATM'!$A$2:$B$822,2,0)</f>
        <v>#N/A</v>
      </c>
      <c r="D143" s="157"/>
      <c r="E143" s="140"/>
    </row>
    <row r="144" spans="1:5" ht="18.75" thickBot="1" x14ac:dyDescent="0.3">
      <c r="A144" s="124" t="s">
        <v>2499</v>
      </c>
      <c r="B144" s="101">
        <f>COUNT(B111:B137)</f>
        <v>27</v>
      </c>
      <c r="C144" s="107"/>
      <c r="D144" s="107"/>
      <c r="E144" s="107"/>
    </row>
    <row r="145" spans="1:5" ht="15.75" thickBot="1" x14ac:dyDescent="0.3">
      <c r="A145" s="136"/>
      <c r="C145" s="136"/>
      <c r="D145" s="136"/>
      <c r="E145" s="99"/>
    </row>
    <row r="146" spans="1:5" ht="18.75" thickBot="1" x14ac:dyDescent="0.3">
      <c r="A146" s="172" t="s">
        <v>2502</v>
      </c>
      <c r="B146" s="173"/>
      <c r="C146" s="173"/>
      <c r="D146" s="173"/>
      <c r="E146" s="174"/>
    </row>
    <row r="147" spans="1:5" ht="18" x14ac:dyDescent="0.25">
      <c r="A147" s="96" t="s">
        <v>15</v>
      </c>
      <c r="B147" s="96" t="s">
        <v>2426</v>
      </c>
      <c r="C147" s="97" t="s">
        <v>46</v>
      </c>
      <c r="D147" s="97" t="s">
        <v>2429</v>
      </c>
      <c r="E147" s="96" t="s">
        <v>2427</v>
      </c>
    </row>
    <row r="148" spans="1:5" ht="18" x14ac:dyDescent="0.25">
      <c r="A148" s="141" t="str">
        <f>VLOOKUP(B148,'[1]LISTADO ATM'!$A$2:$C$822,3,0)</f>
        <v>SUR</v>
      </c>
      <c r="B148" s="145">
        <v>873</v>
      </c>
      <c r="C148" s="145" t="str">
        <f>VLOOKUP(B148,'[1]LISTADO ATM'!$A$2:$B$822,2,0)</f>
        <v xml:space="preserve">ATM Centro de Caja San Cristóbal II </v>
      </c>
      <c r="D148" s="145" t="s">
        <v>2489</v>
      </c>
      <c r="E148" s="128">
        <v>335837056</v>
      </c>
    </row>
    <row r="149" spans="1:5" ht="18.75" customHeight="1" x14ac:dyDescent="0.25">
      <c r="A149" s="141" t="str">
        <f>VLOOKUP(B149,'[1]LISTADO ATM'!$A$2:$C$822,3,0)</f>
        <v>DISTRITO NACIONAL</v>
      </c>
      <c r="B149" s="145">
        <v>561</v>
      </c>
      <c r="C149" s="145" t="str">
        <f>VLOOKUP(B149,'[1]LISTADO ATM'!$A$2:$B$822,2,0)</f>
        <v xml:space="preserve">ATM Comando Regional P.N. S.D. Este </v>
      </c>
      <c r="D149" s="145" t="s">
        <v>2489</v>
      </c>
      <c r="E149" s="128">
        <v>335837692</v>
      </c>
    </row>
    <row r="150" spans="1:5" ht="18" x14ac:dyDescent="0.25">
      <c r="A150" s="141" t="str">
        <f>VLOOKUP(B150,'[1]LISTADO ATM'!$A$2:$C$822,3,0)</f>
        <v>DISTRITO NACIONAL</v>
      </c>
      <c r="B150" s="145">
        <v>490</v>
      </c>
      <c r="C150" s="145" t="str">
        <f>VLOOKUP(B150,'[1]LISTADO ATM'!$A$2:$B$822,2,0)</f>
        <v xml:space="preserve">ATM Hospital Ney Arias Lora </v>
      </c>
      <c r="D150" s="145" t="s">
        <v>2489</v>
      </c>
      <c r="E150" s="128" t="s">
        <v>2745</v>
      </c>
    </row>
    <row r="151" spans="1:5" ht="18" x14ac:dyDescent="0.25">
      <c r="A151" s="141" t="str">
        <f>VLOOKUP(B151,'[1]LISTADO ATM'!$A$2:$C$822,3,0)</f>
        <v>DISTRITO NACIONAL</v>
      </c>
      <c r="B151" s="145">
        <v>845</v>
      </c>
      <c r="C151" s="145" t="str">
        <f>VLOOKUP(B151,'[1]LISTADO ATM'!$A$2:$B$822,2,0)</f>
        <v xml:space="preserve">ATM CERTV (Canal 4) </v>
      </c>
      <c r="D151" s="145" t="s">
        <v>2489</v>
      </c>
      <c r="E151" s="128" t="s">
        <v>2746</v>
      </c>
    </row>
    <row r="152" spans="1:5" ht="18.75" customHeight="1" x14ac:dyDescent="0.25">
      <c r="A152" s="141" t="str">
        <f>VLOOKUP(B152,'[1]LISTADO ATM'!$A$2:$C$822,3,0)</f>
        <v>ESTE</v>
      </c>
      <c r="B152" s="145">
        <v>521</v>
      </c>
      <c r="C152" s="145" t="str">
        <f>VLOOKUP(B152,'[1]LISTADO ATM'!$A$2:$B$822,2,0)</f>
        <v xml:space="preserve">ATM UNP Bayahibe (La Romana) </v>
      </c>
      <c r="D152" s="145" t="s">
        <v>2489</v>
      </c>
      <c r="E152" s="128">
        <v>335838354</v>
      </c>
    </row>
    <row r="153" spans="1:5" ht="18" x14ac:dyDescent="0.25">
      <c r="A153" s="141" t="str">
        <f>VLOOKUP(B153,'[1]LISTADO ATM'!$A$2:$C$822,3,0)</f>
        <v>DISTRITO NACIONAL</v>
      </c>
      <c r="B153" s="145">
        <v>745</v>
      </c>
      <c r="C153" s="145" t="str">
        <f>VLOOKUP(B153,'[1]LISTADO ATM'!$A$2:$B$822,2,0)</f>
        <v xml:space="preserve">ATM Oficina Ave. Duarte </v>
      </c>
      <c r="D153" s="145" t="s">
        <v>2489</v>
      </c>
      <c r="E153" s="128">
        <v>335838874</v>
      </c>
    </row>
    <row r="154" spans="1:5" ht="18" x14ac:dyDescent="0.25">
      <c r="A154" s="141" t="str">
        <f>VLOOKUP(B154,'[1]LISTADO ATM'!$A$2:$C$822,3,0)</f>
        <v>NORTE</v>
      </c>
      <c r="B154" s="145">
        <v>638</v>
      </c>
      <c r="C154" s="145" t="str">
        <f>VLOOKUP(B154,'[1]LISTADO ATM'!$A$2:$B$822,2,0)</f>
        <v xml:space="preserve">ATM S/M Yoma </v>
      </c>
      <c r="D154" s="145" t="s">
        <v>2489</v>
      </c>
      <c r="E154" s="138" t="s">
        <v>2695</v>
      </c>
    </row>
    <row r="155" spans="1:5" ht="18" x14ac:dyDescent="0.25">
      <c r="A155" s="141" t="str">
        <f>VLOOKUP(B155,'[1]LISTADO ATM'!$A$2:$C$822,3,0)</f>
        <v>DISTRITO NACIONAL</v>
      </c>
      <c r="B155" s="145">
        <v>180</v>
      </c>
      <c r="C155" s="145" t="str">
        <f>VLOOKUP(B155,'[1]LISTADO ATM'!$A$2:$B$822,2,0)</f>
        <v xml:space="preserve">ATM Megacentro II </v>
      </c>
      <c r="D155" s="145" t="s">
        <v>2489</v>
      </c>
      <c r="E155" s="138" t="s">
        <v>2586</v>
      </c>
    </row>
    <row r="156" spans="1:5" ht="18" x14ac:dyDescent="0.25">
      <c r="A156" s="141" t="str">
        <f>VLOOKUP(B156,'[1]LISTADO ATM'!$A$2:$C$822,3,0)</f>
        <v>NORTE</v>
      </c>
      <c r="B156" s="145">
        <v>413</v>
      </c>
      <c r="C156" s="145" t="str">
        <f>VLOOKUP(B156,'[1]LISTADO ATM'!$A$2:$B$822,2,0)</f>
        <v xml:space="preserve">ATM UNP Las Galeras Samaná </v>
      </c>
      <c r="D156" s="145" t="s">
        <v>2489</v>
      </c>
      <c r="E156" s="138" t="s">
        <v>2781</v>
      </c>
    </row>
    <row r="157" spans="1:5" ht="18" x14ac:dyDescent="0.25">
      <c r="A157" s="141" t="str">
        <f>VLOOKUP(B157,'[1]LISTADO ATM'!$A$2:$C$822,3,0)</f>
        <v>DISTRITO NACIONAL</v>
      </c>
      <c r="B157" s="145">
        <v>547</v>
      </c>
      <c r="C157" s="145" t="str">
        <f>VLOOKUP(B157,'[1]LISTADO ATM'!$A$2:$B$822,2,0)</f>
        <v xml:space="preserve">ATM Plaza Lama Herrera </v>
      </c>
      <c r="D157" s="145" t="s">
        <v>2489</v>
      </c>
      <c r="E157" s="138" t="s">
        <v>2769</v>
      </c>
    </row>
    <row r="158" spans="1:5" ht="18.75" customHeight="1" x14ac:dyDescent="0.25">
      <c r="A158" s="141" t="str">
        <f>VLOOKUP(B158,'[1]LISTADO ATM'!$A$2:$C$822,3,0)</f>
        <v>ESTE</v>
      </c>
      <c r="B158" s="145">
        <v>121</v>
      </c>
      <c r="C158" s="145" t="str">
        <f>VLOOKUP(B158,'[1]LISTADO ATM'!$A$2:$B$822,2,0)</f>
        <v xml:space="preserve">ATM Oficina Bayaguana </v>
      </c>
      <c r="D158" s="145" t="s">
        <v>2489</v>
      </c>
      <c r="E158" s="138" t="s">
        <v>2768</v>
      </c>
    </row>
    <row r="159" spans="1:5" ht="18" x14ac:dyDescent="0.25">
      <c r="A159" s="141" t="str">
        <f>VLOOKUP(B159,'[1]LISTADO ATM'!$A$2:$C$822,3,0)</f>
        <v>NORTE</v>
      </c>
      <c r="B159" s="145">
        <v>636</v>
      </c>
      <c r="C159" s="145" t="str">
        <f>VLOOKUP(B159,'[1]LISTADO ATM'!$A$2:$B$822,2,0)</f>
        <v xml:space="preserve">ATM Oficina Tamboríl </v>
      </c>
      <c r="D159" s="145" t="s">
        <v>2489</v>
      </c>
      <c r="E159" s="138" t="s">
        <v>2763</v>
      </c>
    </row>
    <row r="160" spans="1:5" ht="18" x14ac:dyDescent="0.25">
      <c r="A160" s="141" t="str">
        <f>VLOOKUP(B160,'[1]LISTADO ATM'!$A$2:$C$822,3,0)</f>
        <v>DISTRITO NACIONAL</v>
      </c>
      <c r="B160" s="145">
        <v>875</v>
      </c>
      <c r="C160" s="145" t="str">
        <f>VLOOKUP(B160,'[1]LISTADO ATM'!$A$2:$B$822,2,0)</f>
        <v xml:space="preserve">ATM Texaco Aut. Duarte KM 14 1/2 (Los Alcarrizos) </v>
      </c>
      <c r="D160" s="145" t="s">
        <v>2489</v>
      </c>
      <c r="E160" s="138" t="s">
        <v>2761</v>
      </c>
    </row>
    <row r="161" spans="1:5" ht="18.75" customHeight="1" x14ac:dyDescent="0.25">
      <c r="A161" s="141" t="e">
        <f>VLOOKUP(B161,'[1]LISTADO ATM'!$A$2:$C$822,3,0)</f>
        <v>#N/A</v>
      </c>
      <c r="B161" s="145"/>
      <c r="C161" s="145" t="e">
        <f>VLOOKUP(B161,'[1]LISTADO ATM'!$A$2:$B$822,2,0)</f>
        <v>#N/A</v>
      </c>
      <c r="D161" s="145"/>
      <c r="E161" s="138"/>
    </row>
    <row r="162" spans="1:5" ht="18" x14ac:dyDescent="0.25">
      <c r="A162" s="141" t="e">
        <f>VLOOKUP(B162,'[1]LISTADO ATM'!$A$2:$C$822,3,0)</f>
        <v>#N/A</v>
      </c>
      <c r="B162" s="145"/>
      <c r="C162" s="145" t="e">
        <f>VLOOKUP(B162,'[1]LISTADO ATM'!$A$2:$B$822,2,0)</f>
        <v>#N/A</v>
      </c>
      <c r="D162" s="145"/>
      <c r="E162" s="138"/>
    </row>
    <row r="163" spans="1:5" ht="18.75" customHeight="1" x14ac:dyDescent="0.25">
      <c r="A163" s="141" t="e">
        <f>VLOOKUP(B163,'[1]LISTADO ATM'!$A$2:$C$822,3,0)</f>
        <v>#N/A</v>
      </c>
      <c r="B163" s="145"/>
      <c r="C163" s="145" t="e">
        <f>VLOOKUP(B163,'[1]LISTADO ATM'!$A$2:$B$822,2,0)</f>
        <v>#N/A</v>
      </c>
      <c r="D163" s="145"/>
      <c r="E163" s="138"/>
    </row>
    <row r="164" spans="1:5" ht="18" x14ac:dyDescent="0.25">
      <c r="A164" s="141" t="e">
        <f>VLOOKUP(B164,'[1]LISTADO ATM'!$A$2:$C$822,3,0)</f>
        <v>#N/A</v>
      </c>
      <c r="B164" s="145"/>
      <c r="C164" s="145" t="e">
        <f>VLOOKUP(B164,'[1]LISTADO ATM'!$A$2:$B$822,2,0)</f>
        <v>#N/A</v>
      </c>
      <c r="D164" s="145"/>
      <c r="E164" s="138"/>
    </row>
    <row r="165" spans="1:5" ht="18" x14ac:dyDescent="0.25">
      <c r="A165" s="141" t="e">
        <f>VLOOKUP(B165,'[1]LISTADO ATM'!$A$2:$C$822,3,0)</f>
        <v>#N/A</v>
      </c>
      <c r="B165" s="145"/>
      <c r="C165" s="145" t="e">
        <f>VLOOKUP(B165,'[1]LISTADO ATM'!$A$2:$B$822,2,0)</f>
        <v>#N/A</v>
      </c>
      <c r="D165" s="145"/>
      <c r="E165" s="138"/>
    </row>
    <row r="166" spans="1:5" ht="18.75" customHeight="1" x14ac:dyDescent="0.25">
      <c r="A166" s="141" t="e">
        <f>VLOOKUP(B166,'[1]LISTADO ATM'!$A$2:$C$822,3,0)</f>
        <v>#N/A</v>
      </c>
      <c r="B166" s="145"/>
      <c r="C166" s="145" t="e">
        <f>VLOOKUP(B166,'[1]LISTADO ATM'!$A$2:$B$822,2,0)</f>
        <v>#N/A</v>
      </c>
      <c r="D166" s="145"/>
      <c r="E166" s="138"/>
    </row>
    <row r="167" spans="1:5" ht="18.75" thickBot="1" x14ac:dyDescent="0.3">
      <c r="A167" s="118" t="s">
        <v>2499</v>
      </c>
      <c r="B167" s="101">
        <f>COUNT(B148:B160)</f>
        <v>13</v>
      </c>
      <c r="C167" s="107"/>
      <c r="D167" s="154"/>
      <c r="E167" s="155"/>
    </row>
    <row r="168" spans="1:5" ht="15.75" thickBot="1" x14ac:dyDescent="0.3">
      <c r="A168" s="136"/>
      <c r="C168" s="136"/>
      <c r="D168" s="136"/>
      <c r="E168" s="99"/>
    </row>
    <row r="169" spans="1:5" ht="18" x14ac:dyDescent="0.25">
      <c r="A169" s="175" t="s">
        <v>2503</v>
      </c>
      <c r="B169" s="176"/>
      <c r="C169" s="176"/>
      <c r="D169" s="176"/>
      <c r="E169" s="177"/>
    </row>
    <row r="170" spans="1:5" ht="18" x14ac:dyDescent="0.25">
      <c r="A170" s="102" t="s">
        <v>15</v>
      </c>
      <c r="B170" s="96" t="s">
        <v>2426</v>
      </c>
      <c r="C170" s="98" t="s">
        <v>46</v>
      </c>
      <c r="D170" s="125" t="s">
        <v>2429</v>
      </c>
      <c r="E170" s="102" t="s">
        <v>2427</v>
      </c>
    </row>
    <row r="171" spans="1:5" ht="18" x14ac:dyDescent="0.25">
      <c r="A171" s="145" t="str">
        <f>VLOOKUP(B171,'[1]LISTADO ATM'!$A$2:$C$822,3,0)</f>
        <v>SUR</v>
      </c>
      <c r="B171" s="145">
        <v>356</v>
      </c>
      <c r="C171" s="145" t="str">
        <f>VLOOKUP(B171,'[1]LISTADO ATM'!$A$2:$B$822,2,0)</f>
        <v xml:space="preserve">ATM Estación Sigma (San Cristóbal) </v>
      </c>
      <c r="D171" s="146" t="s">
        <v>2747</v>
      </c>
      <c r="E171" s="138">
        <v>335836366</v>
      </c>
    </row>
    <row r="172" spans="1:5" ht="18" x14ac:dyDescent="0.25">
      <c r="A172" s="145" t="str">
        <f>VLOOKUP(B172,'[1]LISTADO ATM'!$A$2:$C$822,3,0)</f>
        <v>DISTRITO NACIONAL</v>
      </c>
      <c r="B172" s="145">
        <v>946</v>
      </c>
      <c r="C172" s="145" t="str">
        <f>VLOOKUP(B172,'[1]LISTADO ATM'!$A$2:$B$822,2,0)</f>
        <v xml:space="preserve">ATM Oficina Núñez de Cáceres I </v>
      </c>
      <c r="D172" s="149" t="s">
        <v>2749</v>
      </c>
      <c r="E172" s="138">
        <v>335836369</v>
      </c>
    </row>
    <row r="173" spans="1:5" ht="18" x14ac:dyDescent="0.25">
      <c r="A173" s="145" t="str">
        <f>VLOOKUP(B173,'[1]LISTADO ATM'!$A$2:$C$822,3,0)</f>
        <v>ESTE</v>
      </c>
      <c r="B173" s="145">
        <v>104</v>
      </c>
      <c r="C173" s="145" t="str">
        <f>VLOOKUP(B173,'[1]LISTADO ATM'!$A$2:$B$822,2,0)</f>
        <v xml:space="preserve">ATM Jumbo Higuey </v>
      </c>
      <c r="D173" s="146" t="s">
        <v>2747</v>
      </c>
      <c r="E173" s="138" t="s">
        <v>2748</v>
      </c>
    </row>
    <row r="174" spans="1:5" ht="18" x14ac:dyDescent="0.25">
      <c r="A174" s="145" t="str">
        <f>VLOOKUP(B174,'[1]LISTADO ATM'!$A$2:$C$822,3,0)</f>
        <v>ESTE</v>
      </c>
      <c r="B174" s="145">
        <v>608</v>
      </c>
      <c r="C174" s="145" t="str">
        <f>VLOOKUP(B174,'[1]LISTADO ATM'!$A$2:$B$822,2,0)</f>
        <v xml:space="preserve">ATM Oficina Jumbo (San Pedro) </v>
      </c>
      <c r="D174" s="149" t="s">
        <v>2749</v>
      </c>
      <c r="E174" s="138">
        <v>335837754</v>
      </c>
    </row>
    <row r="175" spans="1:5" ht="18" x14ac:dyDescent="0.25">
      <c r="A175" s="145" t="str">
        <f>VLOOKUP(B175,'[1]LISTADO ATM'!$A$2:$C$822,3,0)</f>
        <v>DISTRITO NACIONAL</v>
      </c>
      <c r="B175" s="145">
        <v>966</v>
      </c>
      <c r="C175" s="145" t="str">
        <f>VLOOKUP(B175,'[1]LISTADO ATM'!$A$2:$B$822,2,0)</f>
        <v>ATM Centro Medico Real</v>
      </c>
      <c r="D175" s="146" t="s">
        <v>2747</v>
      </c>
      <c r="E175" s="138">
        <v>335837755</v>
      </c>
    </row>
    <row r="176" spans="1:5" ht="18" x14ac:dyDescent="0.25">
      <c r="A176" s="145" t="str">
        <f>VLOOKUP(B176,'[1]LISTADO ATM'!$A$2:$C$822,3,0)</f>
        <v>DISTRITO NACIONAL</v>
      </c>
      <c r="B176" s="145">
        <v>26</v>
      </c>
      <c r="C176" s="145" t="str">
        <f>VLOOKUP(B176,'[1]LISTADO ATM'!$A$2:$B$822,2,0)</f>
        <v>ATM S/M Jumbo San Isidro</v>
      </c>
      <c r="D176" s="149" t="s">
        <v>2749</v>
      </c>
      <c r="E176" s="138">
        <v>335837756</v>
      </c>
    </row>
    <row r="177" spans="1:5" ht="18" x14ac:dyDescent="0.25">
      <c r="A177" s="145" t="str">
        <f>VLOOKUP(B177,'[1]LISTADO ATM'!$A$2:$C$822,3,0)</f>
        <v>NORTE</v>
      </c>
      <c r="B177" s="145">
        <v>304</v>
      </c>
      <c r="C177" s="145" t="str">
        <f>VLOOKUP(B177,'[1]LISTADO ATM'!$A$2:$B$822,2,0)</f>
        <v xml:space="preserve">ATM Multicentro La Sirena Estrella Sadhala </v>
      </c>
      <c r="D177" s="149" t="s">
        <v>2749</v>
      </c>
      <c r="E177" s="138">
        <v>335837759</v>
      </c>
    </row>
    <row r="178" spans="1:5" ht="18" x14ac:dyDescent="0.25">
      <c r="A178" s="145" t="str">
        <f>VLOOKUP(B178,'[1]LISTADO ATM'!$A$2:$C$822,3,0)</f>
        <v>NORTE</v>
      </c>
      <c r="B178" s="145">
        <v>809</v>
      </c>
      <c r="C178" s="145" t="str">
        <f>VLOOKUP(B178,'[1]LISTADO ATM'!$A$2:$B$822,2,0)</f>
        <v>ATM Yoma (Cotuí)</v>
      </c>
      <c r="D178" s="149" t="s">
        <v>2749</v>
      </c>
      <c r="E178" s="138">
        <v>335837763</v>
      </c>
    </row>
    <row r="179" spans="1:5" ht="18" x14ac:dyDescent="0.25">
      <c r="A179" s="145" t="str">
        <f>VLOOKUP(B179,'[1]LISTADO ATM'!$A$2:$C$822,3,0)</f>
        <v>SUR</v>
      </c>
      <c r="B179" s="145">
        <v>584</v>
      </c>
      <c r="C179" s="145" t="str">
        <f>VLOOKUP(B179,'[1]LISTADO ATM'!$A$2:$B$822,2,0)</f>
        <v xml:space="preserve">ATM Oficina San Cristóbal I </v>
      </c>
      <c r="D179" s="149" t="s">
        <v>2749</v>
      </c>
      <c r="E179" s="138">
        <v>335838492</v>
      </c>
    </row>
    <row r="180" spans="1:5" ht="18" x14ac:dyDescent="0.25">
      <c r="A180" s="145" t="str">
        <f>VLOOKUP(B180,'[1]LISTADO ATM'!$A$2:$C$822,3,0)</f>
        <v>DISTRITO NACIONAL</v>
      </c>
      <c r="B180" s="145">
        <v>494</v>
      </c>
      <c r="C180" s="145" t="str">
        <f>VLOOKUP(B180,'[1]LISTADO ATM'!$A$2:$B$822,2,0)</f>
        <v xml:space="preserve">ATM Oficina Blue Mall </v>
      </c>
      <c r="D180" s="149" t="s">
        <v>2749</v>
      </c>
      <c r="E180" s="138">
        <v>335838513</v>
      </c>
    </row>
    <row r="181" spans="1:5" ht="18" x14ac:dyDescent="0.25">
      <c r="A181" s="145" t="str">
        <f>VLOOKUP(B181,'[1]LISTADO ATM'!$A$2:$C$822,3,0)</f>
        <v>SUR</v>
      </c>
      <c r="B181" s="145">
        <v>5</v>
      </c>
      <c r="C181" s="145" t="str">
        <f>VLOOKUP(B181,'[1]LISTADO ATM'!$A$2:$B$822,2,0)</f>
        <v>ATM Oficina Autoservicio Villa Ofelia (San Juan)</v>
      </c>
      <c r="D181" s="146" t="s">
        <v>2747</v>
      </c>
      <c r="E181" s="138">
        <v>335837791</v>
      </c>
    </row>
    <row r="182" spans="1:5" ht="18" x14ac:dyDescent="0.25">
      <c r="A182" s="145" t="str">
        <f>VLOOKUP(B182,'[1]LISTADO ATM'!$A$2:$C$822,3,0)</f>
        <v>DISTRITO NACIONAL</v>
      </c>
      <c r="B182" s="145">
        <v>560</v>
      </c>
      <c r="C182" s="145" t="str">
        <f>VLOOKUP(B182,'[1]LISTADO ATM'!$A$2:$B$822,2,0)</f>
        <v xml:space="preserve">ATM Junta Central Electoral </v>
      </c>
      <c r="D182" s="146" t="s">
        <v>2747</v>
      </c>
      <c r="E182" s="138">
        <v>335837813</v>
      </c>
    </row>
    <row r="183" spans="1:5" ht="18.75" thickBot="1" x14ac:dyDescent="0.3">
      <c r="A183" s="118" t="s">
        <v>2499</v>
      </c>
      <c r="B183" s="101">
        <f>COUNT(B171:B182)</f>
        <v>12</v>
      </c>
      <c r="C183" s="153"/>
      <c r="D183" s="126"/>
      <c r="E183" s="126"/>
    </row>
    <row r="184" spans="1:5" ht="15.75" thickBot="1" x14ac:dyDescent="0.3">
      <c r="A184" s="136"/>
      <c r="C184" s="136"/>
      <c r="D184" s="136"/>
      <c r="E184" s="99"/>
    </row>
    <row r="185" spans="1:5" ht="18.75" thickBot="1" x14ac:dyDescent="0.3">
      <c r="A185" s="178" t="s">
        <v>2504</v>
      </c>
      <c r="B185" s="179"/>
      <c r="C185" s="136"/>
      <c r="D185" s="99"/>
      <c r="E185" s="99"/>
    </row>
    <row r="186" spans="1:5" ht="18.75" thickBot="1" x14ac:dyDescent="0.3">
      <c r="A186" s="180">
        <f>+B144+B167+B183</f>
        <v>52</v>
      </c>
      <c r="B186" s="181"/>
      <c r="C186" s="136"/>
      <c r="D186" s="136"/>
      <c r="E186" s="136"/>
    </row>
    <row r="187" spans="1:5" ht="15.75" thickBot="1" x14ac:dyDescent="0.3">
      <c r="A187" s="136"/>
      <c r="C187" s="136"/>
      <c r="D187" s="136"/>
      <c r="E187" s="99"/>
    </row>
    <row r="188" spans="1:5" ht="18.75" thickBot="1" x14ac:dyDescent="0.3">
      <c r="A188" s="172" t="s">
        <v>2505</v>
      </c>
      <c r="B188" s="173"/>
      <c r="C188" s="173"/>
      <c r="D188" s="173"/>
      <c r="E188" s="174"/>
    </row>
    <row r="189" spans="1:5" ht="18" x14ac:dyDescent="0.25">
      <c r="A189" s="102" t="s">
        <v>15</v>
      </c>
      <c r="B189" s="98" t="s">
        <v>2426</v>
      </c>
      <c r="C189" s="98" t="s">
        <v>46</v>
      </c>
      <c r="D189" s="182" t="s">
        <v>2429</v>
      </c>
      <c r="E189" s="183"/>
    </row>
    <row r="190" spans="1:5" ht="18" x14ac:dyDescent="0.25">
      <c r="A190" s="127" t="str">
        <f>VLOOKUP(B190,'[1]LISTADO ATM'!$A$2:$C$822,3,0)</f>
        <v>NORTE</v>
      </c>
      <c r="B190" s="145">
        <v>283</v>
      </c>
      <c r="C190" s="145" t="str">
        <f>VLOOKUP(B190,'[1]LISTADO ATM'!$A$2:$B$822,2,0)</f>
        <v xml:space="preserve">ATM Oficina Nibaje </v>
      </c>
      <c r="D190" s="161" t="s">
        <v>2519</v>
      </c>
      <c r="E190" s="162"/>
    </row>
    <row r="191" spans="1:5" ht="18" x14ac:dyDescent="0.25">
      <c r="A191" s="127" t="str">
        <f>VLOOKUP(B191,'[1]LISTADO ATM'!$A$2:$C$822,3,0)</f>
        <v>NORTE</v>
      </c>
      <c r="B191" s="145">
        <v>405</v>
      </c>
      <c r="C191" s="145" t="str">
        <f>VLOOKUP(B191,'[1]LISTADO ATM'!$A$2:$B$822,2,0)</f>
        <v xml:space="preserve">ATM UNP Loma de Cabrera </v>
      </c>
      <c r="D191" s="161" t="s">
        <v>2519</v>
      </c>
      <c r="E191" s="162"/>
    </row>
    <row r="192" spans="1:5" ht="18" x14ac:dyDescent="0.25">
      <c r="A192" s="127" t="str">
        <f>VLOOKUP(B192,'[1]LISTADO ATM'!$A$2:$C$822,3,0)</f>
        <v>NORTE</v>
      </c>
      <c r="B192" s="145">
        <v>496</v>
      </c>
      <c r="C192" s="145" t="str">
        <f>VLOOKUP(B192,'[1]LISTADO ATM'!$A$2:$B$822,2,0)</f>
        <v xml:space="preserve">ATM Multicentro La Sirena Bonao </v>
      </c>
      <c r="D192" s="161" t="s">
        <v>2519</v>
      </c>
      <c r="E192" s="162"/>
    </row>
    <row r="193" spans="1:5" ht="18" x14ac:dyDescent="0.25">
      <c r="A193" s="127" t="str">
        <f>VLOOKUP(B193,'[1]LISTADO ATM'!$A$2:$C$822,3,0)</f>
        <v>NORTE</v>
      </c>
      <c r="B193" s="145">
        <v>749</v>
      </c>
      <c r="C193" s="145" t="str">
        <f>VLOOKUP(B193,'[1]LISTADO ATM'!$A$2:$B$822,2,0)</f>
        <v xml:space="preserve">ATM Oficina Yaque </v>
      </c>
      <c r="D193" s="161" t="s">
        <v>2519</v>
      </c>
      <c r="E193" s="162"/>
    </row>
    <row r="194" spans="1:5" ht="18" x14ac:dyDescent="0.25">
      <c r="A194" s="127" t="str">
        <f>VLOOKUP(B194,'[1]LISTADO ATM'!$A$2:$C$822,3,0)</f>
        <v>NORTE</v>
      </c>
      <c r="B194" s="145">
        <v>862</v>
      </c>
      <c r="C194" s="145" t="str">
        <f>VLOOKUP(B194,'[1]LISTADO ATM'!$A$2:$B$822,2,0)</f>
        <v xml:space="preserve">ATM S/M Doble A (Sabaneta) </v>
      </c>
      <c r="D194" s="161" t="s">
        <v>2520</v>
      </c>
      <c r="E194" s="162"/>
    </row>
    <row r="195" spans="1:5" ht="18" x14ac:dyDescent="0.25">
      <c r="A195" s="127" t="str">
        <f>VLOOKUP(B195,'[1]LISTADO ATM'!$A$2:$C$822,3,0)</f>
        <v>SUR</v>
      </c>
      <c r="B195" s="145">
        <v>44</v>
      </c>
      <c r="C195" s="145" t="str">
        <f>VLOOKUP(B195,'[1]LISTADO ATM'!$A$2:$B$822,2,0)</f>
        <v xml:space="preserve">ATM Oficina Pedernales </v>
      </c>
      <c r="D195" s="161" t="s">
        <v>2519</v>
      </c>
      <c r="E195" s="162"/>
    </row>
    <row r="196" spans="1:5" ht="18" x14ac:dyDescent="0.25">
      <c r="A196" s="127" t="str">
        <f>VLOOKUP(B196,'[1]LISTADO ATM'!$A$2:$C$822,3,0)</f>
        <v>NORTE</v>
      </c>
      <c r="B196" s="145">
        <v>497</v>
      </c>
      <c r="C196" s="145" t="str">
        <f>VLOOKUP(B196,'[1]LISTADO ATM'!$A$2:$B$822,2,0)</f>
        <v>ATM Ofic. El Portal ll (Santiago)</v>
      </c>
      <c r="D196" s="161" t="s">
        <v>2519</v>
      </c>
      <c r="E196" s="162"/>
    </row>
    <row r="197" spans="1:5" ht="18" x14ac:dyDescent="0.25">
      <c r="A197" s="127" t="str">
        <f>VLOOKUP(B197,'[1]LISTADO ATM'!$A$2:$C$822,3,0)</f>
        <v>NORTE</v>
      </c>
      <c r="B197" s="145">
        <v>605</v>
      </c>
      <c r="C197" s="145" t="str">
        <f>VLOOKUP(B197,'[1]LISTADO ATM'!$A$2:$B$822,2,0)</f>
        <v xml:space="preserve">ATM Oficina Bonao I </v>
      </c>
      <c r="D197" s="161" t="s">
        <v>2519</v>
      </c>
      <c r="E197" s="162"/>
    </row>
    <row r="198" spans="1:5" ht="18" x14ac:dyDescent="0.25">
      <c r="A198" s="145" t="str">
        <f>VLOOKUP(B198,'[1]LISTADO ATM'!$A$2:$C$822,3,0)</f>
        <v>DISTRITO NACIONAL</v>
      </c>
      <c r="B198" s="145">
        <v>575</v>
      </c>
      <c r="C198" s="145" t="str">
        <f>VLOOKUP(B198,'[1]LISTADO ATM'!$A$2:$B$822,2,0)</f>
        <v xml:space="preserve">ATM EDESUR Tiradentes </v>
      </c>
      <c r="D198" s="161" t="s">
        <v>2519</v>
      </c>
      <c r="E198" s="162"/>
    </row>
    <row r="199" spans="1:5" ht="18" x14ac:dyDescent="0.25">
      <c r="A199" s="145" t="str">
        <f>VLOOKUP(B199,'[1]LISTADO ATM'!$A$2:$C$822,3,0)</f>
        <v>DISTRITO NACIONAL</v>
      </c>
      <c r="B199" s="145">
        <v>902</v>
      </c>
      <c r="C199" s="145" t="str">
        <f>VLOOKUP(B199,'[1]LISTADO ATM'!$A$2:$B$822,2,0)</f>
        <v xml:space="preserve">ATM Oficina Plaza Florida </v>
      </c>
      <c r="D199" s="161" t="s">
        <v>2520</v>
      </c>
      <c r="E199" s="162"/>
    </row>
    <row r="200" spans="1:5" ht="18" x14ac:dyDescent="0.25">
      <c r="A200" s="145" t="str">
        <f>VLOOKUP(B200,'[1]LISTADO ATM'!$A$2:$C$822,3,0)</f>
        <v>DISTRITO NACIONAL</v>
      </c>
      <c r="B200" s="145">
        <v>717</v>
      </c>
      <c r="C200" s="145" t="str">
        <f>VLOOKUP(B200,'[1]LISTADO ATM'!$A$2:$B$822,2,0)</f>
        <v xml:space="preserve">ATM Oficina Los Alcarrizos </v>
      </c>
      <c r="D200" s="161" t="s">
        <v>2519</v>
      </c>
      <c r="E200" s="162"/>
    </row>
    <row r="201" spans="1:5" ht="18" x14ac:dyDescent="0.25">
      <c r="A201" s="145" t="str">
        <f>VLOOKUP(B201,'[1]LISTADO ATM'!$A$2:$C$822,3,0)</f>
        <v>NORTE</v>
      </c>
      <c r="B201" s="145">
        <v>807</v>
      </c>
      <c r="C201" s="145" t="str">
        <f>VLOOKUP(B201,'[1]LISTADO ATM'!$A$2:$B$822,2,0)</f>
        <v xml:space="preserve">ATM S/M Morel (Mao) </v>
      </c>
      <c r="D201" s="161" t="s">
        <v>2520</v>
      </c>
      <c r="E201" s="162"/>
    </row>
    <row r="202" spans="1:5" ht="18" x14ac:dyDescent="0.25">
      <c r="A202" s="145" t="str">
        <f>VLOOKUP(B202,'[1]LISTADO ATM'!$A$2:$C$822,3,0)</f>
        <v>DISTRITO NACIONAL</v>
      </c>
      <c r="B202" s="145">
        <v>709</v>
      </c>
      <c r="C202" s="145" t="str">
        <f>VLOOKUP(B202,'[1]LISTADO ATM'!$A$2:$B$822,2,0)</f>
        <v xml:space="preserve">ATM Seguros Maestro SEMMA  </v>
      </c>
      <c r="D202" s="161" t="s">
        <v>2519</v>
      </c>
      <c r="E202" s="162"/>
    </row>
    <row r="203" spans="1:5" ht="18" x14ac:dyDescent="0.25">
      <c r="A203" s="145" t="str">
        <f>VLOOKUP(B203,'[1]LISTADO ATM'!$A$2:$C$822,3,0)</f>
        <v>DISTRITO NACIONAL</v>
      </c>
      <c r="B203" s="145">
        <v>629</v>
      </c>
      <c r="C203" s="145" t="str">
        <f>VLOOKUP(B203,'[1]LISTADO ATM'!$A$2:$B$822,2,0)</f>
        <v xml:space="preserve">ATM Oficina Americana Independencia I </v>
      </c>
      <c r="D203" s="161" t="s">
        <v>2519</v>
      </c>
      <c r="E203" s="162"/>
    </row>
    <row r="204" spans="1:5" ht="18" x14ac:dyDescent="0.25">
      <c r="A204" s="145" t="str">
        <f>VLOOKUP(B204,'[1]LISTADO ATM'!$A$2:$C$822,3,0)</f>
        <v>DISTRITO NACIONAL</v>
      </c>
      <c r="B204" s="145">
        <v>577</v>
      </c>
      <c r="C204" s="145" t="str">
        <f>VLOOKUP(B204,'[1]LISTADO ATM'!$A$2:$B$822,2,0)</f>
        <v xml:space="preserve">ATM Olé Ave. Duarte </v>
      </c>
      <c r="D204" s="161" t="s">
        <v>2520</v>
      </c>
      <c r="E204" s="162"/>
    </row>
    <row r="205" spans="1:5" ht="18" x14ac:dyDescent="0.25">
      <c r="A205" s="145" t="str">
        <f>VLOOKUP(B205,'[1]LISTADO ATM'!$A$2:$C$822,3,0)</f>
        <v>DISTRITO NACIONAL</v>
      </c>
      <c r="B205" s="145">
        <v>884</v>
      </c>
      <c r="C205" s="145" t="str">
        <f>VLOOKUP(B205,'[1]LISTADO ATM'!$A$2:$B$822,2,0)</f>
        <v xml:space="preserve">ATM UNP Olé Sabana Perdida </v>
      </c>
      <c r="D205" s="161" t="s">
        <v>2520</v>
      </c>
      <c r="E205" s="162"/>
    </row>
    <row r="206" spans="1:5" ht="18" x14ac:dyDescent="0.25">
      <c r="A206" s="145" t="str">
        <f>VLOOKUP(B206,'[1]LISTADO ATM'!$A$2:$C$822,3,0)</f>
        <v>DISTRITO NACIONAL</v>
      </c>
      <c r="B206" s="145">
        <v>812</v>
      </c>
      <c r="C206" s="145" t="str">
        <f>VLOOKUP(B206,'[1]LISTADO ATM'!$A$2:$B$822,2,0)</f>
        <v xml:space="preserve">ATM Canasta del Pueblo </v>
      </c>
      <c r="D206" s="161" t="s">
        <v>2519</v>
      </c>
      <c r="E206" s="162"/>
    </row>
    <row r="207" spans="1:5" ht="18" x14ac:dyDescent="0.25">
      <c r="A207" s="145" t="str">
        <f>VLOOKUP(B207,'[1]LISTADO ATM'!$A$2:$C$822,3,0)</f>
        <v>ESTE</v>
      </c>
      <c r="B207" s="145">
        <v>429</v>
      </c>
      <c r="C207" s="145" t="str">
        <f>VLOOKUP(B207,'[1]LISTADO ATM'!$A$2:$B$822,2,0)</f>
        <v xml:space="preserve">ATM Oficina Jumbo La Romana </v>
      </c>
      <c r="D207" s="161" t="s">
        <v>2520</v>
      </c>
      <c r="E207" s="162"/>
    </row>
    <row r="208" spans="1:5" ht="18" x14ac:dyDescent="0.25">
      <c r="A208" s="145" t="str">
        <f>VLOOKUP(B208,'[1]LISTADO ATM'!$A$2:$C$822,3,0)</f>
        <v>NORTE</v>
      </c>
      <c r="B208" s="145">
        <v>337</v>
      </c>
      <c r="C208" s="145" t="str">
        <f>VLOOKUP(B208,'[1]LISTADO ATM'!$A$2:$B$822,2,0)</f>
        <v>ATM S/M Cooperativa Moca</v>
      </c>
      <c r="D208" s="161" t="s">
        <v>2520</v>
      </c>
      <c r="E208" s="162"/>
    </row>
    <row r="209" spans="1:5" ht="18" x14ac:dyDescent="0.25">
      <c r="A209" s="145" t="str">
        <f>VLOOKUP(B209,'[1]LISTADO ATM'!$A$2:$C$822,3,0)</f>
        <v>DISTRITO NACIONAL</v>
      </c>
      <c r="B209" s="145">
        <v>973</v>
      </c>
      <c r="C209" s="145" t="str">
        <f>VLOOKUP(B209,'[1]LISTADO ATM'!$A$2:$B$822,2,0)</f>
        <v xml:space="preserve">ATM Oficina Sabana de la Mar </v>
      </c>
      <c r="D209" s="161" t="s">
        <v>2520</v>
      </c>
      <c r="E209" s="162"/>
    </row>
    <row r="210" spans="1:5" ht="18.75" thickBot="1" x14ac:dyDescent="0.3">
      <c r="A210" s="118" t="s">
        <v>2499</v>
      </c>
      <c r="B210" s="101">
        <f>COUNT(B190:B209)</f>
        <v>20</v>
      </c>
      <c r="C210" s="153"/>
      <c r="D210" s="126"/>
      <c r="E210" s="126"/>
    </row>
  </sheetData>
  <mergeCells count="33">
    <mergeCell ref="D208:E208"/>
    <mergeCell ref="D209:E209"/>
    <mergeCell ref="D203:E203"/>
    <mergeCell ref="D204:E204"/>
    <mergeCell ref="D205:E205"/>
    <mergeCell ref="D206:E206"/>
    <mergeCell ref="D207:E207"/>
    <mergeCell ref="D198:E198"/>
    <mergeCell ref="D199:E199"/>
    <mergeCell ref="D200:E200"/>
    <mergeCell ref="D201:E201"/>
    <mergeCell ref="D202:E202"/>
    <mergeCell ref="D193:E193"/>
    <mergeCell ref="D194:E194"/>
    <mergeCell ref="D195:E195"/>
    <mergeCell ref="D196:E196"/>
    <mergeCell ref="D197:E197"/>
    <mergeCell ref="A185:B185"/>
    <mergeCell ref="A186:B186"/>
    <mergeCell ref="A188:E188"/>
    <mergeCell ref="D189:E189"/>
    <mergeCell ref="D191:E191"/>
    <mergeCell ref="A169:E169"/>
    <mergeCell ref="A1:E1"/>
    <mergeCell ref="A2:E2"/>
    <mergeCell ref="A7:E7"/>
    <mergeCell ref="D192:E192"/>
    <mergeCell ref="D190:E190"/>
    <mergeCell ref="C94:E94"/>
    <mergeCell ref="A96:E96"/>
    <mergeCell ref="C107:E107"/>
    <mergeCell ref="A109:E109"/>
    <mergeCell ref="A146:E146"/>
  </mergeCells>
  <phoneticPr fontId="46" type="noConversion"/>
  <conditionalFormatting sqref="E62">
    <cfRule type="duplicateValues" dxfId="165" priority="146"/>
  </conditionalFormatting>
  <conditionalFormatting sqref="E82">
    <cfRule type="duplicateValues" dxfId="164" priority="145"/>
  </conditionalFormatting>
  <conditionalFormatting sqref="E190">
    <cfRule type="duplicateValues" dxfId="163" priority="144"/>
  </conditionalFormatting>
  <conditionalFormatting sqref="E190">
    <cfRule type="duplicateValues" dxfId="162" priority="143"/>
  </conditionalFormatting>
  <conditionalFormatting sqref="E191">
    <cfRule type="duplicateValues" dxfId="161" priority="142"/>
  </conditionalFormatting>
  <conditionalFormatting sqref="E191">
    <cfRule type="duplicateValues" dxfId="160" priority="141"/>
  </conditionalFormatting>
  <conditionalFormatting sqref="E192">
    <cfRule type="duplicateValues" dxfId="159" priority="140"/>
  </conditionalFormatting>
  <conditionalFormatting sqref="E192">
    <cfRule type="duplicateValues" dxfId="158" priority="139"/>
  </conditionalFormatting>
  <conditionalFormatting sqref="E193">
    <cfRule type="duplicateValues" dxfId="157" priority="138"/>
  </conditionalFormatting>
  <conditionalFormatting sqref="E194">
    <cfRule type="duplicateValues" dxfId="156" priority="136"/>
  </conditionalFormatting>
  <conditionalFormatting sqref="E194">
    <cfRule type="duplicateValues" dxfId="155" priority="137"/>
  </conditionalFormatting>
  <conditionalFormatting sqref="E174">
    <cfRule type="duplicateValues" dxfId="154" priority="134"/>
  </conditionalFormatting>
  <conditionalFormatting sqref="E174">
    <cfRule type="duplicateValues" dxfId="153" priority="135"/>
  </conditionalFormatting>
  <conditionalFormatting sqref="B174">
    <cfRule type="duplicateValues" dxfId="152" priority="132"/>
    <cfRule type="duplicateValues" dxfId="151" priority="133"/>
  </conditionalFormatting>
  <conditionalFormatting sqref="E175">
    <cfRule type="duplicateValues" dxfId="150" priority="130"/>
  </conditionalFormatting>
  <conditionalFormatting sqref="E175">
    <cfRule type="duplicateValues" dxfId="149" priority="131"/>
  </conditionalFormatting>
  <conditionalFormatting sqref="B175">
    <cfRule type="duplicateValues" dxfId="148" priority="128"/>
    <cfRule type="duplicateValues" dxfId="147" priority="129"/>
  </conditionalFormatting>
  <conditionalFormatting sqref="E197">
    <cfRule type="duplicateValues" dxfId="146" priority="127"/>
  </conditionalFormatting>
  <conditionalFormatting sqref="E197">
    <cfRule type="duplicateValues" dxfId="145" priority="126"/>
  </conditionalFormatting>
  <conditionalFormatting sqref="E193">
    <cfRule type="duplicateValues" dxfId="144" priority="147"/>
  </conditionalFormatting>
  <conditionalFormatting sqref="E65">
    <cfRule type="duplicateValues" dxfId="143" priority="125"/>
  </conditionalFormatting>
  <conditionalFormatting sqref="E198">
    <cfRule type="duplicateValues" dxfId="142" priority="124"/>
  </conditionalFormatting>
  <conditionalFormatting sqref="E198">
    <cfRule type="duplicateValues" dxfId="141" priority="123"/>
  </conditionalFormatting>
  <conditionalFormatting sqref="E198">
    <cfRule type="duplicateValues" dxfId="140" priority="122"/>
  </conditionalFormatting>
  <conditionalFormatting sqref="E199">
    <cfRule type="duplicateValues" dxfId="139" priority="120"/>
  </conditionalFormatting>
  <conditionalFormatting sqref="E199">
    <cfRule type="duplicateValues" dxfId="138" priority="121"/>
  </conditionalFormatting>
  <conditionalFormatting sqref="E199">
    <cfRule type="duplicateValues" dxfId="137" priority="119"/>
  </conditionalFormatting>
  <conditionalFormatting sqref="E9">
    <cfRule type="duplicateValues" dxfId="136" priority="118"/>
  </conditionalFormatting>
  <conditionalFormatting sqref="E200">
    <cfRule type="duplicateValues" dxfId="135" priority="117"/>
  </conditionalFormatting>
  <conditionalFormatting sqref="E200">
    <cfRule type="duplicateValues" dxfId="134" priority="116"/>
  </conditionalFormatting>
  <conditionalFormatting sqref="E200">
    <cfRule type="duplicateValues" dxfId="133" priority="115"/>
  </conditionalFormatting>
  <conditionalFormatting sqref="E10">
    <cfRule type="duplicateValues" dxfId="132" priority="114"/>
  </conditionalFormatting>
  <conditionalFormatting sqref="E11">
    <cfRule type="duplicateValues" dxfId="131" priority="113"/>
  </conditionalFormatting>
  <conditionalFormatting sqref="E201">
    <cfRule type="duplicateValues" dxfId="130" priority="111"/>
  </conditionalFormatting>
  <conditionalFormatting sqref="E201">
    <cfRule type="duplicateValues" dxfId="129" priority="112"/>
  </conditionalFormatting>
  <conditionalFormatting sqref="E201">
    <cfRule type="duplicateValues" dxfId="128" priority="110"/>
  </conditionalFormatting>
  <conditionalFormatting sqref="E202">
    <cfRule type="duplicateValues" dxfId="127" priority="109"/>
  </conditionalFormatting>
  <conditionalFormatting sqref="E202">
    <cfRule type="duplicateValues" dxfId="126" priority="108"/>
  </conditionalFormatting>
  <conditionalFormatting sqref="E202">
    <cfRule type="duplicateValues" dxfId="125" priority="107"/>
  </conditionalFormatting>
  <conditionalFormatting sqref="E203">
    <cfRule type="duplicateValues" dxfId="124" priority="106"/>
  </conditionalFormatting>
  <conditionalFormatting sqref="E203">
    <cfRule type="duplicateValues" dxfId="123" priority="105"/>
  </conditionalFormatting>
  <conditionalFormatting sqref="E203">
    <cfRule type="duplicateValues" dxfId="122" priority="104"/>
  </conditionalFormatting>
  <conditionalFormatting sqref="E205">
    <cfRule type="duplicateValues" dxfId="121" priority="102"/>
  </conditionalFormatting>
  <conditionalFormatting sqref="E205">
    <cfRule type="duplicateValues" dxfId="120" priority="103"/>
  </conditionalFormatting>
  <conditionalFormatting sqref="E205">
    <cfRule type="duplicateValues" dxfId="119" priority="101"/>
  </conditionalFormatting>
  <conditionalFormatting sqref="E204">
    <cfRule type="duplicateValues" dxfId="118" priority="99"/>
  </conditionalFormatting>
  <conditionalFormatting sqref="E204">
    <cfRule type="duplicateValues" dxfId="117" priority="100"/>
  </conditionalFormatting>
  <conditionalFormatting sqref="E204">
    <cfRule type="duplicateValues" dxfId="116" priority="98"/>
  </conditionalFormatting>
  <conditionalFormatting sqref="E206">
    <cfRule type="duplicateValues" dxfId="115" priority="97"/>
  </conditionalFormatting>
  <conditionalFormatting sqref="E206">
    <cfRule type="duplicateValues" dxfId="114" priority="96"/>
  </conditionalFormatting>
  <conditionalFormatting sqref="E206">
    <cfRule type="duplicateValues" dxfId="113" priority="95"/>
  </conditionalFormatting>
  <conditionalFormatting sqref="E208">
    <cfRule type="duplicateValues" dxfId="112" priority="93"/>
  </conditionalFormatting>
  <conditionalFormatting sqref="E208">
    <cfRule type="duplicateValues" dxfId="111" priority="94"/>
  </conditionalFormatting>
  <conditionalFormatting sqref="E208">
    <cfRule type="duplicateValues" dxfId="110" priority="92"/>
  </conditionalFormatting>
  <conditionalFormatting sqref="E209">
    <cfRule type="duplicateValues" dxfId="109" priority="90"/>
  </conditionalFormatting>
  <conditionalFormatting sqref="E209">
    <cfRule type="duplicateValues" dxfId="108" priority="91"/>
  </conditionalFormatting>
  <conditionalFormatting sqref="E209">
    <cfRule type="duplicateValues" dxfId="107" priority="89"/>
  </conditionalFormatting>
  <conditionalFormatting sqref="E12">
    <cfRule type="duplicateValues" dxfId="106" priority="87"/>
  </conditionalFormatting>
  <conditionalFormatting sqref="E12">
    <cfRule type="duplicateValues" dxfId="105" priority="88"/>
  </conditionalFormatting>
  <conditionalFormatting sqref="E13">
    <cfRule type="duplicateValues" dxfId="104" priority="85"/>
  </conditionalFormatting>
  <conditionalFormatting sqref="E13">
    <cfRule type="duplicateValues" dxfId="103" priority="86"/>
  </conditionalFormatting>
  <conditionalFormatting sqref="E14">
    <cfRule type="duplicateValues" dxfId="102" priority="83"/>
  </conditionalFormatting>
  <conditionalFormatting sqref="E14">
    <cfRule type="duplicateValues" dxfId="101" priority="84"/>
  </conditionalFormatting>
  <conditionalFormatting sqref="E15">
    <cfRule type="duplicateValues" dxfId="100" priority="81"/>
  </conditionalFormatting>
  <conditionalFormatting sqref="E15">
    <cfRule type="duplicateValues" dxfId="99" priority="82"/>
  </conditionalFormatting>
  <conditionalFormatting sqref="E16">
    <cfRule type="duplicateValues" dxfId="98" priority="79"/>
  </conditionalFormatting>
  <conditionalFormatting sqref="E16">
    <cfRule type="duplicateValues" dxfId="97" priority="80"/>
  </conditionalFormatting>
  <conditionalFormatting sqref="E17">
    <cfRule type="duplicateValues" dxfId="96" priority="77"/>
  </conditionalFormatting>
  <conditionalFormatting sqref="E17">
    <cfRule type="duplicateValues" dxfId="95" priority="78"/>
  </conditionalFormatting>
  <conditionalFormatting sqref="E18">
    <cfRule type="duplicateValues" dxfId="94" priority="76"/>
  </conditionalFormatting>
  <conditionalFormatting sqref="E18">
    <cfRule type="duplicateValues" dxfId="93" priority="75"/>
  </conditionalFormatting>
  <conditionalFormatting sqref="E19">
    <cfRule type="duplicateValues" dxfId="92" priority="74"/>
  </conditionalFormatting>
  <conditionalFormatting sqref="E22">
    <cfRule type="duplicateValues" dxfId="91" priority="73"/>
  </conditionalFormatting>
  <conditionalFormatting sqref="E22">
    <cfRule type="duplicateValues" dxfId="90" priority="72"/>
  </conditionalFormatting>
  <conditionalFormatting sqref="E24">
    <cfRule type="duplicateValues" dxfId="89" priority="71"/>
  </conditionalFormatting>
  <conditionalFormatting sqref="E87">
    <cfRule type="duplicateValues" dxfId="88" priority="70"/>
  </conditionalFormatting>
  <conditionalFormatting sqref="E89">
    <cfRule type="duplicateValues" dxfId="87" priority="69"/>
  </conditionalFormatting>
  <conditionalFormatting sqref="E86">
    <cfRule type="duplicateValues" dxfId="86" priority="68"/>
  </conditionalFormatting>
  <conditionalFormatting sqref="E149">
    <cfRule type="duplicateValues" dxfId="85" priority="148"/>
  </conditionalFormatting>
  <conditionalFormatting sqref="E25">
    <cfRule type="duplicateValues" dxfId="84" priority="67"/>
  </conditionalFormatting>
  <conditionalFormatting sqref="E26">
    <cfRule type="duplicateValues" dxfId="83" priority="66"/>
  </conditionalFormatting>
  <conditionalFormatting sqref="E27">
    <cfRule type="duplicateValues" dxfId="82" priority="65"/>
  </conditionalFormatting>
  <conditionalFormatting sqref="E60">
    <cfRule type="duplicateValues" dxfId="81" priority="149"/>
  </conditionalFormatting>
  <conditionalFormatting sqref="E28">
    <cfRule type="duplicateValues" dxfId="80" priority="64"/>
  </conditionalFormatting>
  <conditionalFormatting sqref="E29">
    <cfRule type="duplicateValues" dxfId="79" priority="63"/>
  </conditionalFormatting>
  <conditionalFormatting sqref="E33">
    <cfRule type="duplicateValues" dxfId="78" priority="62"/>
  </conditionalFormatting>
  <conditionalFormatting sqref="E34">
    <cfRule type="duplicateValues" dxfId="77" priority="61"/>
  </conditionalFormatting>
  <conditionalFormatting sqref="E35">
    <cfRule type="duplicateValues" dxfId="76" priority="60"/>
  </conditionalFormatting>
  <conditionalFormatting sqref="E36">
    <cfRule type="duplicateValues" dxfId="75" priority="59"/>
  </conditionalFormatting>
  <conditionalFormatting sqref="E37">
    <cfRule type="duplicateValues" dxfId="74" priority="58"/>
  </conditionalFormatting>
  <conditionalFormatting sqref="E38">
    <cfRule type="duplicateValues" dxfId="73" priority="57"/>
  </conditionalFormatting>
  <conditionalFormatting sqref="E39">
    <cfRule type="duplicateValues" dxfId="72" priority="56"/>
  </conditionalFormatting>
  <conditionalFormatting sqref="E40">
    <cfRule type="duplicateValues" dxfId="71" priority="55"/>
  </conditionalFormatting>
  <conditionalFormatting sqref="E41">
    <cfRule type="duplicateValues" dxfId="70" priority="54"/>
  </conditionalFormatting>
  <conditionalFormatting sqref="E42">
    <cfRule type="duplicateValues" dxfId="69" priority="53"/>
  </conditionalFormatting>
  <conditionalFormatting sqref="E43:E44">
    <cfRule type="duplicateValues" dxfId="68" priority="52"/>
  </conditionalFormatting>
  <conditionalFormatting sqref="E45:E48">
    <cfRule type="duplicateValues" dxfId="67" priority="51"/>
  </conditionalFormatting>
  <conditionalFormatting sqref="E49">
    <cfRule type="duplicateValues" dxfId="66" priority="50"/>
  </conditionalFormatting>
  <conditionalFormatting sqref="E50">
    <cfRule type="duplicateValues" dxfId="65" priority="49"/>
  </conditionalFormatting>
  <conditionalFormatting sqref="E51">
    <cfRule type="duplicateValues" dxfId="64" priority="48"/>
  </conditionalFormatting>
  <conditionalFormatting sqref="E207">
    <cfRule type="duplicateValues" dxfId="63" priority="46"/>
  </conditionalFormatting>
  <conditionalFormatting sqref="E207">
    <cfRule type="duplicateValues" dxfId="62" priority="47"/>
  </conditionalFormatting>
  <conditionalFormatting sqref="E207">
    <cfRule type="duplicateValues" dxfId="61" priority="45"/>
  </conditionalFormatting>
  <conditionalFormatting sqref="E207">
    <cfRule type="duplicateValues" dxfId="60" priority="44"/>
  </conditionalFormatting>
  <conditionalFormatting sqref="E52">
    <cfRule type="duplicateValues" dxfId="59" priority="43"/>
  </conditionalFormatting>
  <conditionalFormatting sqref="E55">
    <cfRule type="duplicateValues" dxfId="58" priority="42"/>
  </conditionalFormatting>
  <conditionalFormatting sqref="E56">
    <cfRule type="duplicateValues" dxfId="57" priority="41"/>
  </conditionalFormatting>
  <conditionalFormatting sqref="E61">
    <cfRule type="duplicateValues" dxfId="56" priority="40"/>
  </conditionalFormatting>
  <conditionalFormatting sqref="B111:B118 B134 B138:B143">
    <cfRule type="duplicateValues" dxfId="55" priority="150"/>
    <cfRule type="duplicateValues" dxfId="54" priority="151"/>
  </conditionalFormatting>
  <conditionalFormatting sqref="B111:B118 B134 B138:B143">
    <cfRule type="duplicateValues" dxfId="53" priority="152"/>
  </conditionalFormatting>
  <conditionalFormatting sqref="E111:E112 E63:E64 E66:E79">
    <cfRule type="duplicateValues" dxfId="52" priority="153"/>
  </conditionalFormatting>
  <conditionalFormatting sqref="E152:E153 E91">
    <cfRule type="duplicateValues" dxfId="51" priority="39"/>
  </conditionalFormatting>
  <conditionalFormatting sqref="E149:E151 E83:E84 E93">
    <cfRule type="duplicateValues" dxfId="50" priority="154"/>
  </conditionalFormatting>
  <conditionalFormatting sqref="E9:E56">
    <cfRule type="duplicateValues" dxfId="49" priority="155"/>
  </conditionalFormatting>
  <conditionalFormatting sqref="E101">
    <cfRule type="duplicateValues" dxfId="48" priority="38"/>
  </conditionalFormatting>
  <conditionalFormatting sqref="E210 E62 E1:E7 E144:E146 E80:E81 E195:E196 E176:E178 E183:E189 E103 E57:E60 E94:E96 E98:E100 E89:E90 E86:E87 E148 E167:E171 E106:E109 E92 E173">
    <cfRule type="duplicateValues" dxfId="47" priority="156"/>
  </conditionalFormatting>
  <conditionalFormatting sqref="E210 E62 E144:E146 E80:E81 E1:E7 E195:E196 E176:E178 E183:E189 E103 E57:E60 E94:E96 E98:E100 E89:E90 E86:E87 E148 E167:E171 E106:E109 E92 E173">
    <cfRule type="duplicateValues" dxfId="46" priority="157"/>
  </conditionalFormatting>
  <conditionalFormatting sqref="E210 E144:E146 E1:E7 E62:E84 E9:E60 E98:E100 E111:E112 E167:E171 E183:E197 E103 E106:E109 E86:E87 E89:E90 E92:E96 E148:E151 E173:E178">
    <cfRule type="duplicateValues" dxfId="45" priority="158"/>
  </conditionalFormatting>
  <conditionalFormatting sqref="E208:E210 E144:E146 E1:E7 E62:E84 E9:E60 E98:E100 E111:E112 E167:E171 E183:E206 E103 E106:E109 E86:E87 E89:E90 E92:E96 E148:E151 E173:E178">
    <cfRule type="duplicateValues" dxfId="44" priority="159"/>
  </conditionalFormatting>
  <conditionalFormatting sqref="B159:B210 B1:B118 B134 B138:B156">
    <cfRule type="duplicateValues" dxfId="43" priority="31"/>
    <cfRule type="duplicateValues" dxfId="42" priority="37"/>
  </conditionalFormatting>
  <conditionalFormatting sqref="E179:E182">
    <cfRule type="duplicateValues" dxfId="41" priority="33"/>
  </conditionalFormatting>
  <conditionalFormatting sqref="E179:E182">
    <cfRule type="duplicateValues" dxfId="40" priority="34"/>
  </conditionalFormatting>
  <conditionalFormatting sqref="E179:E182">
    <cfRule type="duplicateValues" dxfId="39" priority="35"/>
  </conditionalFormatting>
  <conditionalFormatting sqref="E179:E182">
    <cfRule type="duplicateValues" dxfId="38" priority="36"/>
  </conditionalFormatting>
  <conditionalFormatting sqref="B171:B210 B148:B156 B111:B118 B98:B109 B1:B7 B9:B96 B134 B138:B146 B159:B169">
    <cfRule type="duplicateValues" dxfId="37" priority="160"/>
    <cfRule type="duplicateValues" dxfId="36" priority="161"/>
    <cfRule type="duplicateValues" dxfId="35" priority="162"/>
  </conditionalFormatting>
  <conditionalFormatting sqref="B176:B210 B144:B146 B1:B7 B9:B96 B98:B109 B148:B156 B171:B173 B159:B169">
    <cfRule type="duplicateValues" dxfId="34" priority="163"/>
    <cfRule type="duplicateValues" dxfId="33" priority="164"/>
  </conditionalFormatting>
  <conditionalFormatting sqref="B171:B210 B144:B146 B1:B7 B9:B96 B98:B109 B148:B156 B159:B169">
    <cfRule type="duplicateValues" dxfId="32" priority="165"/>
  </conditionalFormatting>
  <conditionalFormatting sqref="B171:B210 B148:B156 B111:B118 B98:B109 B1:B7 B9:B96 B134 B138:B146 B159:B169">
    <cfRule type="duplicateValues" dxfId="31" priority="166"/>
  </conditionalFormatting>
  <conditionalFormatting sqref="B159:B210 B1:B118 B134 B138:B156">
    <cfRule type="duplicateValues" dxfId="30" priority="32"/>
  </conditionalFormatting>
  <conditionalFormatting sqref="B119:B129">
    <cfRule type="duplicateValues" dxfId="29" priority="25"/>
    <cfRule type="duplicateValues" dxfId="28" priority="26"/>
    <cfRule type="duplicateValues" dxfId="27" priority="27"/>
    <cfRule type="duplicateValues" dxfId="26" priority="30"/>
  </conditionalFormatting>
  <conditionalFormatting sqref="B119:B129">
    <cfRule type="duplicateValues" dxfId="25" priority="29"/>
  </conditionalFormatting>
  <conditionalFormatting sqref="B119:B129">
    <cfRule type="duplicateValues" dxfId="24" priority="28"/>
  </conditionalFormatting>
  <conditionalFormatting sqref="B130:B133">
    <cfRule type="duplicateValues" dxfId="23" priority="19"/>
    <cfRule type="duplicateValues" dxfId="22" priority="20"/>
    <cfRule type="duplicateValues" dxfId="21" priority="21"/>
    <cfRule type="duplicateValues" dxfId="20" priority="24"/>
  </conditionalFormatting>
  <conditionalFormatting sqref="B130:B133">
    <cfRule type="duplicateValues" dxfId="19" priority="23"/>
  </conditionalFormatting>
  <conditionalFormatting sqref="B130:B133">
    <cfRule type="duplicateValues" dxfId="18" priority="22"/>
  </conditionalFormatting>
  <conditionalFormatting sqref="B135:B136">
    <cfRule type="duplicateValues" dxfId="17" priority="13"/>
    <cfRule type="duplicateValues" dxfId="16" priority="14"/>
    <cfRule type="duplicateValues" dxfId="15" priority="15"/>
    <cfRule type="duplicateValues" dxfId="14" priority="18"/>
  </conditionalFormatting>
  <conditionalFormatting sqref="B135:B136">
    <cfRule type="duplicateValues" dxfId="13" priority="17"/>
  </conditionalFormatting>
  <conditionalFormatting sqref="B135:B136">
    <cfRule type="duplicateValues" dxfId="12" priority="16"/>
  </conditionalFormatting>
  <conditionalFormatting sqref="B137">
    <cfRule type="duplicateValues" dxfId="11" priority="7"/>
    <cfRule type="duplicateValues" dxfId="10" priority="8"/>
    <cfRule type="duplicateValues" dxfId="9" priority="9"/>
    <cfRule type="duplicateValues" dxfId="8" priority="12"/>
  </conditionalFormatting>
  <conditionalFormatting sqref="B137">
    <cfRule type="duplicateValues" dxfId="7" priority="11"/>
  </conditionalFormatting>
  <conditionalFormatting sqref="B137">
    <cfRule type="duplicateValues" dxfId="6" priority="10"/>
  </conditionalFormatting>
  <conditionalFormatting sqref="B157:B158">
    <cfRule type="duplicateValues" dxfId="5" priority="1"/>
    <cfRule type="duplicateValues" dxfId="4" priority="2"/>
    <cfRule type="duplicateValues" dxfId="3" priority="3"/>
    <cfRule type="duplicateValues" dxfId="2" priority="6"/>
  </conditionalFormatting>
  <conditionalFormatting sqref="B157:B158">
    <cfRule type="duplicateValues" dxfId="1" priority="5"/>
  </conditionalFormatting>
  <conditionalFormatting sqref="B157:B158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2508</v>
      </c>
      <c r="E3" s="69"/>
    </row>
    <row r="4" spans="1:5" ht="18" x14ac:dyDescent="0.25">
      <c r="A4" s="109" t="s">
        <v>2509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9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9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9">
        <v>335837667</v>
      </c>
      <c r="B8" s="54">
        <v>622</v>
      </c>
      <c r="C8" s="67" t="s">
        <v>2431</v>
      </c>
      <c r="D8" s="67" t="s">
        <v>2508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0" t="s">
        <v>2443</v>
      </c>
      <c r="B25" s="191"/>
      <c r="C25" s="191"/>
      <c r="D25" s="19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2510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2511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2512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2513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2514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2515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2516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2517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2"/>
      <c r="B39" s="120"/>
      <c r="C39" s="130"/>
      <c r="D39" s="130"/>
    </row>
    <row r="40" spans="1:4" s="94" customFormat="1" ht="18.75" thickBot="1" x14ac:dyDescent="0.3">
      <c r="A40" s="129">
        <v>335837664</v>
      </c>
      <c r="B40" s="120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29">
        <v>335837666</v>
      </c>
      <c r="B41" s="120">
        <v>405</v>
      </c>
      <c r="C41" s="67" t="s">
        <v>2477</v>
      </c>
      <c r="D41" s="67" t="s">
        <v>2478</v>
      </c>
    </row>
    <row r="42" spans="1:4" s="94" customFormat="1" ht="18" x14ac:dyDescent="0.25">
      <c r="A42" s="122"/>
      <c r="B42" s="120"/>
      <c r="C42" s="130"/>
      <c r="D42" s="130"/>
    </row>
    <row r="43" spans="1:4" s="94" customFormat="1" ht="18" x14ac:dyDescent="0.25">
      <c r="A43" s="122"/>
      <c r="B43" s="120"/>
      <c r="C43" s="130"/>
      <c r="D43" s="130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318" priority="119253"/>
  </conditionalFormatting>
  <conditionalFormatting sqref="A9:A11">
    <cfRule type="duplicateValues" dxfId="317" priority="119257"/>
    <cfRule type="duplicateValues" dxfId="316" priority="119258"/>
  </conditionalFormatting>
  <conditionalFormatting sqref="A9:A11">
    <cfRule type="duplicateValues" dxfId="315" priority="119261"/>
    <cfRule type="duplicateValues" dxfId="314" priority="119262"/>
  </conditionalFormatting>
  <conditionalFormatting sqref="A5">
    <cfRule type="duplicateValues" dxfId="313" priority="289"/>
  </conditionalFormatting>
  <conditionalFormatting sqref="A5">
    <cfRule type="duplicateValues" dxfId="312" priority="287"/>
    <cfRule type="duplicateValues" dxfId="311" priority="288"/>
  </conditionalFormatting>
  <conditionalFormatting sqref="A5">
    <cfRule type="duplicateValues" dxfId="310" priority="285"/>
    <cfRule type="duplicateValues" dxfId="309" priority="286"/>
  </conditionalFormatting>
  <conditionalFormatting sqref="A5">
    <cfRule type="duplicateValues" dxfId="308" priority="266"/>
  </conditionalFormatting>
  <conditionalFormatting sqref="A5">
    <cfRule type="duplicateValues" dxfId="307" priority="264"/>
    <cfRule type="duplicateValues" dxfId="306" priority="265"/>
  </conditionalFormatting>
  <conditionalFormatting sqref="A5">
    <cfRule type="duplicateValues" dxfId="305" priority="262"/>
    <cfRule type="duplicateValues" dxfId="304" priority="263"/>
  </conditionalFormatting>
  <conditionalFormatting sqref="B5:B6">
    <cfRule type="duplicateValues" dxfId="303" priority="259"/>
    <cfRule type="duplicateValues" dxfId="302" priority="260"/>
  </conditionalFormatting>
  <conditionalFormatting sqref="B5:B6">
    <cfRule type="duplicateValues" dxfId="301" priority="258"/>
  </conditionalFormatting>
  <conditionalFormatting sqref="B5:B6">
    <cfRule type="duplicateValues" dxfId="300" priority="257"/>
  </conditionalFormatting>
  <conditionalFormatting sqref="B5:B6">
    <cfRule type="duplicateValues" dxfId="299" priority="255"/>
    <cfRule type="duplicateValues" dxfId="298" priority="256"/>
  </conditionalFormatting>
  <conditionalFormatting sqref="B27:B30">
    <cfRule type="duplicateValues" dxfId="297" priority="101"/>
  </conditionalFormatting>
  <conditionalFormatting sqref="B27:B30">
    <cfRule type="duplicateValues" dxfId="296" priority="99"/>
    <cfRule type="duplicateValues" dxfId="295" priority="100"/>
  </conditionalFormatting>
  <conditionalFormatting sqref="B27:B30">
    <cfRule type="duplicateValues" dxfId="294" priority="97"/>
    <cfRule type="duplicateValues" dxfId="293" priority="98"/>
  </conditionalFormatting>
  <conditionalFormatting sqref="B27:B30">
    <cfRule type="duplicateValues" dxfId="292" priority="96"/>
  </conditionalFormatting>
  <conditionalFormatting sqref="B27:B30">
    <cfRule type="duplicateValues" dxfId="291" priority="95"/>
  </conditionalFormatting>
  <conditionalFormatting sqref="B27:B30">
    <cfRule type="duplicateValues" dxfId="290" priority="94"/>
  </conditionalFormatting>
  <conditionalFormatting sqref="B27:B30">
    <cfRule type="duplicateValues" dxfId="289" priority="93"/>
  </conditionalFormatting>
  <conditionalFormatting sqref="B27:B30">
    <cfRule type="duplicateValues" dxfId="288" priority="91"/>
    <cfRule type="duplicateValues" dxfId="287" priority="92"/>
  </conditionalFormatting>
  <conditionalFormatting sqref="B27:B30">
    <cfRule type="duplicateValues" dxfId="286" priority="90"/>
  </conditionalFormatting>
  <conditionalFormatting sqref="B27:B30">
    <cfRule type="duplicateValues" dxfId="285" priority="88"/>
    <cfRule type="duplicateValues" dxfId="284" priority="89"/>
  </conditionalFormatting>
  <conditionalFormatting sqref="A27:A30">
    <cfRule type="duplicateValues" dxfId="283" priority="87"/>
  </conditionalFormatting>
  <conditionalFormatting sqref="A27:A30">
    <cfRule type="duplicateValues" dxfId="282" priority="86"/>
  </conditionalFormatting>
  <conditionalFormatting sqref="A27:A30">
    <cfRule type="duplicateValues" dxfId="281" priority="84"/>
    <cfRule type="duplicateValues" dxfId="280" priority="85"/>
  </conditionalFormatting>
  <conditionalFormatting sqref="A27:A30">
    <cfRule type="duplicateValues" dxfId="279" priority="83"/>
  </conditionalFormatting>
  <conditionalFormatting sqref="A27:A30">
    <cfRule type="duplicateValues" dxfId="278" priority="82"/>
  </conditionalFormatting>
  <conditionalFormatting sqref="A27:A30">
    <cfRule type="duplicateValues" dxfId="277" priority="81"/>
  </conditionalFormatting>
  <conditionalFormatting sqref="A27:A30">
    <cfRule type="duplicateValues" dxfId="276" priority="79"/>
    <cfRule type="duplicateValues" dxfId="275" priority="80"/>
  </conditionalFormatting>
  <conditionalFormatting sqref="B3">
    <cfRule type="duplicateValues" dxfId="274" priority="78"/>
  </conditionalFormatting>
  <conditionalFormatting sqref="B3">
    <cfRule type="duplicateValues" dxfId="273" priority="76"/>
    <cfRule type="duplicateValues" dxfId="272" priority="77"/>
  </conditionalFormatting>
  <conditionalFormatting sqref="B3">
    <cfRule type="duplicateValues" dxfId="271" priority="74"/>
    <cfRule type="duplicateValues" dxfId="270" priority="75"/>
  </conditionalFormatting>
  <conditionalFormatting sqref="B3">
    <cfRule type="duplicateValues" dxfId="269" priority="73"/>
  </conditionalFormatting>
  <conditionalFormatting sqref="B3">
    <cfRule type="duplicateValues" dxfId="268" priority="72"/>
  </conditionalFormatting>
  <conditionalFormatting sqref="B3">
    <cfRule type="duplicateValues" dxfId="267" priority="71"/>
  </conditionalFormatting>
  <conditionalFormatting sqref="B3">
    <cfRule type="duplicateValues" dxfId="266" priority="70"/>
  </conditionalFormatting>
  <conditionalFormatting sqref="B3">
    <cfRule type="duplicateValues" dxfId="265" priority="68"/>
    <cfRule type="duplicateValues" dxfId="264" priority="69"/>
  </conditionalFormatting>
  <conditionalFormatting sqref="B3">
    <cfRule type="duplicateValues" dxfId="263" priority="67"/>
  </conditionalFormatting>
  <conditionalFormatting sqref="B3">
    <cfRule type="duplicateValues" dxfId="262" priority="65"/>
    <cfRule type="duplicateValues" dxfId="261" priority="66"/>
  </conditionalFormatting>
  <conditionalFormatting sqref="A3">
    <cfRule type="duplicateValues" dxfId="260" priority="64"/>
  </conditionalFormatting>
  <conditionalFormatting sqref="A3">
    <cfRule type="duplicateValues" dxfId="259" priority="63"/>
  </conditionalFormatting>
  <conditionalFormatting sqref="A3">
    <cfRule type="duplicateValues" dxfId="258" priority="61"/>
    <cfRule type="duplicateValues" dxfId="257" priority="62"/>
  </conditionalFormatting>
  <conditionalFormatting sqref="A3">
    <cfRule type="duplicateValues" dxfId="256" priority="60"/>
  </conditionalFormatting>
  <conditionalFormatting sqref="A3">
    <cfRule type="duplicateValues" dxfId="255" priority="59"/>
  </conditionalFormatting>
  <conditionalFormatting sqref="A3">
    <cfRule type="duplicateValues" dxfId="254" priority="58"/>
  </conditionalFormatting>
  <conditionalFormatting sqref="A3">
    <cfRule type="duplicateValues" dxfId="253" priority="56"/>
    <cfRule type="duplicateValues" dxfId="252" priority="57"/>
  </conditionalFormatting>
  <conditionalFormatting sqref="B4">
    <cfRule type="duplicateValues" dxfId="251" priority="55"/>
  </conditionalFormatting>
  <conditionalFormatting sqref="B4">
    <cfRule type="duplicateValues" dxfId="250" priority="53"/>
    <cfRule type="duplicateValues" dxfId="249" priority="54"/>
  </conditionalFormatting>
  <conditionalFormatting sqref="B4">
    <cfRule type="duplicateValues" dxfId="248" priority="51"/>
    <cfRule type="duplicateValues" dxfId="247" priority="52"/>
  </conditionalFormatting>
  <conditionalFormatting sqref="B4">
    <cfRule type="duplicateValues" dxfId="246" priority="50"/>
  </conditionalFormatting>
  <conditionalFormatting sqref="B4">
    <cfRule type="duplicateValues" dxfId="245" priority="49"/>
  </conditionalFormatting>
  <conditionalFormatting sqref="B4">
    <cfRule type="duplicateValues" dxfId="244" priority="48"/>
  </conditionalFormatting>
  <conditionalFormatting sqref="B4">
    <cfRule type="duplicateValues" dxfId="243" priority="47"/>
  </conditionalFormatting>
  <conditionalFormatting sqref="B4">
    <cfRule type="duplicateValues" dxfId="242" priority="45"/>
    <cfRule type="duplicateValues" dxfId="241" priority="46"/>
  </conditionalFormatting>
  <conditionalFormatting sqref="B4">
    <cfRule type="duplicateValues" dxfId="240" priority="44"/>
  </conditionalFormatting>
  <conditionalFormatting sqref="B4">
    <cfRule type="duplicateValues" dxfId="239" priority="42"/>
    <cfRule type="duplicateValues" dxfId="238" priority="43"/>
  </conditionalFormatting>
  <conditionalFormatting sqref="A4">
    <cfRule type="duplicateValues" dxfId="237" priority="32"/>
  </conditionalFormatting>
  <conditionalFormatting sqref="A4">
    <cfRule type="duplicateValues" dxfId="236" priority="31"/>
  </conditionalFormatting>
  <conditionalFormatting sqref="A4">
    <cfRule type="duplicateValues" dxfId="235" priority="29"/>
    <cfRule type="duplicateValues" dxfId="234" priority="30"/>
  </conditionalFormatting>
  <conditionalFormatting sqref="A4">
    <cfRule type="duplicateValues" dxfId="233" priority="28"/>
  </conditionalFormatting>
  <conditionalFormatting sqref="A4">
    <cfRule type="duplicateValues" dxfId="232" priority="27"/>
  </conditionalFormatting>
  <conditionalFormatting sqref="A4">
    <cfRule type="duplicateValues" dxfId="231" priority="26"/>
  </conditionalFormatting>
  <conditionalFormatting sqref="A4">
    <cfRule type="duplicateValues" dxfId="230" priority="24"/>
    <cfRule type="duplicateValues" dxfId="229" priority="25"/>
  </conditionalFormatting>
  <conditionalFormatting sqref="B31:B43">
    <cfRule type="duplicateValues" dxfId="228" priority="23"/>
  </conditionalFormatting>
  <conditionalFormatting sqref="B31:B43">
    <cfRule type="duplicateValues" dxfId="227" priority="21"/>
    <cfRule type="duplicateValues" dxfId="226" priority="22"/>
  </conditionalFormatting>
  <conditionalFormatting sqref="B31:B43">
    <cfRule type="duplicateValues" dxfId="225" priority="19"/>
    <cfRule type="duplicateValues" dxfId="224" priority="20"/>
  </conditionalFormatting>
  <conditionalFormatting sqref="B31:B43">
    <cfRule type="duplicateValues" dxfId="223" priority="18"/>
  </conditionalFormatting>
  <conditionalFormatting sqref="B31:B43">
    <cfRule type="duplicateValues" dxfId="222" priority="17"/>
  </conditionalFormatting>
  <conditionalFormatting sqref="B31:B43">
    <cfRule type="duplicateValues" dxfId="221" priority="16"/>
  </conditionalFormatting>
  <conditionalFormatting sqref="B31:B43">
    <cfRule type="duplicateValues" dxfId="220" priority="15"/>
  </conditionalFormatting>
  <conditionalFormatting sqref="B31:B43">
    <cfRule type="duplicateValues" dxfId="219" priority="13"/>
    <cfRule type="duplicateValues" dxfId="218" priority="14"/>
  </conditionalFormatting>
  <conditionalFormatting sqref="B31:B43">
    <cfRule type="duplicateValues" dxfId="217" priority="12"/>
  </conditionalFormatting>
  <conditionalFormatting sqref="B31:B43">
    <cfRule type="duplicateValues" dxfId="216" priority="10"/>
    <cfRule type="duplicateValues" dxfId="215" priority="11"/>
  </conditionalFormatting>
  <conditionalFormatting sqref="A31:A39 A42:A43">
    <cfRule type="duplicateValues" dxfId="214" priority="9"/>
  </conditionalFormatting>
  <conditionalFormatting sqref="A31:A39 A42:A43">
    <cfRule type="duplicateValues" dxfId="213" priority="8"/>
  </conditionalFormatting>
  <conditionalFormatting sqref="A31:A39 A42:A43">
    <cfRule type="duplicateValues" dxfId="212" priority="6"/>
    <cfRule type="duplicateValues" dxfId="211" priority="7"/>
  </conditionalFormatting>
  <conditionalFormatting sqref="A31:A39 A42:A43">
    <cfRule type="duplicateValues" dxfId="210" priority="5"/>
  </conditionalFormatting>
  <conditionalFormatting sqref="A31:A39 A42:A43">
    <cfRule type="duplicateValues" dxfId="209" priority="4"/>
  </conditionalFormatting>
  <conditionalFormatting sqref="A31:A39 A42:A43">
    <cfRule type="duplicateValues" dxfId="208" priority="3"/>
  </conditionalFormatting>
  <conditionalFormatting sqref="A31:A39 A42:A43">
    <cfRule type="duplicateValues" dxfId="207" priority="1"/>
    <cfRule type="duplicateValues" dxfId="206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193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174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173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173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172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171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132.5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131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131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137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90.15079861111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29.6746064814797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5" priority="69"/>
  </conditionalFormatting>
  <conditionalFormatting sqref="E9:E1048576 E1:E2">
    <cfRule type="duplicateValues" dxfId="204" priority="99250"/>
  </conditionalFormatting>
  <conditionalFormatting sqref="E4">
    <cfRule type="duplicateValues" dxfId="203" priority="62"/>
  </conditionalFormatting>
  <conditionalFormatting sqref="E5:E8">
    <cfRule type="duplicateValues" dxfId="202" priority="60"/>
  </conditionalFormatting>
  <conditionalFormatting sqref="B12">
    <cfRule type="duplicateValues" dxfId="201" priority="34"/>
    <cfRule type="duplicateValues" dxfId="200" priority="35"/>
    <cfRule type="duplicateValues" dxfId="199" priority="36"/>
  </conditionalFormatting>
  <conditionalFormatting sqref="B12">
    <cfRule type="duplicateValues" dxfId="198" priority="33"/>
  </conditionalFormatting>
  <conditionalFormatting sqref="B12">
    <cfRule type="duplicateValues" dxfId="197" priority="31"/>
    <cfRule type="duplicateValues" dxfId="196" priority="32"/>
  </conditionalFormatting>
  <conditionalFormatting sqref="B12">
    <cfRule type="duplicateValues" dxfId="195" priority="28"/>
    <cfRule type="duplicateValues" dxfId="194" priority="29"/>
    <cfRule type="duplicateValues" dxfId="193" priority="30"/>
  </conditionalFormatting>
  <conditionalFormatting sqref="B12">
    <cfRule type="duplicateValues" dxfId="192" priority="27"/>
  </conditionalFormatting>
  <conditionalFormatting sqref="B12">
    <cfRule type="duplicateValues" dxfId="191" priority="25"/>
    <cfRule type="duplicateValues" dxfId="190" priority="26"/>
  </conditionalFormatting>
  <conditionalFormatting sqref="B12">
    <cfRule type="duplicateValues" dxfId="189" priority="24"/>
  </conditionalFormatting>
  <conditionalFormatting sqref="B12">
    <cfRule type="duplicateValues" dxfId="188" priority="21"/>
    <cfRule type="duplicateValues" dxfId="187" priority="22"/>
    <cfRule type="duplicateValues" dxfId="186" priority="23"/>
  </conditionalFormatting>
  <conditionalFormatting sqref="B12">
    <cfRule type="duplicateValues" dxfId="185" priority="20"/>
  </conditionalFormatting>
  <conditionalFormatting sqref="B12">
    <cfRule type="duplicateValues" dxfId="184" priority="19"/>
  </conditionalFormatting>
  <conditionalFormatting sqref="B14">
    <cfRule type="duplicateValues" dxfId="183" priority="18"/>
  </conditionalFormatting>
  <conditionalFormatting sqref="B14">
    <cfRule type="duplicateValues" dxfId="182" priority="15"/>
    <cfRule type="duplicateValues" dxfId="181" priority="16"/>
    <cfRule type="duplicateValues" dxfId="180" priority="17"/>
  </conditionalFormatting>
  <conditionalFormatting sqref="B14">
    <cfRule type="duplicateValues" dxfId="179" priority="13"/>
    <cfRule type="duplicateValues" dxfId="178" priority="14"/>
  </conditionalFormatting>
  <conditionalFormatting sqref="B14">
    <cfRule type="duplicateValues" dxfId="177" priority="10"/>
    <cfRule type="duplicateValues" dxfId="176" priority="11"/>
    <cfRule type="duplicateValues" dxfId="175" priority="12"/>
  </conditionalFormatting>
  <conditionalFormatting sqref="B14">
    <cfRule type="duplicateValues" dxfId="174" priority="9"/>
  </conditionalFormatting>
  <conditionalFormatting sqref="B14">
    <cfRule type="duplicateValues" dxfId="173" priority="8"/>
  </conditionalFormatting>
  <conditionalFormatting sqref="B14">
    <cfRule type="duplicateValues" dxfId="172" priority="7"/>
  </conditionalFormatting>
  <conditionalFormatting sqref="B14">
    <cfRule type="duplicateValues" dxfId="171" priority="4"/>
    <cfRule type="duplicateValues" dxfId="170" priority="5"/>
    <cfRule type="duplicateValues" dxfId="169" priority="6"/>
  </conditionalFormatting>
  <conditionalFormatting sqref="B14">
    <cfRule type="duplicateValues" dxfId="168" priority="2"/>
    <cfRule type="duplicateValues" dxfId="167" priority="3"/>
  </conditionalFormatting>
  <conditionalFormatting sqref="C14">
    <cfRule type="duplicateValues" dxfId="16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2021-03-31T05:15:19Z</dcterms:modified>
</cp:coreProperties>
</file>