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REPORTE!$A$4:$Q$302</definedName>
    <definedName name="_xlnm._FilterDatabase" localSheetId="1" hidden="1">'Sin Efectivo'!$A$116:$E$130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90" i="1" l="1"/>
  <c r="A293" i="1"/>
  <c r="A294" i="1"/>
  <c r="A295" i="1"/>
  <c r="A296" i="1"/>
  <c r="A297" i="1"/>
  <c r="A298" i="1"/>
  <c r="A299" i="1"/>
  <c r="A300" i="1"/>
  <c r="A301" i="1"/>
  <c r="A302" i="1"/>
  <c r="F290" i="1"/>
  <c r="G290" i="1"/>
  <c r="H290" i="1"/>
  <c r="I290" i="1"/>
  <c r="J290" i="1"/>
  <c r="K290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A282" i="1"/>
  <c r="A283" i="1"/>
  <c r="A284" i="1"/>
  <c r="A285" i="1"/>
  <c r="A286" i="1"/>
  <c r="A287" i="1"/>
  <c r="A288" i="1"/>
  <c r="A289" i="1"/>
  <c r="A291" i="1"/>
  <c r="A292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B131" i="16" l="1"/>
  <c r="A238" i="1" l="1"/>
  <c r="A237" i="1"/>
  <c r="A236" i="1"/>
  <c r="A235" i="1"/>
  <c r="A234" i="1"/>
  <c r="A233" i="1"/>
  <c r="A232" i="1"/>
  <c r="A231" i="1"/>
  <c r="A230" i="1"/>
  <c r="A229" i="1"/>
  <c r="A228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B172" i="16"/>
  <c r="B158" i="16"/>
  <c r="B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7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1" i="1" l="1"/>
  <c r="A219" i="1"/>
  <c r="A217" i="1"/>
  <c r="A215" i="1"/>
  <c r="A202" i="1"/>
  <c r="A201" i="1"/>
  <c r="A194" i="1"/>
  <c r="A190" i="1"/>
  <c r="A189" i="1"/>
  <c r="A161" i="1"/>
  <c r="F221" i="1"/>
  <c r="G221" i="1"/>
  <c r="H221" i="1"/>
  <c r="I221" i="1"/>
  <c r="J221" i="1"/>
  <c r="K221" i="1"/>
  <c r="F219" i="1"/>
  <c r="G219" i="1"/>
  <c r="H219" i="1"/>
  <c r="I219" i="1"/>
  <c r="J219" i="1"/>
  <c r="K219" i="1"/>
  <c r="F217" i="1"/>
  <c r="G217" i="1"/>
  <c r="H217" i="1"/>
  <c r="I217" i="1"/>
  <c r="J217" i="1"/>
  <c r="K217" i="1"/>
  <c r="F215" i="1"/>
  <c r="G215" i="1"/>
  <c r="H215" i="1"/>
  <c r="I215" i="1"/>
  <c r="J215" i="1"/>
  <c r="K215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194" i="1"/>
  <c r="G194" i="1"/>
  <c r="H194" i="1"/>
  <c r="I194" i="1"/>
  <c r="J194" i="1"/>
  <c r="K194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61" i="1"/>
  <c r="G161" i="1"/>
  <c r="H161" i="1"/>
  <c r="I161" i="1"/>
  <c r="J161" i="1"/>
  <c r="K161" i="1"/>
  <c r="A227" i="1"/>
  <c r="A226" i="1"/>
  <c r="A225" i="1"/>
  <c r="A224" i="1"/>
  <c r="A223" i="1"/>
  <c r="A222" i="1"/>
  <c r="A220" i="1"/>
  <c r="A218" i="1"/>
  <c r="A216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0" i="1"/>
  <c r="A199" i="1"/>
  <c r="A198" i="1"/>
  <c r="A197" i="1"/>
  <c r="A196" i="1"/>
  <c r="A195" i="1"/>
  <c r="A193" i="1"/>
  <c r="A192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0" i="1"/>
  <c r="G220" i="1"/>
  <c r="H220" i="1"/>
  <c r="I220" i="1"/>
  <c r="J220" i="1"/>
  <c r="K220" i="1"/>
  <c r="F218" i="1"/>
  <c r="G218" i="1"/>
  <c r="H218" i="1"/>
  <c r="I218" i="1"/>
  <c r="J218" i="1"/>
  <c r="K218" i="1"/>
  <c r="F216" i="1"/>
  <c r="G216" i="1"/>
  <c r="H216" i="1"/>
  <c r="I216" i="1"/>
  <c r="J216" i="1"/>
  <c r="K216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A191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0" i="1"/>
  <c r="A159" i="1"/>
  <c r="A158" i="1"/>
  <c r="A157" i="1"/>
  <c r="A156" i="1"/>
  <c r="A155" i="1"/>
  <c r="A144" i="1"/>
  <c r="A131" i="1"/>
  <c r="A130" i="1"/>
  <c r="A129" i="1"/>
  <c r="A112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44" i="1"/>
  <c r="G144" i="1"/>
  <c r="H144" i="1"/>
  <c r="I144" i="1"/>
  <c r="J144" i="1"/>
  <c r="K14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12" i="1"/>
  <c r="G112" i="1"/>
  <c r="H112" i="1"/>
  <c r="I112" i="1"/>
  <c r="J112" i="1"/>
  <c r="K112" i="1"/>
  <c r="A154" i="1" l="1"/>
  <c r="A153" i="1"/>
  <c r="A152" i="1"/>
  <c r="A151" i="1"/>
  <c r="A150" i="1"/>
  <c r="A149" i="1"/>
  <c r="A148" i="1"/>
  <c r="A147" i="1"/>
  <c r="A146" i="1"/>
  <c r="A145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28" i="1"/>
  <c r="A127" i="1"/>
  <c r="A126" i="1"/>
  <c r="A125" i="1"/>
  <c r="A124" i="1"/>
  <c r="A123" i="1"/>
  <c r="A122" i="1"/>
  <c r="A12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20" i="1"/>
  <c r="A119" i="1"/>
  <c r="A118" i="1"/>
  <c r="A117" i="1"/>
  <c r="A116" i="1"/>
  <c r="A115" i="1"/>
  <c r="A114" i="1"/>
  <c r="A113" i="1"/>
  <c r="A111" i="1"/>
  <c r="A11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G14" i="1" l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8" i="1"/>
  <c r="G8" i="1"/>
  <c r="H8" i="1"/>
  <c r="I8" i="1"/>
  <c r="J8" i="1"/>
  <c r="K8" i="1"/>
  <c r="A8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8" i="1"/>
  <c r="A57" i="1"/>
  <c r="A56" i="1"/>
  <c r="A55" i="1"/>
  <c r="A54" i="1"/>
  <c r="A53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2" i="1"/>
  <c r="A51" i="1"/>
  <c r="A50" i="1"/>
  <c r="A49" i="1"/>
  <c r="A48" i="1"/>
  <c r="A47" i="1"/>
  <c r="A46" i="1"/>
  <c r="A45" i="1"/>
  <c r="A4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5" i="1"/>
  <c r="A34" i="1"/>
  <c r="A33" i="1"/>
  <c r="A32" i="1"/>
  <c r="A31" i="1"/>
  <c r="A30" i="1"/>
  <c r="A29" i="1"/>
  <c r="A28" i="1"/>
  <c r="A27" i="1" l="1"/>
  <c r="A26" i="1"/>
  <c r="A25" i="1"/>
  <c r="A24" i="1"/>
  <c r="A23" i="1"/>
  <c r="A22" i="1"/>
  <c r="A21" i="1"/>
  <c r="A20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A19" i="1"/>
  <c r="F18" i="1" l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A14" i="1"/>
  <c r="A13" i="1"/>
  <c r="F15" i="1" l="1"/>
  <c r="G15" i="1"/>
  <c r="H15" i="1"/>
  <c r="I15" i="1"/>
  <c r="J15" i="1"/>
  <c r="K15" i="1"/>
  <c r="F14" i="1"/>
  <c r="H14" i="1"/>
  <c r="I14" i="1"/>
  <c r="J14" i="1"/>
  <c r="K14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<sst xmlns="http://schemas.openxmlformats.org/spreadsheetml/2006/main" count="14841" uniqueCount="2836">
  <si>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</si>
  <si>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</si>
  <si>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</si>
  <si>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</si>
  <si>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</si>
  <si>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</si>
  <si>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</si>
  <si>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</si>
  <si>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</si>
  <si>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</si>
  <si>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</si>
  <si>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</si>
  <si>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</si>
  <si>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</si>
  <si>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</si>
  <si>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</si>
  <si>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</si>
  <si>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</si>
  <si>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</si>
  <si>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</si>
  <si>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</si>
  <si>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</si>
  <si>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</si>
  <si>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</si>
  <si>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</si>
  <si>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</si>
  <si>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</si>
  <si>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</si>
  <si>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</si>
  <si>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</si>
  <si>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</si>
  <si>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</si>
  <si>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</si>
  <si>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</si>
  <si>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</si>
  <si>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</si>
  <si>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</si>
  <si>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</si>
  <si>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</si>
  <si>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</si>
  <si>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</si>
  <si>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</si>
  <si>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</si>
  <si>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</si>
  <si>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</si>
  <si>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</si>
  <si>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</si>
  <si>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</si>
  <si>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</si>
  <si>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</si>
  <si>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</si>
  <si>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</si>
  <si>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</si>
  <si>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</si>
  <si>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</si>
  <si>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</si>
  <si>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</si>
  <si>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</si>
  <si>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</si>
  <si>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</si>
  <si>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</si>
  <si>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</si>
  <si>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</si>
  <si>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</si>
  <si>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</si>
  <si>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</si>
  <si>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</si>
  <si>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</si>
  <si>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</si>
  <si>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</si>
  <si>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</si>
  <si>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</si>
  <si>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</si>
  <si>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</si>
  <si>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</si>
  <si>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</si>
  <si>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</si>
  <si>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</si>
  <si>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</si>
  <si>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</si>
  <si>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</si>
  <si>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</si>
  <si>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</si>
  <si>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</si>
  <si>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</si>
  <si>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</si>
  <si>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</si>
  <si>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</si>
  <si>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</si>
  <si>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</si>
  <si>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</si>
  <si>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</si>
  <si>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</si>
  <si>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</si>
  <si>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</si>
  <si>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</si>
  <si>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</si>
  <si>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</si>
  <si>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</si>
  <si>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</si>
  <si>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</si>
  <si>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</si>
  <si>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</si>
  <si>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</si>
  <si>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</si>
  <si>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</si>
  <si>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</si>
  <si>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</si>
  <si>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</si>
  <si>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</si>
  <si>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</si>
  <si>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</si>
  <si>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</si>
  <si>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</si>
  <si>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</si>
  <si>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</si>
  <si>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</si>
  <si>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</si>
  <si>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</si>
  <si>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</si>
  <si>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</si>
  <si>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</si>
  <si>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</si>
  <si>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</si>
  <si>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</si>
  <si>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</si>
  <si>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</si>
  <si>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</si>
  <si>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</si>
  <si>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</si>
  <si>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</si>
  <si>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</si>
  <si>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</si>
  <si>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</si>
  <si>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</si>
  <si>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</si>
  <si>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</si>
  <si>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</si>
  <si>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</si>
  <si>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</si>
  <si>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</si>
  <si>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</si>
  <si>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</si>
  <si>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</si>
  <si>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</si>
  <si>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</si>
  <si>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</si>
  <si>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</si>
  <si>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</si>
  <si>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</si>
  <si>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</si>
  <si>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</si>
  <si>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</si>
  <si>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</si>
  <si>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</si>
  <si>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</si>
  <si>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</si>
  <si>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</si>
  <si>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</si>
  <si>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</si>
  <si>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</si>
  <si>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</si>
  <si>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</si>
  <si>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</si>
  <si>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</si>
  <si>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</si>
  <si>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</si>
  <si>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</si>
  <si>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</si>
  <si>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</si>
  <si>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</si>
  <si>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</si>
  <si>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</si>
  <si>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</si>
  <si>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</si>
  <si>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</si>
  <si>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</si>
  <si>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</si>
  <si>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</si>
  <si>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</si>
  <si>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</si>
  <si>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</si>
  <si>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</si>
  <si>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</si>
  <si>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</si>
  <si>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</si>
  <si>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</si>
  <si>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</si>
  <si>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</si>
  <si>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</si>
  <si>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</si>
  <si>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</si>
  <si>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</si>
  <si>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</si>
  <si>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</si>
  <si>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</si>
  <si>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</si>
  <si>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</si>
  <si>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</si>
  <si>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</si>
  <si>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</si>
  <si>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</si>
  <si>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</si>
  <si>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</si>
  <si>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</si>
  <si>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</si>
  <si>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</si>
  <si>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</si>
  <si>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</si>
  <si>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</si>
  <si>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</si>
  <si>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</si>
  <si>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</si>
  <si>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</si>
  <si>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</si>
  <si>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</si>
  <si>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</si>
  <si>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</si>
  <si>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</si>
  <si>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</si>
  <si>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</si>
  <si>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</si>
  <si>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</si>
  <si>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</si>
  <si>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</si>
  <si>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</si>
  <si>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</si>
  <si>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</si>
  <si>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</si>
  <si>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</si>
  <si>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</si>
  <si>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</si>
  <si>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</si>
  <si>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</si>
  <si>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</si>
  <si>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</si>
  <si>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</si>
  <si>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</si>
  <si>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</si>
  <si>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</si>
  <si>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</si>
  <si>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</si>
  <si>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</si>
  <si>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</si>
  <si>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</si>
  <si>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</si>
  <si>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</si>
  <si>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</si>
  <si>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</si>
  <si>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</si>
  <si>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</si>
  <si>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</si>
  <si>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</si>
  <si>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</si>
  <si>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</si>
  <si>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</si>
  <si>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</si>
  <si>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</si>
  <si>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</si>
  <si>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</si>
  <si>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</si>
  <si>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</si>
  <si>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</si>
  <si>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</si>
  <si>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</si>
  <si>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</si>
  <si>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</si>
  <si>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</si>
  <si>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</si>
  <si>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</si>
  <si>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</si>
  <si>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</si>
  <si>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</si>
  <si>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</si>
  <si>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</si>
  <si>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</si>
  <si>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</si>
  <si>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</si>
  <si>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</si>
  <si>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</si>
  <si>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</si>
  <si>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</si>
  <si>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</si>
  <si>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</si>
  <si>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</si>
  <si>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</si>
  <si>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</si>
  <si>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</si>
  <si>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</si>
  <si>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</si>
  <si>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</si>
  <si>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</si>
  <si>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</si>
  <si>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</si>
  <si>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</si>
  <si>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</si>
  <si>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</si>
  <si>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</si>
  <si>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</si>
  <si>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</si>
  <si>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</si>
  <si>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</si>
  <si>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</si>
  <si>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</si>
  <si>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</si>
  <si>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</si>
  <si>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</si>
  <si>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</si>
  <si>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</si>
  <si>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</si>
  <si>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</si>
  <si>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</si>
  <si>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</si>
  <si>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</si>
  <si>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</si>
  <si>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</si>
  <si>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</si>
  <si>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</si>
  <si>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</si>
  <si>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</si>
  <si>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</si>
  <si>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</si>
  <si>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</si>
  <si>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</si>
  <si>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</si>
  <si>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</si>
  <si>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</si>
  <si>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</si>
  <si>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</si>
  <si>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</si>
  <si>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</si>
  <si>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</si>
  <si>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</si>
  <si>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</si>
  <si>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</si>
  <si>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</si>
  <si>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</si>
  <si>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</si>
  <si>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</si>
  <si>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</si>
  <si>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</si>
  <si>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</si>
  <si>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</si>
  <si>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</si>
  <si>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</si>
  <si>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</si>
  <si>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</si>
  <si>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</si>
  <si>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</si>
  <si>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</si>
  <si>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</si>
  <si>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</si>
  <si>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</si>
  <si>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</si>
  <si>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</si>
  <si>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</si>
  <si>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</si>
  <si>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</si>
  <si>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</si>
  <si>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</si>
  <si>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</si>
  <si>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</si>
  <si>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</si>
  <si>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</si>
  <si>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</si>
  <si>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</si>
  <si>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</si>
  <si>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</si>
  <si>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</si>
  <si>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</si>
  <si>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</si>
  <si>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</si>
  <si>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</si>
  <si>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</si>
  <si>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</si>
  <si>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</si>
  <si>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</si>
  <si>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</si>
  <si>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</si>
  <si>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</si>
  <si>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</si>
  <si>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</si>
  <si>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</si>
  <si>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</si>
  <si>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</si>
  <si>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</si>
  <si>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</si>
  <si>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</si>
  <si>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</si>
  <si>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</si>
  <si>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</si>
  <si>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</si>
  <si>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</si>
  <si>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</si>
  <si>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</si>
  <si>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</si>
  <si>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</si>
  <si>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</si>
  <si>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</si>
  <si>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</si>
  <si>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</si>
  <si>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</si>
  <si>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</si>
  <si>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</si>
  <si>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</si>
  <si>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</si>
  <si>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</si>
  <si>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</si>
  <si>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</si>
  <si>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</si>
  <si>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</si>
  <si>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</si>
  <si>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</si>
  <si>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</si>
  <si>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</si>
  <si>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</si>
  <si>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</si>
  <si>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</si>
  <si>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</si>
  <si>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</si>
  <si>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</si>
  <si>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</si>
  <si>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</si>
  <si>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</si>
  <si>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</si>
  <si>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</si>
  <si>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</si>
  <si>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</si>
  <si>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</si>
  <si>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</si>
  <si>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</si>
  <si>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</si>
  <si>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</si>
  <si>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</si>
  <si>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</si>
  <si>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</si>
  <si>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</si>
  <si>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</si>
  <si>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</si>
  <si>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</si>
  <si>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</si>
  <si>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</si>
  <si>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</si>
  <si>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</si>
  <si>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</si>
  <si>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</si>
  <si>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</si>
  <si>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</si>
  <si>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</si>
  <si>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</si>
  <si>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</si>
  <si>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</si>
  <si>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</si>
  <si>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</si>
  <si>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</si>
  <si>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</si>
  <si>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</si>
  <si>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</si>
  <si>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</si>
  <si>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</si>
  <si>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</si>
  <si>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</si>
  <si>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</si>
  <si>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</si>
  <si>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</si>
  <si>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</si>
  <si>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</si>
  <si>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</si>
  <si>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</si>
  <si>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</si>
  <si>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</si>
  <si>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</si>
  <si>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</si>
  <si>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</si>
  <si>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</si>
  <si>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</si>
  <si>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</si>
  <si>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</si>
  <si>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</si>
  <si>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</si>
  <si>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</si>
  <si>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</si>
  <si>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</si>
  <si>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</si>
  <si>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</si>
  <si>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</si>
  <si>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</si>
  <si>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</si>
  <si>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</si>
  <si>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</si>
  <si>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</si>
  <si>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</si>
  <si>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</si>
  <si>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</si>
  <si>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</si>
  <si>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</si>
  <si>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</si>
  <si>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</si>
  <si>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</si>
  <si>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</si>
  <si>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</si>
  <si>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</si>
  <si>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</si>
  <si>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</si>
  <si>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</si>
  <si>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</si>
  <si>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</si>
  <si>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</si>
  <si>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</si>
  <si>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</si>
  <si>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</si>
  <si>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</si>
  <si>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</si>
  <si>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</si>
  <si>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</si>
  <si>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</si>
  <si>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</si>
  <si>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</si>
  <si>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</si>
  <si>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</si>
  <si>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</si>
  <si>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</si>
  <si>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</si>
  <si>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</si>
  <si>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</si>
  <si>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</si>
  <si>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</si>
  <si>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</si>
  <si>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</si>
  <si>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</si>
  <si>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</si>
  <si>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</si>
  <si>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</si>
  <si>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</si>
  <si>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</si>
  <si>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</si>
  <si>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</si>
  <si>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</si>
  <si>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</si>
  <si>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</si>
  <si>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</si>
  <si>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</si>
  <si>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</si>
  <si>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</si>
  <si>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</si>
  <si>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</si>
  <si>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</si>
  <si>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</si>
  <si>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</si>
  <si>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</si>
  <si>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</si>
  <si>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</si>
  <si>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</si>
  <si>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</si>
  <si>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</si>
  <si>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</si>
  <si>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</si>
  <si>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</si>
  <si>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</si>
  <si>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</si>
  <si>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</si>
  <si>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</si>
  <si>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</si>
  <si>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</si>
  <si>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</si>
  <si>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</si>
  <si>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</si>
  <si>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</si>
  <si>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</si>
  <si>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</si>
  <si>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</si>
  <si>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</si>
  <si>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</si>
  <si>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</si>
  <si>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</si>
  <si>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</si>
  <si>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</si>
  <si>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</si>
  <si>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</si>
  <si>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</si>
  <si>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</si>
  <si>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</si>
  <si>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</si>
  <si>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</si>
  <si>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</si>
  <si>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</si>
  <si>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</si>
  <si>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</si>
  <si>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</si>
  <si>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</si>
  <si>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</si>
  <si>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</si>
  <si>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</si>
  <si>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</si>
  <si>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</si>
  <si>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</si>
  <si>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</si>
  <si>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</si>
  <si>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</si>
  <si>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</si>
  <si>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</si>
  <si>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</si>
  <si>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</si>
  <si>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</si>
  <si>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</si>
  <si>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</si>
  <si>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</si>
  <si>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</si>
  <si>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</si>
  <si>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</si>
  <si>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</si>
  <si>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</si>
  <si>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</si>
  <si>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</si>
  <si>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</si>
  <si>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</si>
  <si>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</si>
  <si>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</si>
  <si>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</si>
  <si>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</si>
  <si>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</si>
  <si>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</si>
  <si>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</si>
  <si>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</si>
  <si>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</si>
  <si>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</si>
  <si>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</si>
  <si>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</si>
  <si>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</si>
  <si>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</si>
  <si>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</si>
  <si>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</si>
  <si>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</si>
  <si>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</si>
  <si>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</si>
  <si>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</si>
  <si>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</si>
  <si>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</si>
  <si>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</si>
  <si>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</si>
  <si>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</si>
  <si>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</si>
  <si>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</si>
  <si>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</si>
  <si>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</si>
  <si>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</si>
  <si>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</si>
  <si>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</si>
  <si>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</si>
  <si>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</si>
  <si>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</si>
  <si>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</si>
  <si>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</si>
  <si>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</si>
  <si>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</si>
  <si>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</si>
  <si>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</si>
  <si>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</si>
  <si>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</si>
  <si>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</si>
  <si>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</si>
  <si>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</si>
  <si>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</si>
  <si>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</si>
  <si>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</si>
  <si>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</si>
  <si>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</si>
  <si>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</si>
  <si>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</si>
  <si>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</si>
  <si>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</si>
  <si>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</si>
  <si>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</si>
  <si>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</si>
  <si>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</si>
  <si>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</si>
  <si>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</si>
  <si>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</si>
  <si>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</si>
  <si>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</si>
  <si>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</si>
  <si>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</si>
  <si>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</si>
  <si>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</si>
  <si>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</si>
  <si>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</si>
  <si>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</si>
  <si>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</si>
  <si>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</si>
  <si>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</si>
  <si>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</si>
  <si>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</si>
  <si>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</si>
  <si>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</si>
  <si>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</si>
  <si>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</si>
  <si>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</si>
  <si>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</si>
  <si>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</si>
  <si>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</si>
  <si>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</si>
  <si>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</si>
  <si>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</si>
  <si>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</si>
  <si>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</si>
  <si>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</si>
  <si>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</si>
  <si>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</si>
  <si>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</si>
  <si>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</si>
  <si>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</si>
  <si>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</si>
  <si>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</si>
  <si>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</si>
  <si>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</si>
  <si>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</si>
  <si>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</si>
  <si>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</si>
  <si>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</si>
  <si>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</si>
  <si>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</si>
  <si>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</si>
  <si>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</si>
  <si>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</si>
  <si>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</si>
  <si>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</si>
  <si>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</si>
  <si>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</si>
  <si>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</si>
  <si>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</si>
  <si>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</si>
  <si>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</si>
  <si>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</si>
  <si>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</si>
  <si>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</si>
  <si>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</si>
  <si>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</si>
  <si>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</si>
  <si>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</si>
  <si>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</si>
  <si>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</si>
  <si>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</si>
  <si>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</si>
  <si>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</si>
  <si>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</si>
  <si>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</si>
  <si>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</si>
  <si>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</si>
  <si>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</si>
  <si>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</si>
  <si>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</si>
  <si>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</si>
  <si>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</si>
  <si>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</si>
  <si>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</si>
  <si>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</si>
  <si>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</si>
  <si>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</si>
  <si>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</si>
  <si>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</si>
  <si>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</si>
  <si>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</si>
  <si>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</si>
  <si>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</si>
  <si>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</si>
  <si>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</si>
  <si>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</si>
  <si>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</si>
  <si>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</si>
  <si>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</si>
  <si>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</si>
  <si>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</si>
  <si>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</si>
  <si>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</si>
  <si>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</si>
  <si>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</si>
  <si>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</si>
  <si>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</si>
  <si>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</si>
  <si>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</si>
  <si>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</si>
  <si>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</si>
  <si>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</si>
  <si>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</si>
  <si>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</si>
  <si>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</si>
  <si>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</si>
  <si>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</si>
  <si>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</si>
  <si>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</si>
  <si>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</si>
  <si>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</si>
  <si>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</si>
  <si>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</si>
  <si>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</si>
  <si>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</si>
  <si>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</si>
  <si>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</si>
  <si>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</si>
  <si>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</si>
  <si>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</si>
  <si>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</si>
  <si>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</si>
  <si>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</si>
  <si>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</si>
  <si>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</si>
  <si>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</si>
  <si>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</si>
  <si>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</si>
  <si>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</si>
  <si>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</si>
  <si>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</si>
  <si>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</si>
  <si>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</si>
  <si>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</si>
  <si>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</si>
  <si>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</si>
  <si>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</si>
  <si>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</si>
  <si>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</si>
  <si>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</si>
  <si>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</si>
  <si>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</si>
  <si>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</si>
  <si>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</si>
  <si>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</si>
  <si>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</si>
  <si>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</si>
  <si>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</si>
  <si>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</si>
  <si>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</si>
  <si>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</si>
  <si>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</si>
  <si>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</si>
  <si>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</si>
  <si>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</si>
  <si>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</si>
  <si>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</si>
  <si>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</si>
  <si>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</si>
  <si>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</si>
  <si>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</si>
  <si>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</si>
  <si>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</si>
  <si>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</si>
  <si>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</si>
  <si>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</si>
  <si>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</si>
  <si>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</si>
  <si>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</si>
  <si>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</si>
  <si>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</si>
  <si>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</si>
  <si>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</si>
  <si>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</si>
  <si>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</si>
  <si>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</si>
  <si>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</si>
  <si>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</si>
  <si>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</si>
  <si>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</si>
  <si>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</si>
  <si>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</si>
  <si>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</si>
  <si>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</si>
  <si>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</si>
  <si>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</si>
  <si>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</si>
  <si>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</si>
  <si>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</si>
  <si>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</si>
  <si>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</si>
  <si>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</si>
  <si>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</si>
  <si>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</si>
  <si>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</si>
  <si>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</si>
  <si>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</si>
  <si>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</si>
  <si>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</si>
  <si>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</si>
  <si>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</si>
  <si>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</si>
  <si>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</si>
  <si>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</si>
  <si>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</si>
  <si>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</si>
  <si>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</si>
  <si>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</si>
  <si>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</si>
  <si>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</si>
  <si>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</si>
  <si>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</si>
  <si>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</si>
  <si>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</si>
  <si>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</si>
  <si>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</si>
  <si>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</si>
  <si>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</si>
  <si>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</si>
  <si>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</si>
  <si>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</si>
  <si>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</si>
  <si>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</si>
  <si>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</si>
  <si>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</si>
  <si>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</si>
  <si>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</si>
  <si>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</si>
  <si>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</si>
  <si>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</si>
  <si>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</si>
  <si>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</si>
  <si>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</si>
  <si>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</si>
  <si>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</si>
  <si>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</si>
  <si>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</si>
  <si>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</si>
  <si>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</si>
  <si>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</si>
  <si>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</si>
  <si>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</si>
  <si>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</si>
  <si>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</si>
  <si>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</si>
  <si>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</si>
  <si>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</si>
  <si>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</si>
  <si>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</si>
  <si>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</si>
  <si>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</si>
  <si>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</si>
  <si>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</si>
  <si>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</si>
  <si>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</si>
  <si>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</si>
  <si>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</si>
  <si>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</si>
  <si>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</si>
  <si>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</si>
  <si>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</si>
  <si>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</si>
  <si>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</si>
  <si>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</si>
  <si>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</si>
  <si>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</si>
  <si>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</si>
  <si>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</si>
  <si>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</si>
  <si>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</si>
  <si>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</si>
  <si>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</si>
  <si>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</si>
  <si>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</si>
  <si>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</si>
  <si>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</si>
  <si>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</si>
  <si>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</si>
  <si>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</si>
  <si>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</si>
  <si>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</si>
  <si>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</si>
  <si>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</si>
  <si>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</si>
  <si>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</si>
  <si>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</si>
  <si>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</si>
  <si>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</si>
  <si>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</si>
  <si>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</si>
  <si>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</si>
  <si>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</si>
  <si>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</si>
  <si>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</si>
  <si>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</si>
  <si>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</si>
  <si>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</si>
  <si>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</si>
  <si>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</si>
  <si>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</si>
  <si>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</si>
  <si>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</si>
  <si>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</si>
  <si>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</si>
  <si>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</si>
  <si>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</si>
  <si>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</si>
  <si>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</si>
  <si>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</si>
  <si>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</si>
  <si>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</si>
  <si>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</si>
  <si>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</si>
  <si>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</si>
  <si>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</si>
  <si>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</si>
  <si>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</si>
  <si>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</si>
  <si>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</si>
  <si>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</si>
  <si>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</si>
  <si>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</si>
  <si>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</si>
  <si>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</si>
  <si>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</si>
  <si>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</si>
  <si>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</si>
  <si>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</si>
  <si>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</si>
  <si>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</si>
  <si>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</si>
  <si>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</si>
  <si>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</si>
  <si>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</si>
  <si>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</si>
  <si>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</si>
  <si>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</si>
  <si>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</si>
  <si>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</si>
  <si>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</si>
  <si>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</si>
  <si>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</si>
  <si>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</si>
  <si>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</si>
  <si>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</si>
  <si>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</si>
  <si>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</si>
  <si>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</si>
  <si>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</si>
  <si>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</si>
  <si>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</si>
  <si>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</si>
  <si>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</si>
  <si>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</si>
  <si>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</si>
  <si>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</si>
  <si>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</si>
  <si>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</si>
  <si>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</si>
  <si>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</si>
  <si>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</si>
  <si>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</si>
  <si>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</si>
  <si>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</si>
  <si>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</si>
  <si>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</si>
  <si>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</si>
  <si>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</si>
  <si>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</si>
  <si>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</si>
  <si>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</si>
  <si>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</si>
  <si>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</si>
  <si>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</si>
  <si>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</si>
  <si>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</si>
  <si>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</si>
  <si>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</si>
  <si>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</si>
  <si>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</si>
  <si>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</si>
  <si>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</si>
  <si>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</si>
  <si>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</si>
  <si>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</si>
  <si>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</si>
  <si>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</si>
  <si>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</si>
  <si>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</si>
  <si>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</si>
  <si>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</si>
  <si>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</si>
  <si>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</si>
  <si>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</si>
  <si>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</si>
  <si>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</si>
  <si>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</si>
  <si>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</si>
  <si>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</si>
  <si>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</si>
  <si>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</si>
  <si>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</si>
  <si>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</si>
  <si>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</si>
  <si>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</si>
  <si>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</si>
  <si>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</si>
  <si>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</si>
  <si>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</si>
  <si>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</si>
  <si>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</si>
  <si>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</si>
  <si>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</si>
  <si>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</si>
  <si>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</si>
  <si>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</si>
  <si>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</si>
  <si>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</si>
  <si>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</si>
  <si>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</si>
  <si>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</si>
  <si>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</si>
  <si>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</si>
  <si>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</si>
  <si>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</si>
  <si>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</si>
  <si>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</si>
  <si>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</si>
  <si>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</si>
  <si>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</si>
  <si>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</si>
  <si>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</si>
  <si>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</si>
  <si>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</si>
  <si>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</si>
  <si>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</si>
  <si>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</si>
  <si>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</si>
  <si>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</si>
  <si>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</si>
  <si>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</si>
  <si>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</si>
  <si>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</si>
  <si>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</si>
  <si>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</si>
  <si>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</si>
  <si>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</si>
  <si>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</si>
  <si>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</si>
  <si>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</si>
  <si>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</si>
  <si>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</si>
  <si>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</si>
  <si>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</si>
  <si>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</si>
  <si>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</si>
  <si>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</si>
  <si>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</si>
  <si>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</si>
  <si>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</si>
  <si>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</si>
  <si>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</si>
  <si>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</si>
  <si>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</si>
  <si>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</si>
  <si>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</si>
  <si>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</si>
  <si>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</si>
  <si>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</si>
  <si>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</si>
  <si>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</si>
  <si>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</si>
  <si>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</si>
  <si>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</si>
  <si>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</si>
  <si>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</si>
  <si>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</si>
  <si>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</si>
  <si>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</si>
  <si>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</si>
  <si>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</si>
  <si>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</si>
  <si>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</si>
  <si>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</si>
  <si>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</si>
  <si>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</si>
  <si>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</si>
  <si>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</si>
  <si>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</si>
  <si>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</si>
  <si>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</si>
  <si>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</si>
  <si>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</si>
  <si>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</si>
  <si>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</si>
  <si>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</si>
  <si>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</si>
  <si>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</si>
  <si>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</si>
  <si>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</si>
  <si>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</si>
  <si>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</si>
  <si>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</si>
  <si>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</si>
  <si>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</si>
  <si>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</si>
  <si>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</si>
  <si>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</si>
  <si>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</si>
  <si>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</si>
  <si>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</si>
  <si>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</si>
  <si>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</si>
  <si>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</si>
  <si>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</si>
  <si>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</si>
  <si>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</si>
  <si>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</si>
  <si>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</si>
  <si>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</si>
  <si>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</si>
  <si>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</si>
  <si>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</si>
  <si>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</si>
  <si>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</si>
  <si>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</si>
  <si>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</si>
  <si>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</si>
  <si>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</si>
  <si>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</si>
  <si>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</si>
  <si>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</si>
  <si>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</si>
  <si>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</si>
  <si>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</si>
  <si>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</si>
  <si>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</si>
  <si>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</si>
  <si>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</si>
  <si>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</si>
  <si>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</si>
  <si>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</si>
  <si>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</si>
  <si>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</si>
  <si>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</si>
  <si>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</si>
  <si>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</si>
  <si>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</si>
  <si>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</si>
  <si>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</si>
  <si>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</si>
  <si>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</si>
  <si>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</si>
  <si>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</si>
  <si>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</si>
  <si>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</si>
  <si>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</si>
  <si>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</si>
  <si>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</si>
  <si>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</si>
  <si>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</si>
  <si>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</si>
  <si>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</si>
  <si>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</si>
  <si>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</si>
  <si>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</si>
  <si>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</si>
  <si>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</si>
  <si>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</si>
  <si>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</si>
  <si>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</si>
  <si>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</si>
  <si>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</si>
  <si>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</si>
  <si>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</si>
  <si>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</si>
  <si>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</si>
  <si>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</si>
  <si>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</si>
  <si>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</si>
  <si>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</si>
  <si>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</si>
  <si>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</si>
  <si>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</si>
  <si>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</si>
  <si>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</si>
  <si>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</si>
  <si>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</si>
  <si>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</si>
  <si>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</si>
  <si>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</si>
  <si>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</si>
  <si>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</si>
  <si>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</si>
  <si>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</si>
  <si>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</si>
  <si>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</si>
  <si>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</si>
  <si>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</si>
  <si>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</si>
  <si>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</si>
  <si>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</si>
  <si>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</si>
  <si>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</si>
  <si>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</si>
  <si>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</si>
  <si>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</si>
  <si>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</si>
  <si>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</si>
  <si>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</si>
  <si>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</si>
  <si>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</si>
  <si>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</si>
  <si>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</si>
  <si>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</si>
  <si>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</si>
  <si>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</si>
  <si>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</si>
  <si>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</si>
  <si>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</si>
  <si>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</si>
  <si>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</si>
  <si>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</si>
  <si>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</si>
  <si>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</si>
  <si>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</si>
  <si>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</si>
  <si>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</si>
  <si>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</si>
  <si>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</si>
  <si>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</si>
  <si>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</si>
  <si>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</si>
  <si>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</si>
  <si>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</si>
  <si>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</si>
  <si>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</si>
  <si>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</si>
  <si>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</si>
  <si>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</si>
  <si>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</si>
  <si>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</si>
  <si>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</si>
  <si>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</si>
  <si>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</si>
  <si>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</si>
  <si>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</si>
  <si>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</si>
  <si>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</si>
  <si>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</si>
  <si>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</si>
  <si>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</si>
  <si>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</si>
  <si>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</si>
  <si>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</si>
  <si>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</si>
  <si>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</si>
  <si>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</si>
  <si>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</si>
  <si>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</si>
  <si>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</si>
  <si>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</si>
  <si>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</si>
  <si>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</si>
  <si>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</si>
  <si>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</si>
  <si>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</si>
  <si>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</si>
  <si>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</si>
  <si>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</si>
  <si>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</si>
  <si>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</si>
  <si>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</si>
  <si>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</si>
  <si>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</si>
  <si>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</si>
  <si>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</si>
  <si>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</si>
  <si>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</si>
  <si>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</si>
  <si>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</si>
  <si>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</si>
  <si>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</si>
  <si>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</si>
  <si>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</si>
  <si>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</si>
  <si>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</si>
  <si>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</si>
  <si>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</si>
  <si>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</si>
  <si>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</si>
  <si>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</si>
  <si>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</si>
  <si>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</si>
  <si>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</si>
  <si>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</si>
  <si>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</si>
  <si>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</si>
  <si>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</si>
  <si>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</si>
  <si>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</si>
  <si>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</si>
  <si>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</si>
  <si>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</si>
  <si>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</si>
  <si>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</si>
  <si>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</si>
  <si>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</si>
  <si>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</si>
  <si>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</si>
  <si>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</si>
  <si>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</si>
  <si>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</si>
  <si>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</si>
  <si>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</si>
  <si>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</si>
  <si>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</si>
  <si>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</si>
  <si>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</si>
  <si>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</si>
  <si>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</si>
  <si>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</si>
  <si>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</si>
  <si>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</si>
  <si>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</si>
  <si>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</si>
  <si>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</si>
  <si>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</si>
  <si>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</si>
  <si>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</si>
  <si>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</si>
  <si>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</si>
  <si>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</si>
  <si>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</si>
  <si>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</si>
  <si>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</si>
  <si>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</si>
  <si>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</si>
  <si>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</si>
  <si>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</si>
  <si>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</si>
  <si>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</si>
  <si>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</si>
  <si>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</si>
  <si>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</si>
  <si>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</si>
  <si>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</si>
  <si>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</si>
  <si>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</si>
  <si>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</si>
  <si>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</si>
  <si>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</si>
  <si>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</si>
  <si>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</si>
  <si>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</si>
  <si>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</si>
  <si>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</si>
  <si>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</si>
  <si>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</si>
  <si>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</si>
  <si>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</si>
  <si>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</si>
  <si>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</si>
  <si>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</si>
  <si>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</si>
  <si>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</si>
  <si>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</si>
  <si>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</si>
  <si>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</si>
  <si>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</si>
  <si>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</si>
  <si>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</si>
  <si>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</si>
  <si>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</si>
  <si>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</si>
  <si>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</si>
  <si>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</si>
  <si>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</si>
  <si>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</si>
  <si>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</si>
  <si>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</si>
  <si>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</si>
  <si>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</si>
  <si>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</si>
  <si>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</si>
  <si>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</si>
  <si>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</si>
  <si>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</si>
  <si>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</si>
  <si>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</si>
  <si>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</si>
  <si>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</si>
  <si>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</si>
  <si>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</si>
  <si>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</si>
  <si>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</si>
  <si>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</si>
  <si>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</si>
  <si>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</si>
  <si>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</si>
  <si>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</si>
  <si>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</si>
  <si>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</si>
  <si>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</si>
  <si>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</si>
  <si>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</si>
  <si>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</si>
  <si>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</si>
  <si>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</si>
  <si>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</si>
  <si>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</si>
  <si>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</si>
  <si>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</si>
  <si>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</si>
  <si>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</si>
  <si>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</si>
  <si>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</si>
  <si>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</si>
  <si>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</si>
  <si>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</si>
  <si>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</si>
  <si>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</si>
  <si>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</si>
  <si>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</si>
  <si>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</si>
  <si>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</si>
  <si>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</si>
  <si>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</si>
  <si>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</si>
  <si>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</si>
  <si>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</si>
  <si>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</si>
  <si>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</si>
  <si>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</si>
  <si>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</si>
  <si>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</si>
  <si>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</si>
  <si>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</si>
  <si>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</si>
  <si>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</si>
  <si>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</si>
  <si>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</si>
  <si>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</si>
  <si>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</si>
  <si>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</si>
  <si>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</si>
  <si>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</si>
  <si>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</si>
  <si>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</si>
  <si>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</si>
  <si>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</si>
  <si>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</si>
  <si>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</si>
  <si>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</si>
  <si>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</si>
  <si>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</si>
  <si>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</si>
  <si>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</si>
  <si>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</si>
  <si>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</si>
  <si>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</si>
  <si>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</si>
  <si>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</si>
  <si>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</si>
  <si>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</si>
  <si>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</si>
  <si>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</si>
  <si>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</si>
  <si>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</si>
  <si>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</si>
  <si>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</si>
  <si>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</si>
  <si>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</si>
  <si>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</si>
  <si>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</si>
  <si>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</si>
  <si>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</si>
  <si>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</si>
  <si>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</si>
  <si>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</si>
  <si>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</si>
  <si>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</si>
  <si>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</si>
  <si>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</si>
  <si>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</si>
  <si>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</si>
  <si>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</si>
  <si>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</si>
  <si>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</si>
  <si>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</si>
  <si>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</si>
  <si>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</si>
  <si>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</si>
  <si>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</si>
  <si>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</si>
  <si>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</si>
  <si>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</si>
  <si>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</si>
  <si>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</si>
  <si>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</si>
  <si>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</si>
  <si>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</si>
  <si>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</si>
  <si>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</si>
  <si>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</si>
  <si>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</si>
  <si>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</si>
  <si>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</si>
  <si>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</si>
  <si>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</si>
  <si>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</si>
  <si>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</si>
  <si>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</si>
  <si>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</si>
  <si>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</si>
  <si>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</si>
  <si>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</si>
  <si>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</si>
  <si>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</si>
  <si>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</si>
  <si>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</si>
  <si>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</si>
  <si>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</si>
  <si>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</si>
  <si>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</si>
  <si>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</si>
  <si>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</si>
  <si>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</si>
  <si>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</si>
  <si>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</si>
  <si>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</si>
  <si>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</si>
  <si>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</si>
  <si>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</si>
  <si>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</si>
  <si>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</si>
  <si>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</si>
  <si>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</si>
  <si>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</si>
  <si>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</si>
  <si>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</si>
  <si>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</si>
  <si>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</si>
  <si>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</si>
  <si>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</si>
  <si>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</si>
  <si>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</si>
  <si>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</si>
  <si>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</si>
  <si>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</si>
  <si>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</si>
  <si>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</si>
  <si>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</si>
  <si>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</si>
  <si>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</si>
  <si>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</si>
  <si>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</si>
  <si>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</si>
  <si>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</si>
  <si>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</si>
  <si>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</si>
  <si>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</si>
  <si>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</si>
  <si>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</si>
  <si>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</si>
  <si>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</si>
  <si>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</si>
  <si>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</si>
  <si>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</si>
  <si>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</si>
  <si>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</si>
  <si>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</si>
  <si>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</si>
  <si>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</si>
  <si>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</si>
  <si>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</si>
  <si>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</si>
  <si>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</si>
  <si>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</si>
  <si>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</si>
  <si>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</si>
  <si>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</si>
  <si>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</si>
  <si>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</si>
  <si>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</si>
  <si>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</si>
  <si>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</si>
  <si>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</si>
  <si>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</si>
  <si>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</si>
  <si>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</si>
  <si>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</si>
  <si>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</si>
  <si>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</si>
  <si>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</si>
  <si>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</si>
  <si>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</si>
  <si>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</si>
  <si>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</si>
  <si>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</si>
  <si>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</si>
  <si>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</si>
  <si>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</si>
  <si>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</si>
  <si>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</si>
  <si>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</si>
  <si>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</si>
  <si>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</si>
  <si>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</si>
  <si>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</si>
  <si>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</si>
  <si>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</si>
  <si>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</si>
  <si>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</si>
  <si>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</si>
  <si>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</si>
  <si>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</si>
  <si>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</si>
  <si>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</si>
  <si>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</si>
  <si>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</si>
  <si>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</si>
  <si>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</si>
  <si>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</si>
  <si>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</si>
  <si>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</si>
  <si>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</si>
  <si>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</si>
  <si>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</si>
  <si>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</si>
  <si>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</si>
  <si>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</si>
  <si>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</si>
  <si>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</si>
  <si>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</si>
  <si>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</si>
  <si>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</si>
  <si>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</si>
  <si>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</si>
  <si>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</si>
  <si>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</si>
  <si>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</si>
  <si>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</si>
  <si>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</si>
  <si>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</si>
  <si>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</si>
  <si>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</si>
  <si>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</si>
  <si>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</si>
  <si>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</si>
  <si>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</si>
  <si>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</si>
  <si>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</si>
  <si>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</si>
  <si>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</si>
  <si>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</si>
  <si>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</si>
  <si>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</si>
  <si>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</si>
  <si>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</si>
  <si>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</si>
  <si>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</si>
  <si>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</si>
  <si>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</si>
  <si>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</si>
  <si>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</si>
  <si>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</si>
  <si>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</si>
  <si>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</si>
  <si>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</si>
  <si>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</si>
  <si>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</si>
  <si>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</si>
  <si>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</si>
  <si>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</si>
  <si>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</si>
  <si>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</si>
  <si>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</si>
  <si>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</si>
  <si>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</si>
  <si>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</si>
  <si>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</si>
  <si>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</si>
  <si>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</si>
  <si>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</si>
  <si>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</si>
  <si>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</si>
  <si>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</si>
  <si>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</si>
  <si>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</si>
  <si>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</si>
  <si>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</si>
  <si>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</si>
  <si>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</si>
  <si>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</si>
  <si>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</si>
  <si>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</si>
  <si>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</si>
  <si>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</si>
  <si>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</si>
  <si>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</si>
  <si>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</si>
  <si>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</si>
  <si>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</si>
  <si>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</si>
  <si>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</si>
  <si>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</si>
  <si>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</si>
  <si>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</si>
  <si>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</si>
  <si>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</si>
  <si>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</si>
  <si>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</si>
  <si>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</si>
  <si>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</si>
  <si>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</si>
  <si>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</si>
  <si>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</si>
  <si>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</si>
  <si>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</si>
  <si>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</si>
  <si>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</si>
  <si>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</si>
  <si>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</si>
  <si>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</si>
  <si>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</si>
  <si>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</si>
  <si>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</si>
  <si>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</si>
  <si>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</si>
  <si>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</si>
  <si>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</si>
  <si>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</si>
  <si>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</si>
  <si>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</si>
  <si>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</si>
  <si>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</si>
  <si>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</si>
  <si>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</si>
  <si>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</si>
  <si>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</si>
  <si>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</si>
  <si>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</si>
  <si>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</si>
  <si>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</si>
  <si>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</si>
  <si>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</si>
  <si>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</si>
  <si>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</si>
  <si>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</si>
  <si>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</si>
  <si>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</si>
  <si>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</si>
  <si>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</si>
  <si>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</si>
  <si>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</si>
  <si>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</si>
  <si>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</si>
  <si>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</si>
  <si>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</si>
  <si>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</si>
  <si>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</si>
  <si>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</si>
  <si>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</si>
  <si>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</si>
  <si>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</si>
  <si>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</si>
  <si>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</si>
  <si>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</si>
  <si>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</si>
  <si>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</si>
  <si>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</si>
  <si>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</si>
  <si>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</si>
  <si>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</si>
  <si>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</si>
  <si>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</si>
  <si>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</si>
  <si>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</si>
  <si>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</si>
  <si>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</si>
  <si>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</si>
  <si>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</si>
  <si>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</si>
  <si>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</si>
  <si>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</si>
  <si>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</si>
  <si>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</si>
  <si>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</si>
  <si>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</si>
  <si>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</si>
  <si>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</si>
  <si>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</si>
  <si>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</si>
  <si>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</si>
  <si>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</si>
  <si>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</si>
  <si>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</si>
  <si>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</si>
  <si>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</si>
  <si>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</si>
  <si>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</si>
  <si>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</si>
  <si>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</si>
  <si>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</si>
  <si>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</si>
  <si>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</si>
  <si>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</si>
  <si>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</si>
  <si>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</si>
  <si>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</si>
  <si>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</si>
  <si>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</si>
  <si>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</si>
  <si>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</si>
  <si>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</si>
  <si>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</si>
  <si>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</si>
  <si>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</si>
  <si>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</si>
  <si>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</si>
  <si>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</si>
  <si>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</si>
  <si>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</si>
  <si>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</si>
  <si>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</si>
  <si>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</si>
  <si>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</si>
  <si>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</si>
  <si>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</si>
  <si>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</si>
  <si>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</si>
  <si>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</si>
  <si>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</si>
  <si>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</si>
  <si>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</si>
  <si>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</si>
  <si>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</si>
  <si>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</si>
  <si>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</si>
  <si>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</si>
  <si>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</si>
  <si>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</si>
  <si>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</si>
  <si>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</si>
  <si>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</si>
  <si>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</si>
  <si>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</si>
  <si>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</si>
  <si>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</si>
  <si>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</si>
  <si>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</si>
  <si>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</si>
  <si>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</si>
  <si>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</si>
  <si>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</si>
  <si>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</si>
  <si>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</si>
  <si>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</si>
  <si>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</si>
  <si>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</si>
  <si>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</si>
  <si>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</si>
  <si>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</si>
  <si>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</si>
  <si>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</si>
  <si>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</si>
  <si>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</si>
  <si>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</si>
  <si>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</si>
  <si>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</si>
  <si>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</si>
  <si>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</si>
  <si>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</si>
  <si>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</si>
  <si>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</si>
  <si>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</si>
  <si>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</si>
  <si>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</si>
  <si>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</si>
  <si>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</si>
  <si>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</si>
  <si>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</si>
  <si>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</si>
  <si>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</si>
  <si>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</si>
  <si>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</si>
  <si>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</si>
  <si>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</si>
  <si>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</si>
  <si>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</si>
  <si>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</si>
  <si>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</si>
  <si>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</si>
  <si>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</si>
  <si>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</si>
  <si>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</si>
  <si>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</si>
  <si>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</si>
  <si>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</si>
  <si>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</si>
  <si>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</si>
  <si>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</si>
  <si>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</si>
  <si>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</si>
  <si>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</si>
  <si>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</si>
  <si>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</si>
  <si>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</si>
  <si>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</si>
  <si>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</si>
  <si>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</si>
  <si>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</si>
  <si>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</si>
  <si>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</si>
  <si>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</si>
  <si>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</si>
  <si>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</si>
  <si>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</si>
  <si>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</si>
  <si>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</si>
  <si>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</si>
  <si>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</si>
  <si>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</si>
  <si>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</si>
  <si>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</si>
  <si>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</si>
  <si>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</si>
  <si>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</si>
  <si>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</si>
  <si>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</si>
  <si>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</si>
  <si>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</si>
  <si>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</si>
  <si>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</si>
  <si>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</si>
  <si>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</si>
  <si>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</si>
  <si>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</si>
  <si>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</si>
  <si>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</si>
  <si>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</si>
  <si>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</si>
  <si>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</si>
  <si>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</si>
  <si>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</si>
  <si>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</si>
  <si>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</si>
  <si>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</si>
  <si>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</si>
  <si>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</si>
  <si>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</si>
  <si>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</si>
  <si>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</si>
  <si>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</si>
  <si>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</si>
  <si>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</si>
  <si>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</si>
  <si>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</si>
  <si>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</si>
  <si>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</si>
  <si>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</si>
  <si>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</si>
  <si>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</si>
  <si>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</si>
  <si>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</si>
  <si>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</si>
  <si>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</si>
  <si>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</si>
  <si>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</si>
  <si>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</si>
  <si>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</si>
  <si>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</si>
  <si>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</si>
  <si>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</si>
  <si>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</si>
  <si>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</si>
  <si>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</si>
  <si>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</si>
  <si>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</si>
  <si>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</si>
  <si>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</si>
  <si>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</si>
  <si>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</si>
  <si>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</si>
  <si>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</si>
  <si>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</si>
  <si>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</si>
  <si>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</si>
  <si>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</si>
  <si>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</si>
  <si>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</si>
  <si>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</si>
  <si>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</si>
  <si>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</si>
  <si>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</si>
  <si>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</si>
  <si>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</si>
  <si>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</si>
  <si>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</si>
  <si>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</si>
  <si>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</si>
  <si>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</si>
  <si>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</si>
  <si>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</si>
  <si>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</si>
  <si>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</si>
  <si>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</si>
  <si>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</si>
  <si>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</si>
  <si>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</si>
  <si>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</si>
  <si>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</si>
  <si>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</si>
  <si>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</si>
  <si>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</si>
  <si>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</si>
  <si>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</si>
  <si>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</si>
  <si>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</si>
  <si>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</si>
  <si>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</si>
  <si>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</si>
  <si>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</si>
  <si>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</si>
  <si>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</si>
  <si>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</si>
  <si>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</si>
  <si>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</si>
  <si>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</si>
  <si>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</si>
  <si>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</si>
  <si>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</si>
  <si>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</si>
  <si>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</si>
  <si>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</si>
  <si>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</si>
  <si>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</si>
  <si>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</si>
  <si>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</si>
  <si>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</si>
  <si>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</si>
  <si>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</si>
  <si>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</si>
  <si>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</si>
  <si>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</si>
  <si>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</si>
  <si>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</si>
  <si>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</si>
  <si>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</si>
  <si>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</si>
  <si>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</si>
  <si>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</si>
  <si>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</si>
  <si>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</si>
  <si>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</si>
  <si>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</si>
  <si>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</si>
  <si>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</si>
  <si>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</si>
  <si>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</si>
  <si>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</si>
  <si>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</si>
  <si>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</si>
  <si>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</si>
  <si>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</si>
  <si>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</si>
  <si>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</si>
  <si>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</si>
  <si>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</si>
  <si>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</si>
  <si>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</si>
  <si>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</si>
  <si>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</si>
  <si>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</si>
  <si>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</si>
  <si>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</si>
  <si>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</si>
  <si>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</si>
  <si>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</si>
  <si>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</si>
  <si>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</si>
  <si>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</si>
  <si>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</si>
  <si>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</si>
  <si>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</si>
  <si>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</si>
  <si>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</si>
  <si>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</si>
  <si>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</si>
  <si>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</si>
  <si>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</si>
  <si>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</si>
  <si>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</si>
  <si>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</si>
  <si>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</si>
  <si>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</si>
  <si>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</si>
  <si>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</si>
  <si>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</si>
  <si>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</si>
  <si>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</si>
  <si>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</si>
  <si>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</si>
  <si>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</si>
  <si>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</si>
  <si>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</si>
  <si>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</si>
  <si>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</si>
  <si>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</si>
  <si>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</si>
  <si>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</si>
  <si>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</si>
  <si>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</si>
  <si>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</si>
  <si>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</si>
  <si>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</si>
  <si>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</si>
  <si>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</si>
  <si>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</si>
  <si>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</si>
  <si>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</si>
  <si>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</si>
  <si>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</si>
  <si>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</si>
  <si>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</si>
  <si>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</si>
  <si>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</si>
  <si>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</si>
  <si>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</si>
  <si>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</si>
  <si>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</si>
  <si>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</si>
  <si>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</si>
  <si>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</si>
  <si>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</si>
  <si>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</si>
  <si>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</si>
  <si>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</si>
  <si>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</si>
  <si>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</si>
  <si>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</si>
  <si>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</si>
  <si>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</si>
  <si>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</si>
  <si>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</si>
  <si>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</si>
  <si>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</si>
  <si>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</si>
  <si>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</si>
  <si>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</si>
  <si>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</si>
  <si>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</si>
  <si>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</si>
  <si>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</si>
  <si>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</si>
  <si>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</si>
  <si>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</si>
  <si>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</si>
  <si>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</si>
  <si>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</si>
  <si>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</si>
  <si>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</si>
  <si>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</si>
  <si>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</si>
  <si>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</si>
  <si>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</si>
  <si>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</si>
  <si>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</si>
  <si>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</si>
  <si>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</si>
  <si>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</si>
  <si>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</si>
  <si>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</si>
  <si>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</si>
  <si>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</si>
  <si>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</si>
  <si>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</si>
  <si>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</si>
  <si>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</si>
  <si>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</si>
  <si>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</si>
  <si>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</si>
  <si>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</si>
  <si>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</si>
  <si>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</si>
  <si>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</si>
  <si>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</si>
  <si>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</si>
  <si>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</si>
  <si>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</si>
  <si>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</si>
  <si>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</si>
  <si>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</si>
  <si>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</si>
  <si>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</si>
  <si>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</si>
  <si>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</si>
  <si>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</si>
  <si>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</si>
  <si>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</si>
  <si>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</si>
  <si>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</si>
  <si>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</si>
  <si>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</si>
  <si>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</si>
  <si>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</si>
  <si>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</si>
  <si>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</si>
  <si>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</si>
  <si>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</si>
  <si>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</si>
  <si>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</si>
  <si>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</si>
  <si>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</si>
  <si>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</si>
  <si>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</si>
  <si>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</si>
  <si>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</si>
  <si>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</si>
  <si>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</si>
  <si>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</si>
  <si>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</si>
  <si>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</si>
  <si>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</si>
  <si>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</si>
  <si>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</si>
  <si>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</si>
  <si>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</si>
  <si>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</si>
  <si>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</si>
  <si>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</si>
  <si>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</si>
  <si>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</si>
  <si>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</si>
  <si>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</si>
  <si>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</si>
  <si>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</si>
  <si>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</si>
  <si>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</si>
  <si>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</si>
  <si>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</si>
  <si>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</si>
  <si>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</si>
  <si>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</si>
  <si>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</si>
  <si>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</si>
  <si>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</si>
  <si>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</si>
  <si>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</si>
  <si>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</si>
  <si>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</si>
  <si>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</si>
  <si>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</si>
  <si>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</si>
  <si>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</si>
  <si>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</si>
  <si>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</si>
  <si>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</si>
  <si>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</si>
  <si>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</si>
  <si>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</si>
  <si>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</si>
  <si>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</si>
  <si>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</si>
  <si>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</si>
  <si>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</si>
  <si>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</si>
  <si>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</si>
  <si>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</si>
  <si>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</si>
  <si>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</si>
  <si>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</si>
  <si>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</si>
  <si>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</si>
  <si>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</si>
  <si>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</si>
  <si>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</si>
  <si>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</si>
  <si>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</si>
  <si>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</si>
  <si>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</si>
  <si>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</si>
  <si>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</si>
  <si>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</si>
  <si>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</si>
  <si>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</si>
  <si>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</si>
  <si>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</si>
  <si>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</si>
  <si>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</si>
  <si>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</si>
  <si>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</si>
  <si>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</si>
  <si>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</si>
  <si>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</si>
  <si>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</si>
  <si>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</si>
  <si>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</si>
  <si>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</si>
  <si>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</si>
  <si>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</si>
  <si>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</si>
  <si>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</si>
  <si>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</si>
  <si>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</si>
  <si>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</si>
  <si>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</si>
  <si>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</si>
  <si>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</si>
  <si>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</si>
  <si>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</si>
  <si>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</si>
  <si>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</si>
  <si>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</si>
  <si>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</si>
  <si>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</si>
  <si>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</si>
  <si>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</si>
  <si>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</si>
  <si>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</si>
  <si>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</si>
  <si>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</si>
  <si>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</si>
  <si>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</si>
  <si>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</si>
  <si>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</si>
  <si>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</si>
  <si>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</si>
  <si>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</si>
  <si>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</si>
  <si>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</si>
  <si>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</si>
  <si>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</si>
  <si>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</si>
  <si>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</si>
  <si>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</si>
  <si>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</si>
  <si>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</si>
  <si>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</si>
  <si>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</si>
  <si>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</si>
  <si>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</si>
  <si>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</si>
  <si>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</si>
  <si>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</si>
  <si>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</si>
  <si>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</si>
  <si>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</si>
  <si>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</si>
  <si>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</si>
  <si>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</si>
  <si>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</si>
  <si>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</si>
  <si>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</si>
  <si>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</si>
  <si>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</si>
  <si>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</si>
  <si>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</si>
  <si>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</si>
  <si>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</si>
  <si>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</si>
  <si>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</si>
  <si>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</si>
  <si>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</si>
  <si>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</si>
  <si>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</si>
  <si>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</si>
  <si>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</si>
  <si>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</si>
  <si>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</si>
  <si>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</si>
  <si>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</si>
  <si>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</si>
  <si>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</si>
  <si>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</si>
  <si>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</si>
  <si>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</si>
  <si>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</si>
  <si>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</si>
  <si>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</si>
  <si>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</si>
  <si>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</si>
  <si>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</si>
  <si>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</si>
  <si>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</si>
  <si>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</si>
  <si>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</si>
  <si>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</si>
  <si>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</si>
  <si>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</si>
  <si>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</si>
  <si>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</si>
  <si>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</si>
  <si>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</si>
  <si>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</si>
  <si>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</si>
  <si>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</si>
  <si>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</si>
  <si>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</si>
  <si>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</si>
  <si>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</si>
  <si>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</si>
  <si>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</si>
  <si>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</si>
  <si>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</si>
  <si>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</si>
  <si>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</si>
  <si>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</si>
  <si>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</si>
  <si>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</si>
  <si>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</si>
  <si>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</si>
  <si>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</si>
  <si>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</si>
  <si>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</si>
  <si>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</si>
  <si>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</si>
  <si>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</si>
  <si>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</si>
  <si>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</si>
  <si>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</si>
  <si>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</si>
  <si>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</si>
  <si>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</si>
  <si>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</si>
  <si>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</si>
  <si>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</si>
  <si>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</si>
  <si>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</si>
  <si>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</si>
  <si>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</si>
  <si>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</si>
  <si>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</si>
  <si>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</si>
  <si>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</si>
  <si>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</si>
  <si>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</si>
  <si>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</si>
  <si>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</si>
  <si>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</si>
  <si>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</si>
  <si>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</si>
  <si>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</si>
  <si>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</si>
  <si>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</si>
  <si>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</si>
  <si>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</si>
  <si>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</si>
  <si>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</si>
  <si>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</si>
  <si>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</si>
  <si>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</si>
  <si>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</si>
  <si>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</si>
  <si>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</si>
  <si>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</si>
  <si>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</si>
  <si>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</si>
  <si>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</si>
  <si>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</si>
  <si>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</si>
  <si>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335838197</t>
  </si>
  <si>
    <t>335838164</t>
  </si>
  <si>
    <t>335838128</t>
  </si>
  <si>
    <t>335838060</t>
  </si>
  <si>
    <t>335838031</t>
  </si>
  <si>
    <t>LECTOR - REINICIO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</si>
  <si>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</si>
  <si>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</si>
  <si>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</si>
  <si>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</si>
  <si>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</si>
  <si>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</si>
  <si>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</si>
  <si>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</si>
  <si>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</si>
  <si>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</si>
  <si>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</si>
  <si>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</si>
  <si>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Peguero Solano, Victor Manuel</t>
  </si>
  <si>
    <t>335838929</t>
  </si>
  <si>
    <t>335838877</t>
  </si>
  <si>
    <t>335838874</t>
  </si>
  <si>
    <t>335838873</t>
  </si>
  <si>
    <t>335838725</t>
  </si>
  <si>
    <t>335838719</t>
  </si>
  <si>
    <t>Gaveta de Rechazo Llena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</si>
  <si>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</si>
  <si>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</si>
  <si>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</si>
  <si>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</si>
  <si>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</si>
  <si>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</si>
  <si>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</si>
  <si>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</si>
  <si>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</si>
  <si>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</si>
  <si>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</si>
  <si>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</si>
  <si>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</si>
  <si>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</si>
  <si>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</si>
  <si>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</si>
  <si>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</si>
  <si>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</si>
  <si>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</si>
  <si>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</si>
  <si>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</si>
  <si>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</si>
  <si>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</si>
  <si>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</si>
  <si>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</si>
  <si>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</si>
  <si>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</si>
  <si>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</si>
  <si>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</si>
  <si>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</si>
  <si>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</si>
  <si>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</si>
  <si>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</si>
  <si>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</si>
  <si>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</si>
  <si>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</si>
  <si>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</si>
  <si>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</si>
  <si>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</si>
  <si>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</si>
  <si>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</si>
  <si>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</si>
  <si>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</si>
  <si>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</si>
  <si>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</si>
  <si>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</si>
  <si>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</si>
  <si>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</si>
  <si>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</si>
  <si>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</si>
  <si>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</si>
  <si>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</si>
  <si>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</si>
  <si>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335839107</t>
  </si>
  <si>
    <t>335839102</t>
  </si>
  <si>
    <t>335839099</t>
  </si>
  <si>
    <t>335839097</t>
  </si>
  <si>
    <t>335839091</t>
  </si>
  <si>
    <t>335839090</t>
  </si>
  <si>
    <t>335839088</t>
  </si>
  <si>
    <t>335839084</t>
  </si>
  <si>
    <t>335839012</t>
  </si>
  <si>
    <t>335839011</t>
  </si>
  <si>
    <t xml:space="preserve">Gil Carrera, Santiago </t>
  </si>
  <si>
    <t>En Servicio</t>
  </si>
  <si>
    <t>335839384</t>
  </si>
  <si>
    <t>335839383</t>
  </si>
  <si>
    <t>335839371</t>
  </si>
  <si>
    <t>335839368</t>
  </si>
  <si>
    <t>335839366</t>
  </si>
  <si>
    <t>335839364</t>
  </si>
  <si>
    <t>335839357</t>
  </si>
  <si>
    <t>335839348</t>
  </si>
  <si>
    <t>335839347</t>
  </si>
  <si>
    <t>335839328</t>
  </si>
  <si>
    <t>335839310</t>
  </si>
  <si>
    <t>335839298</t>
  </si>
  <si>
    <t>335839280</t>
  </si>
  <si>
    <t>335839274</t>
  </si>
  <si>
    <t>335839273</t>
  </si>
  <si>
    <t>335839266</t>
  </si>
  <si>
    <t>335839265</t>
  </si>
  <si>
    <t>335839262</t>
  </si>
  <si>
    <t>335839258</t>
  </si>
  <si>
    <t>335839255</t>
  </si>
  <si>
    <t>335839254</t>
  </si>
  <si>
    <t>335839250</t>
  </si>
  <si>
    <t>335839243</t>
  </si>
  <si>
    <t>335839218</t>
  </si>
  <si>
    <t>335839210</t>
  </si>
  <si>
    <t>335839207</t>
  </si>
  <si>
    <t>335839199</t>
  </si>
  <si>
    <t>335839186</t>
  </si>
  <si>
    <t>335839161</t>
  </si>
  <si>
    <t>335839136</t>
  </si>
  <si>
    <t>VANDALIZADO</t>
  </si>
  <si>
    <t>DISPENSAFEN</t>
  </si>
  <si>
    <t>Cepeda, Ricardo Alberto</t>
  </si>
  <si>
    <t>335839398</t>
  </si>
  <si>
    <t>335839394</t>
  </si>
  <si>
    <t>335839393</t>
  </si>
  <si>
    <t>335839313</t>
  </si>
  <si>
    <t>335839249</t>
  </si>
  <si>
    <t>335839247</t>
  </si>
  <si>
    <t>335839245</t>
  </si>
  <si>
    <t>335839063</t>
  </si>
  <si>
    <t>Abastecido</t>
  </si>
  <si>
    <t>CLOSED</t>
  </si>
  <si>
    <t>Solucionado</t>
  </si>
  <si>
    <t>Moreta, Christian Aury</t>
  </si>
  <si>
    <t>Ballast, Carlos Alexis</t>
  </si>
  <si>
    <t>ENVIO DE CARGA</t>
  </si>
  <si>
    <t>INHIBIDO REINICIO</t>
  </si>
  <si>
    <t>REINICIO EXITOSO</t>
  </si>
  <si>
    <t>CARGA EXITOSA</t>
  </si>
  <si>
    <t>335839596</t>
  </si>
  <si>
    <t>335839589</t>
  </si>
  <si>
    <t>335839580</t>
  </si>
  <si>
    <t>335839579</t>
  </si>
  <si>
    <t>335839576</t>
  </si>
  <si>
    <t>335839562</t>
  </si>
  <si>
    <t>335839555</t>
  </si>
  <si>
    <t>335839541</t>
  </si>
  <si>
    <t>335839539</t>
  </si>
  <si>
    <t>335839533</t>
  </si>
  <si>
    <t>335839530</t>
  </si>
  <si>
    <t>335839525</t>
  </si>
  <si>
    <t>335839522</t>
  </si>
  <si>
    <t>335839520</t>
  </si>
  <si>
    <t>335839517</t>
  </si>
  <si>
    <t>335839515</t>
  </si>
  <si>
    <t>335839514</t>
  </si>
  <si>
    <t>335839511</t>
  </si>
  <si>
    <t>335839507</t>
  </si>
  <si>
    <t>335839504</t>
  </si>
  <si>
    <t>335839503</t>
  </si>
  <si>
    <t>335839484</t>
  </si>
  <si>
    <t>335839477</t>
  </si>
  <si>
    <t>335839474</t>
  </si>
  <si>
    <t>335839471</t>
  </si>
  <si>
    <t>335839468</t>
  </si>
  <si>
    <t>335839464</t>
  </si>
  <si>
    <t>335839459</t>
  </si>
  <si>
    <t>335839443</t>
  </si>
  <si>
    <t>335839437</t>
  </si>
  <si>
    <t>335839421</t>
  </si>
  <si>
    <t>ERROR DE PRINTER</t>
  </si>
  <si>
    <t>335839763</t>
  </si>
  <si>
    <t>335839761</t>
  </si>
  <si>
    <t>335839756</t>
  </si>
  <si>
    <t>335839750</t>
  </si>
  <si>
    <t>335839746</t>
  </si>
  <si>
    <t>335839742</t>
  </si>
  <si>
    <t>335839726</t>
  </si>
  <si>
    <t>335839715</t>
  </si>
  <si>
    <t>335839713</t>
  </si>
  <si>
    <t>335839708</t>
  </si>
  <si>
    <t>335839698</t>
  </si>
  <si>
    <t>335839695</t>
  </si>
  <si>
    <t>335839684</t>
  </si>
  <si>
    <t>335839682</t>
  </si>
  <si>
    <t>335839677</t>
  </si>
  <si>
    <t>335839675</t>
  </si>
  <si>
    <t>335839671</t>
  </si>
  <si>
    <t>335839669</t>
  </si>
  <si>
    <t>335839668</t>
  </si>
  <si>
    <t>335839666</t>
  </si>
  <si>
    <t>335839665</t>
  </si>
  <si>
    <t>335839658</t>
  </si>
  <si>
    <t>335839657</t>
  </si>
  <si>
    <t>335839655</t>
  </si>
  <si>
    <t>335839652</t>
  </si>
  <si>
    <t>335839650</t>
  </si>
  <si>
    <t>335839649</t>
  </si>
  <si>
    <t>335839627</t>
  </si>
  <si>
    <t>335839614</t>
  </si>
  <si>
    <t>DSPENSADOR</t>
  </si>
  <si>
    <t>335839739</t>
  </si>
  <si>
    <t>335839718</t>
  </si>
  <si>
    <t>335839714</t>
  </si>
  <si>
    <t>335839711</t>
  </si>
  <si>
    <t>335839664</t>
  </si>
  <si>
    <t>335839663</t>
  </si>
  <si>
    <t>335839633</t>
  </si>
  <si>
    <t>335839593</t>
  </si>
  <si>
    <t>335839590</t>
  </si>
  <si>
    <t>335839450</t>
  </si>
  <si>
    <t>INHIBIDO - REINICIO</t>
  </si>
  <si>
    <t>335839832</t>
  </si>
  <si>
    <t>335839831</t>
  </si>
  <si>
    <t>335839820</t>
  </si>
  <si>
    <t>335839816</t>
  </si>
  <si>
    <t>335839813</t>
  </si>
  <si>
    <t>335839812</t>
  </si>
  <si>
    <t>335839808</t>
  </si>
  <si>
    <t>335839806</t>
  </si>
  <si>
    <t>335839803</t>
  </si>
  <si>
    <t>335839793</t>
  </si>
  <si>
    <t>335839778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</si>
  <si>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</si>
  <si>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</si>
  <si>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</si>
  <si>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</si>
  <si>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</si>
  <si>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</si>
  <si>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</si>
  <si>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</si>
  <si>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</si>
  <si>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</si>
  <si>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</si>
  <si>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</si>
  <si>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335839976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</si>
  <si>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</si>
  <si>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</si>
  <si>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</si>
  <si>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</si>
  <si>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</si>
  <si>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</si>
  <si>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</si>
  <si>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</si>
  <si>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</si>
  <si>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</si>
  <si>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</si>
  <si>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</si>
  <si>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</si>
  <si>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</si>
  <si>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</si>
  <si>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</si>
  <si>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</si>
  <si>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</si>
  <si>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</si>
  <si>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</si>
  <si>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</si>
  <si>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</si>
  <si>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</si>
  <si>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</si>
  <si>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</si>
  <si>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</si>
  <si>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</si>
  <si>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</si>
  <si>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</si>
  <si>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</si>
  <si>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GAVETAS VACIAS + GAVETAS FALLA...</t>
  </si>
  <si>
    <t>FALLA NO CONFIRMAD...</t>
  </si>
  <si>
    <t>GAVETA DE DEPOSITO LLENO</t>
  </si>
  <si>
    <t>335840044</t>
  </si>
  <si>
    <t>335840045</t>
  </si>
  <si>
    <t>335840048</t>
  </si>
  <si>
    <t>335840049</t>
  </si>
  <si>
    <t>335840052</t>
  </si>
  <si>
    <t>335840053</t>
  </si>
  <si>
    <t>335840055</t>
  </si>
  <si>
    <t>335840057</t>
  </si>
  <si>
    <t>335840062</t>
  </si>
  <si>
    <t>335840067</t>
  </si>
  <si>
    <t>335840060</t>
  </si>
  <si>
    <t>335840068</t>
  </si>
  <si>
    <t>335840069</t>
  </si>
  <si>
    <t>335840070</t>
  </si>
  <si>
    <t>335840071</t>
  </si>
  <si>
    <t>335840072</t>
  </si>
  <si>
    <t>335840073</t>
  </si>
  <si>
    <t>335840074</t>
  </si>
  <si>
    <t>335840075</t>
  </si>
  <si>
    <t>335840076</t>
  </si>
  <si>
    <t>335840077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</si>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</sst>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5"/>
      <tableStyleElement type="headerRow" dxfId="404"/>
      <tableStyleElement type="totalRow" dxfId="403"/>
      <tableStyleElement type="firstColumn" dxfId="402"/>
      <tableStyleElement type="lastColumn" dxfId="401"/>
      <tableStyleElement type="firstRowStripe" dxfId="400"/>
      <tableStyleElement type="firstColumnStripe" dxfId="3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548106" TargetMode="External"/><Relationship Id="rId21" Type="http://schemas.openxmlformats.org/officeDocument/2006/relationships/hyperlink" Target="http://s460-helpdesk/CAisd/pdmweb.exe?OP=SEARCH+FACTORY=in+SKIPLIST=1+QBE.EQ.id=3548120" TargetMode="External"/><Relationship Id="rId42" Type="http://schemas.openxmlformats.org/officeDocument/2006/relationships/hyperlink" Target="http://s460-helpdesk/CAisd/pdmweb.exe?OP=SEARCH+FACTORY=in+SKIPLIST=1+QBE.EQ.id=3548075" TargetMode="External"/><Relationship Id="rId47" Type="http://schemas.openxmlformats.org/officeDocument/2006/relationships/hyperlink" Target="http://s460-helpdesk/CAisd/pdmweb.exe?OP=SEARCH+FACTORY=in+SKIPLIST=1+QBE.EQ.id=3547987" TargetMode="External"/><Relationship Id="rId63" Type="http://schemas.openxmlformats.org/officeDocument/2006/relationships/hyperlink" Target="http://s460-helpdesk/CAisd/pdmweb.exe?OP=SEARCH+FACTORY=in+SKIPLIST=1+QBE.EQ.id=3548183" TargetMode="External"/><Relationship Id="rId68" Type="http://schemas.openxmlformats.org/officeDocument/2006/relationships/hyperlink" Target="http://s460-helpdesk/CAisd/pdmweb.exe?OP=SEARCH+FACTORY=in+SKIPLIST=1+QBE.EQ.id=354817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137" TargetMode="External"/><Relationship Id="rId29" Type="http://schemas.openxmlformats.org/officeDocument/2006/relationships/hyperlink" Target="http://s460-helpdesk/CAisd/pdmweb.exe?OP=SEARCH+FACTORY=in+SKIPLIST=1+QBE.EQ.id=3548100" TargetMode="External"/><Relationship Id="rId11" Type="http://schemas.openxmlformats.org/officeDocument/2006/relationships/hyperlink" Target="http://s460-helpdesk/CAisd/pdmweb.exe?OP=SEARCH+FACTORY=in+SKIPLIST=1+QBE.EQ.id=3548148" TargetMode="External"/><Relationship Id="rId24" Type="http://schemas.openxmlformats.org/officeDocument/2006/relationships/hyperlink" Target="http://s460-helpdesk/CAisd/pdmweb.exe?OP=SEARCH+FACTORY=in+SKIPLIST=1+QBE.EQ.id=3548110" TargetMode="External"/><Relationship Id="rId32" Type="http://schemas.openxmlformats.org/officeDocument/2006/relationships/hyperlink" Target="http://s460-helpdesk/CAisd/pdmweb.exe?OP=SEARCH+FACTORY=in+SKIPLIST=1+QBE.EQ.id=3548094" TargetMode="External"/><Relationship Id="rId37" Type="http://schemas.openxmlformats.org/officeDocument/2006/relationships/hyperlink" Target="http://s460-helpdesk/CAisd/pdmweb.exe?OP=SEARCH+FACTORY=in+SKIPLIST=1+QBE.EQ.id=3548085" TargetMode="External"/><Relationship Id="rId40" Type="http://schemas.openxmlformats.org/officeDocument/2006/relationships/hyperlink" Target="http://s460-helpdesk/CAisd/pdmweb.exe?OP=SEARCH+FACTORY=in+SKIPLIST=1+QBE.EQ.id=3548080" TargetMode="External"/><Relationship Id="rId45" Type="http://schemas.openxmlformats.org/officeDocument/2006/relationships/hyperlink" Target="http://s460-helpdesk/CAisd/pdmweb.exe?OP=SEARCH+FACTORY=in+SKIPLIST=1+QBE.EQ.id=3548014" TargetMode="External"/><Relationship Id="rId53" Type="http://schemas.openxmlformats.org/officeDocument/2006/relationships/hyperlink" Target="http://s460-helpdesk/CAisd/pdmweb.exe?OP=SEARCH+FACTORY=in+SKIPLIST=1+QBE.EQ.id=3548164" TargetMode="External"/><Relationship Id="rId58" Type="http://schemas.openxmlformats.org/officeDocument/2006/relationships/hyperlink" Target="http://s460-helpdesk/CAisd/pdmweb.exe?OP=SEARCH+FACTORY=in+SKIPLIST=1+QBE.EQ.id=3548154" TargetMode="External"/><Relationship Id="rId66" Type="http://schemas.openxmlformats.org/officeDocument/2006/relationships/hyperlink" Target="http://s460-helpdesk/CAisd/pdmweb.exe?OP=SEARCH+FACTORY=in+SKIPLIST=1+QBE.EQ.id=3548180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548185" TargetMode="External"/><Relationship Id="rId19" Type="http://schemas.openxmlformats.org/officeDocument/2006/relationships/hyperlink" Target="http://s460-helpdesk/CAisd/pdmweb.exe?OP=SEARCH+FACTORY=in+SKIPLIST=1+QBE.EQ.id=3548125" TargetMode="External"/><Relationship Id="rId14" Type="http://schemas.openxmlformats.org/officeDocument/2006/relationships/hyperlink" Target="http://s460-helpdesk/CAisd/pdmweb.exe?OP=SEARCH+FACTORY=in+SKIPLIST=1+QBE.EQ.id=3548145" TargetMode="External"/><Relationship Id="rId22" Type="http://schemas.openxmlformats.org/officeDocument/2006/relationships/hyperlink" Target="http://s460-helpdesk/CAisd/pdmweb.exe?OP=SEARCH+FACTORY=in+SKIPLIST=1+QBE.EQ.id=3548116" TargetMode="External"/><Relationship Id="rId27" Type="http://schemas.openxmlformats.org/officeDocument/2006/relationships/hyperlink" Target="http://s460-helpdesk/CAisd/pdmweb.exe?OP=SEARCH+FACTORY=in+SKIPLIST=1+QBE.EQ.id=3548103" TargetMode="External"/><Relationship Id="rId30" Type="http://schemas.openxmlformats.org/officeDocument/2006/relationships/hyperlink" Target="http://s460-helpdesk/CAisd/pdmweb.exe?OP=SEARCH+FACTORY=in+SKIPLIST=1+QBE.EQ.id=3548096" TargetMode="External"/><Relationship Id="rId35" Type="http://schemas.openxmlformats.org/officeDocument/2006/relationships/hyperlink" Target="http://s460-helpdesk/CAisd/pdmweb.exe?OP=SEARCH+FACTORY=in+SKIPLIST=1+QBE.EQ.id=3548089" TargetMode="External"/><Relationship Id="rId43" Type="http://schemas.openxmlformats.org/officeDocument/2006/relationships/hyperlink" Target="http://s460-helpdesk/CAisd/pdmweb.exe?OP=SEARCH+FACTORY=in+SKIPLIST=1+QBE.EQ.id=3548021" TargetMode="External"/><Relationship Id="rId48" Type="http://schemas.openxmlformats.org/officeDocument/2006/relationships/hyperlink" Target="http://s460-helpdesk/CAisd/pdmweb.exe?OP=SEARCH+FACTORY=in+SKIPLIST=1+QBE.EQ.id=3547958" TargetMode="External"/><Relationship Id="rId56" Type="http://schemas.openxmlformats.org/officeDocument/2006/relationships/hyperlink" Target="http://s460-helpdesk/CAisd/pdmweb.exe?OP=SEARCH+FACTORY=in+SKIPLIST=1+QBE.EQ.id=3548158" TargetMode="External"/><Relationship Id="rId64" Type="http://schemas.openxmlformats.org/officeDocument/2006/relationships/hyperlink" Target="http://s460-helpdesk/CAisd/pdmweb.exe?OP=SEARCH+FACTORY=in+SKIPLIST=1+QBE.EQ.id=3548182" TargetMode="External"/><Relationship Id="rId69" Type="http://schemas.openxmlformats.org/officeDocument/2006/relationships/hyperlink" Target="http://s460-helpdesk/CAisd/pdmweb.exe?OP=SEARCH+FACTORY=in+SKIPLIST=1+QBE.EQ.id=3548177" TargetMode="External"/><Relationship Id="rId8" Type="http://schemas.openxmlformats.org/officeDocument/2006/relationships/hyperlink" Target="http://s460-helpdesk/CAisd/pdmweb.exe?OP=SEARCH+FACTORY=in+SKIPLIST=1+QBE.EQ.id=3548151" TargetMode="External"/><Relationship Id="rId51" Type="http://schemas.openxmlformats.org/officeDocument/2006/relationships/hyperlink" Target="http://s460-helpdesk/CAisd/pdmweb.exe?OP=SEARCH+FACTORY=in+SKIPLIST=1+QBE.EQ.id=3548171" TargetMode="External"/><Relationship Id="rId72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8147" TargetMode="External"/><Relationship Id="rId17" Type="http://schemas.openxmlformats.org/officeDocument/2006/relationships/hyperlink" Target="http://s460-helpdesk/CAisd/pdmweb.exe?OP=SEARCH+FACTORY=in+SKIPLIST=1+QBE.EQ.id=3548136" TargetMode="External"/><Relationship Id="rId25" Type="http://schemas.openxmlformats.org/officeDocument/2006/relationships/hyperlink" Target="http://s460-helpdesk/CAisd/pdmweb.exe?OP=SEARCH+FACTORY=in+SKIPLIST=1+QBE.EQ.id=3548107" TargetMode="External"/><Relationship Id="rId33" Type="http://schemas.openxmlformats.org/officeDocument/2006/relationships/hyperlink" Target="http://s460-helpdesk/CAisd/pdmweb.exe?OP=SEARCH+FACTORY=in+SKIPLIST=1+QBE.EQ.id=3548091" TargetMode="External"/><Relationship Id="rId38" Type="http://schemas.openxmlformats.org/officeDocument/2006/relationships/hyperlink" Target="http://s460-helpdesk/CAisd/pdmweb.exe?OP=SEARCH+FACTORY=in+SKIPLIST=1+QBE.EQ.id=3548084" TargetMode="External"/><Relationship Id="rId46" Type="http://schemas.openxmlformats.org/officeDocument/2006/relationships/hyperlink" Target="http://s460-helpdesk/CAisd/pdmweb.exe?OP=SEARCH+FACTORY=in+SKIPLIST=1+QBE.EQ.id=3547993" TargetMode="External"/><Relationship Id="rId59" Type="http://schemas.openxmlformats.org/officeDocument/2006/relationships/hyperlink" Target="http://s460-helpdesk/CAisd/pdmweb.exe?OP=SEARCH+FACTORY=in+SKIPLIST=1+QBE.EQ.id=3548153" TargetMode="External"/><Relationship Id="rId67" Type="http://schemas.openxmlformats.org/officeDocument/2006/relationships/hyperlink" Target="http://s460-helpdesk/CAisd/pdmweb.exe?OP=SEARCH+FACTORY=in+SKIPLIST=1+QBE.EQ.id=3548179" TargetMode="External"/><Relationship Id="rId20" Type="http://schemas.openxmlformats.org/officeDocument/2006/relationships/hyperlink" Target="http://s460-helpdesk/CAisd/pdmweb.exe?OP=SEARCH+FACTORY=in+SKIPLIST=1+QBE.EQ.id=3548122" TargetMode="External"/><Relationship Id="rId41" Type="http://schemas.openxmlformats.org/officeDocument/2006/relationships/hyperlink" Target="http://s460-helpdesk/CAisd/pdmweb.exe?OP=SEARCH+FACTORY=in+SKIPLIST=1+QBE.EQ.id=3548076" TargetMode="External"/><Relationship Id="rId54" Type="http://schemas.openxmlformats.org/officeDocument/2006/relationships/hyperlink" Target="http://s460-helpdesk/CAisd/pdmweb.exe?OP=SEARCH+FACTORY=in+SKIPLIST=1+QBE.EQ.id=3548162" TargetMode="External"/><Relationship Id="rId62" Type="http://schemas.openxmlformats.org/officeDocument/2006/relationships/hyperlink" Target="http://s460-helpdesk/CAisd/pdmweb.exe?OP=SEARCH+FACTORY=in+SKIPLIST=1+QBE.EQ.id=3548184" TargetMode="External"/><Relationship Id="rId70" Type="http://schemas.openxmlformats.org/officeDocument/2006/relationships/hyperlink" Target="http://s460-helpdesk/CAisd/pdmweb.exe?OP=SEARCH+FACTORY=in+SKIPLIST=1+QBE.EQ.id=354816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8140" TargetMode="External"/><Relationship Id="rId23" Type="http://schemas.openxmlformats.org/officeDocument/2006/relationships/hyperlink" Target="http://s460-helpdesk/CAisd/pdmweb.exe?OP=SEARCH+FACTORY=in+SKIPLIST=1+QBE.EQ.id=3548115" TargetMode="External"/><Relationship Id="rId28" Type="http://schemas.openxmlformats.org/officeDocument/2006/relationships/hyperlink" Target="http://s460-helpdesk/CAisd/pdmweb.exe?OP=SEARCH+FACTORY=in+SKIPLIST=1+QBE.EQ.id=3548101" TargetMode="External"/><Relationship Id="rId36" Type="http://schemas.openxmlformats.org/officeDocument/2006/relationships/hyperlink" Target="http://s460-helpdesk/CAisd/pdmweb.exe?OP=SEARCH+FACTORY=in+SKIPLIST=1+QBE.EQ.id=3548086" TargetMode="External"/><Relationship Id="rId49" Type="http://schemas.openxmlformats.org/officeDocument/2006/relationships/hyperlink" Target="http://s460-helpdesk/CAisd/pdmweb.exe?OP=SEARCH+FACTORY=in+SKIPLIST=1+QBE.EQ.id=3547954" TargetMode="External"/><Relationship Id="rId57" Type="http://schemas.openxmlformats.org/officeDocument/2006/relationships/hyperlink" Target="http://s460-helpdesk/CAisd/pdmweb.exe?OP=SEARCH+FACTORY=in+SKIPLIST=1+QBE.EQ.id=3548157" TargetMode="External"/><Relationship Id="rId10" Type="http://schemas.openxmlformats.org/officeDocument/2006/relationships/hyperlink" Target="http://s460-helpdesk/CAisd/pdmweb.exe?OP=SEARCH+FACTORY=in+SKIPLIST=1+QBE.EQ.id=3548149" TargetMode="External"/><Relationship Id="rId31" Type="http://schemas.openxmlformats.org/officeDocument/2006/relationships/hyperlink" Target="http://s460-helpdesk/CAisd/pdmweb.exe?OP=SEARCH+FACTORY=in+SKIPLIST=1+QBE.EQ.id=3548095" TargetMode="External"/><Relationship Id="rId44" Type="http://schemas.openxmlformats.org/officeDocument/2006/relationships/hyperlink" Target="http://s460-helpdesk/CAisd/pdmweb.exe?OP=SEARCH+FACTORY=in+SKIPLIST=1+QBE.EQ.id=3548018" TargetMode="External"/><Relationship Id="rId52" Type="http://schemas.openxmlformats.org/officeDocument/2006/relationships/hyperlink" Target="http://s460-helpdesk/CAisd/pdmweb.exe?OP=SEARCH+FACTORY=in+SKIPLIST=1+QBE.EQ.id=3548166" TargetMode="External"/><Relationship Id="rId60" Type="http://schemas.openxmlformats.org/officeDocument/2006/relationships/hyperlink" Target="http://s460-helpdesk/CAisd/pdmweb.exe?OP=SEARCH+FACTORY=in+SKIPLIST=1+QBE.EQ.id=3548186" TargetMode="External"/><Relationship Id="rId65" Type="http://schemas.openxmlformats.org/officeDocument/2006/relationships/hyperlink" Target="http://s460-helpdesk/CAisd/pdmweb.exe?OP=SEARCH+FACTORY=in+SKIPLIST=1+QBE.EQ.id=3548181" TargetMode="External"/><Relationship Id="rId73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150" TargetMode="External"/><Relationship Id="rId13" Type="http://schemas.openxmlformats.org/officeDocument/2006/relationships/hyperlink" Target="http://s460-helpdesk/CAisd/pdmweb.exe?OP=SEARCH+FACTORY=in+SKIPLIST=1+QBE.EQ.id=3548146" TargetMode="External"/><Relationship Id="rId18" Type="http://schemas.openxmlformats.org/officeDocument/2006/relationships/hyperlink" Target="http://s460-helpdesk/CAisd/pdmweb.exe?OP=SEARCH+FACTORY=in+SKIPLIST=1+QBE.EQ.id=3548133" TargetMode="External"/><Relationship Id="rId39" Type="http://schemas.openxmlformats.org/officeDocument/2006/relationships/hyperlink" Target="http://s460-helpdesk/CAisd/pdmweb.exe?OP=SEARCH+FACTORY=in+SKIPLIST=1+QBE.EQ.id=3548082" TargetMode="External"/><Relationship Id="rId34" Type="http://schemas.openxmlformats.org/officeDocument/2006/relationships/hyperlink" Target="http://s460-helpdesk/CAisd/pdmweb.exe?OP=SEARCH+FACTORY=in+SKIPLIST=1+QBE.EQ.id=3548090" TargetMode="External"/><Relationship Id="rId50" Type="http://schemas.openxmlformats.org/officeDocument/2006/relationships/hyperlink" Target="http://s460-helpdesk/CAisd/pdmweb.exe?OP=SEARCH+FACTORY=in+SKIPLIST=1+QBE.EQ.id=3548176" TargetMode="External"/><Relationship Id="rId55" Type="http://schemas.openxmlformats.org/officeDocument/2006/relationships/hyperlink" Target="http://s460-helpdesk/CAisd/pdmweb.exe?OP=SEARCH+FACTORY=in+SKIPLIST=1+QBE.EQ.id=3548161" TargetMode="External"/><Relationship Id="rId7" Type="http://schemas.openxmlformats.org/officeDocument/2006/relationships/hyperlink" Target="http://s460-helpdesk/CAisd/pdmweb.exe?OP=SEARCH+FACTORY=in+SKIPLIST=1+QBE.EQ.id=3548152" TargetMode="External"/><Relationship Id="rId71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302"/>
  <sheetViews>
    <sheetView tabSelected="1" topLeftCell="D1" zoomScale="80" zoomScaleNormal="80" workbookViewId="0">
      <pane ySplit="4" topLeftCell="A159" activePane="bottomLeft" state="frozen"/>
      <selection pane="bottomLeft" activeCell="D305" sqref="D305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customWidth="1"/>
    <col min="16" max="16" width="22.28515625" style="109" customWidth="1"/>
    <col min="17" max="17" width="52.5703125" style="80" bestFit="1" customWidth="1"/>
    <col min="18" max="16384" width="20.5703125" style="45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2602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6" customFormat="1" ht="18" x14ac:dyDescent="0.25">
      <c r="A5" s="112" t="str">
        <f>VLOOKUP(E5,'LISTADO ATM'!$A$2:$C$901,3,0)</f>
        <v>DISTRITO NACIONAL</v>
      </c>
      <c r="B5" s="108">
        <v>335833944</v>
      </c>
      <c r="C5" s="118">
        <v>44280.514849537038</v>
      </c>
      <c r="D5" s="112" t="s">
        <v>2189</v>
      </c>
      <c r="E5" s="133">
        <v>147</v>
      </c>
      <c r="F5" s="112" t="str">
        <f>VLOOKUP(E5,VIP!$A$2:$O12245,2,0)</f>
        <v>DRBR147</v>
      </c>
      <c r="G5" s="112" t="str">
        <f>VLOOKUP(E5,'LISTADO ATM'!$A$2:$B$900,2,0)</f>
        <v xml:space="preserve">ATM Kiosco Megacentro I </v>
      </c>
      <c r="H5" s="112" t="str">
        <f>VLOOKUP(E5,VIP!$A$2:$O17166,7,FALSE)</f>
        <v>Si</v>
      </c>
      <c r="I5" s="112" t="str">
        <f>VLOOKUP(E5,VIP!$A$2:$O9131,8,FALSE)</f>
        <v>Si</v>
      </c>
      <c r="J5" s="112" t="str">
        <f>VLOOKUP(E5,VIP!$A$2:$O9081,8,FALSE)</f>
        <v>Si</v>
      </c>
      <c r="K5" s="112" t="str">
        <f>VLOOKUP(E5,VIP!$A$2:$O12655,6,0)</f>
        <v>NO</v>
      </c>
      <c r="L5" s="113" t="s">
        <v>2228</v>
      </c>
      <c r="M5" s="111" t="s">
        <v>2465</v>
      </c>
      <c r="N5" s="124" t="s">
        <v>2493</v>
      </c>
      <c r="O5" s="135" t="s">
        <v>2474</v>
      </c>
      <c r="P5" s="125"/>
      <c r="Q5" s="114" t="s">
        <v>2228</v>
      </c>
    </row>
    <row r="6" spans="1:18" s="126" customFormat="1" ht="18" x14ac:dyDescent="0.25">
      <c r="A6" s="112" t="str">
        <f>VLOOKUP(E6,'LISTADO ATM'!$A$2:$C$901,3,0)</f>
        <v>DISTRITO NACIONAL</v>
      </c>
      <c r="B6" s="108">
        <v>335835990</v>
      </c>
      <c r="C6" s="118">
        <v>44282.445138888892</v>
      </c>
      <c r="D6" s="112" t="s">
        <v>2468</v>
      </c>
      <c r="E6" s="133">
        <v>967</v>
      </c>
      <c r="F6" s="112" t="str">
        <f>VLOOKUP(E6,VIP!$A$2:$O12325,2,0)</f>
        <v>DRBR967</v>
      </c>
      <c r="G6" s="112" t="str">
        <f>VLOOKUP(E6,'LISTADO ATM'!$A$2:$B$900,2,0)</f>
        <v xml:space="preserve">ATM UNP Hiper Olé Autopista Duarte </v>
      </c>
      <c r="H6" s="112" t="str">
        <f>VLOOKUP(E6,VIP!$A$2:$O17246,7,FALSE)</f>
        <v>Si</v>
      </c>
      <c r="I6" s="112" t="str">
        <f>VLOOKUP(E6,VIP!$A$2:$O9211,8,FALSE)</f>
        <v>Si</v>
      </c>
      <c r="J6" s="112" t="str">
        <f>VLOOKUP(E6,VIP!$A$2:$O9161,8,FALSE)</f>
        <v>Si</v>
      </c>
      <c r="K6" s="112" t="str">
        <f>VLOOKUP(E6,VIP!$A$2:$O12735,6,0)</f>
        <v>NO</v>
      </c>
      <c r="L6" s="113" t="s">
        <v>2428</v>
      </c>
      <c r="M6" s="111" t="s">
        <v>2465</v>
      </c>
      <c r="N6" s="156" t="s">
        <v>2542</v>
      </c>
      <c r="O6" s="136" t="s">
        <v>2473</v>
      </c>
      <c r="P6" s="125"/>
      <c r="Q6" s="114" t="s">
        <v>2428</v>
      </c>
    </row>
    <row r="7" spans="1:18" s="126" customFormat="1" ht="18" hidden="1" x14ac:dyDescent="0.25">
      <c r="A7" s="112" t="str">
        <f>VLOOKUP(E7,'LISTADO ATM'!$A$2:$C$901,3,0)</f>
        <v>DISTRITO NACIONAL</v>
      </c>
      <c r="B7" s="108">
        <v>335836052</v>
      </c>
      <c r="C7" s="118">
        <v>44282.482638888891</v>
      </c>
      <c r="D7" s="112" t="s">
        <v>2468</v>
      </c>
      <c r="E7" s="133">
        <v>800</v>
      </c>
      <c r="F7" s="112" t="str">
        <f>VLOOKUP(E7,VIP!$A$2:$O12323,2,0)</f>
        <v>DRBR800</v>
      </c>
      <c r="G7" s="112" t="str">
        <f>VLOOKUP(E7,'LISTADO ATM'!$A$2:$B$900,2,0)</f>
        <v xml:space="preserve">ATM Estación Next Dipsa Pedro Livio Cedeño </v>
      </c>
      <c r="H7" s="112" t="str">
        <f>VLOOKUP(E7,VIP!$A$2:$O17244,7,FALSE)</f>
        <v>Si</v>
      </c>
      <c r="I7" s="112" t="str">
        <f>VLOOKUP(E7,VIP!$A$2:$O9209,8,FALSE)</f>
        <v>Si</v>
      </c>
      <c r="J7" s="112" t="str">
        <f>VLOOKUP(E7,VIP!$A$2:$O9159,8,FALSE)</f>
        <v>Si</v>
      </c>
      <c r="K7" s="112" t="str">
        <f>VLOOKUP(E7,VIP!$A$2:$O12733,6,0)</f>
        <v>NO</v>
      </c>
      <c r="L7" s="113" t="s">
        <v>2428</v>
      </c>
      <c r="M7" s="154" t="s">
        <v>2633</v>
      </c>
      <c r="N7" s="156" t="s">
        <v>2542</v>
      </c>
      <c r="O7" s="136" t="s">
        <v>2473</v>
      </c>
      <c r="P7" s="125"/>
      <c r="Q7" s="153">
        <v>44286.598483796297</v>
      </c>
    </row>
    <row r="8" spans="1:18" s="126" customFormat="1" ht="18" x14ac:dyDescent="0.25">
      <c r="A8" s="112" t="str">
        <f>VLOOKUP(E8,'LISTADO ATM'!$A$2:$C$901,3,0)</f>
        <v>DISTRITO NACIONAL</v>
      </c>
      <c r="B8" s="108">
        <v>335836260</v>
      </c>
      <c r="C8" s="118">
        <v>44283.061805555553</v>
      </c>
      <c r="D8" s="112" t="s">
        <v>2468</v>
      </c>
      <c r="E8" s="133">
        <v>407</v>
      </c>
      <c r="F8" s="112" t="str">
        <f>VLOOKUP(E8,VIP!$A$2:$O12329,2,0)</f>
        <v>DRBR407</v>
      </c>
      <c r="G8" s="112" t="str">
        <f>VLOOKUP(E8,'LISTADO ATM'!$A$2:$B$900,2,0)</f>
        <v xml:space="preserve">ATM Multicentro La Sirena Villa Mella </v>
      </c>
      <c r="H8" s="112" t="str">
        <f>VLOOKUP(E8,VIP!$A$2:$O17250,7,FALSE)</f>
        <v>Si</v>
      </c>
      <c r="I8" s="112" t="str">
        <f>VLOOKUP(E8,VIP!$A$2:$O9215,8,FALSE)</f>
        <v>Si</v>
      </c>
      <c r="J8" s="112" t="str">
        <f>VLOOKUP(E8,VIP!$A$2:$O9165,8,FALSE)</f>
        <v>Si</v>
      </c>
      <c r="K8" s="112" t="str">
        <f>VLOOKUP(E8,VIP!$A$2:$O12739,6,0)</f>
        <v>NO</v>
      </c>
      <c r="L8" s="113" t="s">
        <v>2428</v>
      </c>
      <c r="M8" s="111" t="s">
        <v>2465</v>
      </c>
      <c r="N8" s="156" t="s">
        <v>2542</v>
      </c>
      <c r="O8" s="135" t="s">
        <v>2473</v>
      </c>
      <c r="P8" s="125"/>
      <c r="Q8" s="114" t="s">
        <v>2428</v>
      </c>
    </row>
    <row r="9" spans="1:18" s="126" customFormat="1" ht="18" x14ac:dyDescent="0.25">
      <c r="A9" s="112" t="str">
        <f>VLOOKUP(E9,'LISTADO ATM'!$A$2:$C$901,3,0)</f>
        <v>SUR</v>
      </c>
      <c r="B9" s="108">
        <v>335836366</v>
      </c>
      <c r="C9" s="118">
        <v>44283.726678240739</v>
      </c>
      <c r="D9" s="112" t="s">
        <v>2468</v>
      </c>
      <c r="E9" s="133">
        <v>356</v>
      </c>
      <c r="F9" s="112" t="str">
        <f>VLOOKUP(E9,VIP!$A$2:$O12297,2,0)</f>
        <v>DRBR356</v>
      </c>
      <c r="G9" s="112" t="str">
        <f>VLOOKUP(E9,'LISTADO ATM'!$A$2:$B$900,2,0)</f>
        <v xml:space="preserve">ATM Estación Sigma (San Cristóbal) </v>
      </c>
      <c r="H9" s="112" t="str">
        <f>VLOOKUP(E9,VIP!$A$2:$O17218,7,FALSE)</f>
        <v>Si</v>
      </c>
      <c r="I9" s="112" t="str">
        <f>VLOOKUP(E9,VIP!$A$2:$O9183,8,FALSE)</f>
        <v>Si</v>
      </c>
      <c r="J9" s="112" t="str">
        <f>VLOOKUP(E9,VIP!$A$2:$O9133,8,FALSE)</f>
        <v>Si</v>
      </c>
      <c r="K9" s="112" t="str">
        <f>VLOOKUP(E9,VIP!$A$2:$O12707,6,0)</f>
        <v>NO</v>
      </c>
      <c r="L9" s="113" t="s">
        <v>2497</v>
      </c>
      <c r="M9" s="111" t="s">
        <v>2465</v>
      </c>
      <c r="N9" s="156" t="s">
        <v>2542</v>
      </c>
      <c r="O9" s="135" t="s">
        <v>2473</v>
      </c>
      <c r="P9" s="125"/>
      <c r="Q9" s="114" t="s">
        <v>2497</v>
      </c>
    </row>
    <row r="10" spans="1:18" s="126" customFormat="1" ht="18" hidden="1" x14ac:dyDescent="0.25">
      <c r="A10" s="112" t="str">
        <f>VLOOKUP(E10,'LISTADO ATM'!$A$2:$C$901,3,0)</f>
        <v>DISTRITO NACIONAL</v>
      </c>
      <c r="B10" s="108">
        <v>335836369</v>
      </c>
      <c r="C10" s="118">
        <v>44283.750277777777</v>
      </c>
      <c r="D10" s="112" t="s">
        <v>2494</v>
      </c>
      <c r="E10" s="133">
        <v>946</v>
      </c>
      <c r="F10" s="112" t="str">
        <f>VLOOKUP(E10,VIP!$A$2:$O12295,2,0)</f>
        <v>DRBR24R</v>
      </c>
      <c r="G10" s="112" t="str">
        <f>VLOOKUP(E10,'LISTADO ATM'!$A$2:$B$900,2,0)</f>
        <v xml:space="preserve">ATM Oficina Núñez de Cáceres I </v>
      </c>
      <c r="H10" s="112" t="str">
        <f>VLOOKUP(E10,VIP!$A$2:$O17216,7,FALSE)</f>
        <v>Si</v>
      </c>
      <c r="I10" s="112" t="str">
        <f>VLOOKUP(E10,VIP!$A$2:$O9181,8,FALSE)</f>
        <v>Si</v>
      </c>
      <c r="J10" s="112" t="str">
        <f>VLOOKUP(E10,VIP!$A$2:$O9131,8,FALSE)</f>
        <v>Si</v>
      </c>
      <c r="K10" s="112" t="str">
        <f>VLOOKUP(E10,VIP!$A$2:$O12705,6,0)</f>
        <v>NO</v>
      </c>
      <c r="L10" s="113" t="s">
        <v>2521</v>
      </c>
      <c r="M10" s="154" t="s">
        <v>2633</v>
      </c>
      <c r="N10" s="156" t="s">
        <v>2542</v>
      </c>
      <c r="O10" s="136" t="s">
        <v>2495</v>
      </c>
      <c r="P10" s="125"/>
      <c r="Q10" s="153">
        <v>44286.431643518517</v>
      </c>
    </row>
    <row r="11" spans="1:18" s="126" customFormat="1" ht="18" hidden="1" x14ac:dyDescent="0.25">
      <c r="A11" s="112" t="str">
        <f>VLOOKUP(E11,'LISTADO ATM'!$A$2:$C$901,3,0)</f>
        <v>DISTRITO NACIONAL</v>
      </c>
      <c r="B11" s="108">
        <v>335836411</v>
      </c>
      <c r="C11" s="118">
        <v>44284.314409722225</v>
      </c>
      <c r="D11" s="112" t="s">
        <v>2189</v>
      </c>
      <c r="E11" s="133">
        <v>498</v>
      </c>
      <c r="F11" s="112" t="str">
        <f>VLOOKUP(E11,VIP!$A$2:$O12313,2,0)</f>
        <v>DRBR498</v>
      </c>
      <c r="G11" s="112" t="str">
        <f>VLOOKUP(E11,'LISTADO ATM'!$A$2:$B$900,2,0)</f>
        <v xml:space="preserve">ATM Estación Sunix 27 de Febrero </v>
      </c>
      <c r="H11" s="112" t="str">
        <f>VLOOKUP(E11,VIP!$A$2:$O17234,7,FALSE)</f>
        <v>Si</v>
      </c>
      <c r="I11" s="112" t="str">
        <f>VLOOKUP(E11,VIP!$A$2:$O9199,8,FALSE)</f>
        <v>Si</v>
      </c>
      <c r="J11" s="112" t="str">
        <f>VLOOKUP(E11,VIP!$A$2:$O9149,8,FALSE)</f>
        <v>Si</v>
      </c>
      <c r="K11" s="112" t="str">
        <f>VLOOKUP(E11,VIP!$A$2:$O12723,6,0)</f>
        <v>NO</v>
      </c>
      <c r="L11" s="113" t="s">
        <v>2228</v>
      </c>
      <c r="M11" s="154" t="s">
        <v>2633</v>
      </c>
      <c r="N11" s="156" t="s">
        <v>2542</v>
      </c>
      <c r="O11" s="135" t="s">
        <v>2474</v>
      </c>
      <c r="P11" s="125"/>
      <c r="Q11" s="153">
        <v>44286.431643518517</v>
      </c>
    </row>
    <row r="12" spans="1:18" s="126" customFormat="1" ht="18" hidden="1" x14ac:dyDescent="0.25">
      <c r="A12" s="112" t="str">
        <f>VLOOKUP(E12,'LISTADO ATM'!$A$2:$C$901,3,0)</f>
        <v>DISTRITO NACIONAL</v>
      </c>
      <c r="B12" s="108">
        <v>335836480</v>
      </c>
      <c r="C12" s="118">
        <v>44284.340983796297</v>
      </c>
      <c r="D12" s="112" t="s">
        <v>2189</v>
      </c>
      <c r="E12" s="133">
        <v>264</v>
      </c>
      <c r="F12" s="112" t="str">
        <f>VLOOKUP(E12,VIP!$A$2:$O12302,2,0)</f>
        <v>DRBR264</v>
      </c>
      <c r="G12" s="112" t="str">
        <f>VLOOKUP(E12,'LISTADO ATM'!$A$2:$B$900,2,0)</f>
        <v xml:space="preserve">ATM S/M Nacional Independencia </v>
      </c>
      <c r="H12" s="112" t="str">
        <f>VLOOKUP(E12,VIP!$A$2:$O17223,7,FALSE)</f>
        <v>Si</v>
      </c>
      <c r="I12" s="112" t="str">
        <f>VLOOKUP(E12,VIP!$A$2:$O9188,8,FALSE)</f>
        <v>Si</v>
      </c>
      <c r="J12" s="112" t="str">
        <f>VLOOKUP(E12,VIP!$A$2:$O9138,8,FALSE)</f>
        <v>Si</v>
      </c>
      <c r="K12" s="112" t="str">
        <f>VLOOKUP(E12,VIP!$A$2:$O12712,6,0)</f>
        <v>SI</v>
      </c>
      <c r="L12" s="113" t="s">
        <v>2228</v>
      </c>
      <c r="M12" s="154" t="s">
        <v>2633</v>
      </c>
      <c r="N12" s="156" t="s">
        <v>2542</v>
      </c>
      <c r="O12" s="135" t="s">
        <v>2474</v>
      </c>
      <c r="P12" s="110"/>
      <c r="Q12" s="153">
        <v>44286.598483796297</v>
      </c>
    </row>
    <row r="13" spans="1:18" s="126" customFormat="1" ht="18" hidden="1" x14ac:dyDescent="0.25">
      <c r="A13" s="112" t="str">
        <f>VLOOKUP(E13,'LISTADO ATM'!$A$2:$C$901,3,0)</f>
        <v>SUR</v>
      </c>
      <c r="B13" s="108">
        <v>335837056</v>
      </c>
      <c r="C13" s="118">
        <v>44284.496701388889</v>
      </c>
      <c r="D13" s="112" t="s">
        <v>2468</v>
      </c>
      <c r="E13" s="133">
        <v>873</v>
      </c>
      <c r="F13" s="112" t="str">
        <f>VLOOKUP(E13,VIP!$A$2:$O12326,2,0)</f>
        <v>DRBR873</v>
      </c>
      <c r="G13" s="112" t="str">
        <f>VLOOKUP(E13,'LISTADO ATM'!$A$2:$B$900,2,0)</f>
        <v xml:space="preserve">ATM Centro de Caja San Cristóbal II </v>
      </c>
      <c r="H13" s="112" t="str">
        <f>VLOOKUP(E13,VIP!$A$2:$O17247,7,FALSE)</f>
        <v>Si</v>
      </c>
      <c r="I13" s="112" t="str">
        <f>VLOOKUP(E13,VIP!$A$2:$O9212,8,FALSE)</f>
        <v>Si</v>
      </c>
      <c r="J13" s="112" t="str">
        <f>VLOOKUP(E13,VIP!$A$2:$O9162,8,FALSE)</f>
        <v>Si</v>
      </c>
      <c r="K13" s="112" t="str">
        <f>VLOOKUP(E13,VIP!$A$2:$O12736,6,0)</f>
        <v>SI</v>
      </c>
      <c r="L13" s="113" t="s">
        <v>2459</v>
      </c>
      <c r="M13" s="154" t="s">
        <v>2633</v>
      </c>
      <c r="N13" s="156" t="s">
        <v>2542</v>
      </c>
      <c r="O13" s="135" t="s">
        <v>2473</v>
      </c>
      <c r="P13" s="110"/>
      <c r="Q13" s="153">
        <v>44286.598483796297</v>
      </c>
    </row>
    <row r="14" spans="1:18" s="126" customFormat="1" ht="18" x14ac:dyDescent="0.25">
      <c r="A14" s="112" t="str">
        <f>VLOOKUP(E14,'LISTADO ATM'!$A$2:$C$901,3,0)</f>
        <v>DISTRITO NACIONAL</v>
      </c>
      <c r="B14" s="108">
        <v>335837125</v>
      </c>
      <c r="C14" s="118">
        <v>44284.523310185185</v>
      </c>
      <c r="D14" s="112" t="s">
        <v>2189</v>
      </c>
      <c r="E14" s="133">
        <v>517</v>
      </c>
      <c r="F14" s="112" t="str">
        <f>VLOOKUP(E14,VIP!$A$2:$O12319,2,0)</f>
        <v>DRBR517</v>
      </c>
      <c r="G14" s="112" t="str">
        <f>VLOOKUP(E14,'LISTADO ATM'!$A$2:$B$900,2,0)</f>
        <v xml:space="preserve">ATM Autobanco Oficina Sans Soucí </v>
      </c>
      <c r="H14" s="112" t="str">
        <f>VLOOKUP(E14,VIP!$A$2:$O17240,7,FALSE)</f>
        <v>Si</v>
      </c>
      <c r="I14" s="112" t="str">
        <f>VLOOKUP(E14,VIP!$A$2:$O9205,8,FALSE)</f>
        <v>Si</v>
      </c>
      <c r="J14" s="112" t="str">
        <f>VLOOKUP(E14,VIP!$A$2:$O9155,8,FALSE)</f>
        <v>Si</v>
      </c>
      <c r="K14" s="112" t="str">
        <f>VLOOKUP(E14,VIP!$A$2:$O12729,6,0)</f>
        <v>SI</v>
      </c>
      <c r="L14" s="113" t="s">
        <v>2228</v>
      </c>
      <c r="M14" s="111" t="s">
        <v>2465</v>
      </c>
      <c r="N14" s="156" t="s">
        <v>2542</v>
      </c>
      <c r="O14" s="136" t="s">
        <v>2474</v>
      </c>
      <c r="P14" s="125"/>
      <c r="Q14" s="114" t="s">
        <v>2228</v>
      </c>
    </row>
    <row r="15" spans="1:18" s="126" customFormat="1" ht="18" hidden="1" x14ac:dyDescent="0.25">
      <c r="A15" s="112" t="str">
        <f>VLOOKUP(E15,'LISTADO ATM'!$A$2:$C$901,3,0)</f>
        <v>DISTRITO NACIONAL</v>
      </c>
      <c r="B15" s="108">
        <v>335837194</v>
      </c>
      <c r="C15" s="118">
        <v>44284.554768518516</v>
      </c>
      <c r="D15" s="112" t="s">
        <v>2189</v>
      </c>
      <c r="E15" s="133">
        <v>706</v>
      </c>
      <c r="F15" s="112" t="str">
        <f>VLOOKUP(E15,VIP!$A$2:$O12311,2,0)</f>
        <v>DRBR706</v>
      </c>
      <c r="G15" s="112" t="str">
        <f>VLOOKUP(E15,'LISTADO ATM'!$A$2:$B$900,2,0)</f>
        <v xml:space="preserve">ATM S/M Pristine </v>
      </c>
      <c r="H15" s="112" t="str">
        <f>VLOOKUP(E15,VIP!$A$2:$O17232,7,FALSE)</f>
        <v>Si</v>
      </c>
      <c r="I15" s="112" t="str">
        <f>VLOOKUP(E15,VIP!$A$2:$O9197,8,FALSE)</f>
        <v>Si</v>
      </c>
      <c r="J15" s="112" t="str">
        <f>VLOOKUP(E15,VIP!$A$2:$O9147,8,FALSE)</f>
        <v>Si</v>
      </c>
      <c r="K15" s="112" t="str">
        <f>VLOOKUP(E15,VIP!$A$2:$O12721,6,0)</f>
        <v>NO</v>
      </c>
      <c r="L15" s="113" t="s">
        <v>2228</v>
      </c>
      <c r="M15" s="154" t="s">
        <v>2633</v>
      </c>
      <c r="N15" s="124" t="s">
        <v>2472</v>
      </c>
      <c r="O15" s="135" t="s">
        <v>2474</v>
      </c>
      <c r="P15" s="125"/>
      <c r="Q15" s="153">
        <v>44286.807511574072</v>
      </c>
    </row>
    <row r="16" spans="1:18" s="126" customFormat="1" ht="18" hidden="1" x14ac:dyDescent="0.25">
      <c r="A16" s="112" t="str">
        <f>VLOOKUP(E16,'LISTADO ATM'!$A$2:$C$901,3,0)</f>
        <v>DISTRITO NACIONAL</v>
      </c>
      <c r="B16" s="108">
        <v>335837301</v>
      </c>
      <c r="C16" s="118">
        <v>44284.607476851852</v>
      </c>
      <c r="D16" s="112" t="s">
        <v>2189</v>
      </c>
      <c r="E16" s="133">
        <v>493</v>
      </c>
      <c r="F16" s="112" t="str">
        <f>VLOOKUP(E16,VIP!$A$2:$O12321,2,0)</f>
        <v>DRBR493</v>
      </c>
      <c r="G16" s="112" t="str">
        <f>VLOOKUP(E16,'LISTADO ATM'!$A$2:$B$900,2,0)</f>
        <v xml:space="preserve">ATM Oficina Haina Occidental II </v>
      </c>
      <c r="H16" s="112" t="str">
        <f>VLOOKUP(E16,VIP!$A$2:$O17242,7,FALSE)</f>
        <v>Si</v>
      </c>
      <c r="I16" s="112" t="str">
        <f>VLOOKUP(E16,VIP!$A$2:$O9207,8,FALSE)</f>
        <v>Si</v>
      </c>
      <c r="J16" s="112" t="str">
        <f>VLOOKUP(E16,VIP!$A$2:$O9157,8,FALSE)</f>
        <v>Si</v>
      </c>
      <c r="K16" s="112" t="str">
        <f>VLOOKUP(E16,VIP!$A$2:$O12731,6,0)</f>
        <v>NO</v>
      </c>
      <c r="L16" s="113" t="s">
        <v>2488</v>
      </c>
      <c r="M16" s="154" t="s">
        <v>2633</v>
      </c>
      <c r="N16" s="156" t="s">
        <v>2542</v>
      </c>
      <c r="O16" s="135" t="s">
        <v>2474</v>
      </c>
      <c r="P16" s="125"/>
      <c r="Q16" s="153">
        <v>44286.598483796297</v>
      </c>
    </row>
    <row r="17" spans="1:17" s="126" customFormat="1" ht="18" hidden="1" x14ac:dyDescent="0.25">
      <c r="A17" s="112" t="str">
        <f>VLOOKUP(E17,'LISTADO ATM'!$A$2:$C$901,3,0)</f>
        <v>ESTE</v>
      </c>
      <c r="B17" s="108">
        <v>335837424</v>
      </c>
      <c r="C17" s="118">
        <v>44284.648229166669</v>
      </c>
      <c r="D17" s="112" t="s">
        <v>2468</v>
      </c>
      <c r="E17" s="133">
        <v>104</v>
      </c>
      <c r="F17" s="112" t="str">
        <f>VLOOKUP(E17,VIP!$A$2:$O12312,2,0)</f>
        <v>DRBR104</v>
      </c>
      <c r="G17" s="112" t="str">
        <f>VLOOKUP(E17,'LISTADO ATM'!$A$2:$B$900,2,0)</f>
        <v xml:space="preserve">ATM Jumbo Higuey </v>
      </c>
      <c r="H17" s="112" t="str">
        <f>VLOOKUP(E17,VIP!$A$2:$O17233,7,FALSE)</f>
        <v>Si</v>
      </c>
      <c r="I17" s="112" t="str">
        <f>VLOOKUP(E17,VIP!$A$2:$O9198,8,FALSE)</f>
        <v>Si</v>
      </c>
      <c r="J17" s="112" t="str">
        <f>VLOOKUP(E17,VIP!$A$2:$O9148,8,FALSE)</f>
        <v>Si</v>
      </c>
      <c r="K17" s="112" t="str">
        <f>VLOOKUP(E17,VIP!$A$2:$O12722,6,0)</f>
        <v>NO</v>
      </c>
      <c r="L17" s="113" t="s">
        <v>2497</v>
      </c>
      <c r="M17" s="154" t="s">
        <v>2633</v>
      </c>
      <c r="N17" s="156" t="s">
        <v>2542</v>
      </c>
      <c r="O17" s="135" t="s">
        <v>2473</v>
      </c>
      <c r="P17" s="125"/>
      <c r="Q17" s="153">
        <v>44286.431643518517</v>
      </c>
    </row>
    <row r="18" spans="1:17" s="126" customFormat="1" ht="18" x14ac:dyDescent="0.25">
      <c r="A18" s="112" t="str">
        <f>VLOOKUP(E18,'LISTADO ATM'!$A$2:$C$901,3,0)</f>
        <v>DISTRITO NACIONAL</v>
      </c>
      <c r="B18" s="108" t="s">
        <v>2523</v>
      </c>
      <c r="C18" s="118">
        <v>44284.660729166666</v>
      </c>
      <c r="D18" s="112" t="s">
        <v>2189</v>
      </c>
      <c r="E18" s="133">
        <v>485</v>
      </c>
      <c r="F18" s="112" t="str">
        <f>VLOOKUP(E18,VIP!$A$2:$O12327,2,0)</f>
        <v>DRBR485</v>
      </c>
      <c r="G18" s="112" t="str">
        <f>VLOOKUP(E18,'LISTADO ATM'!$A$2:$B$900,2,0)</f>
        <v xml:space="preserve">ATM CEDIMAT </v>
      </c>
      <c r="H18" s="112" t="str">
        <f>VLOOKUP(E18,VIP!$A$2:$O17248,7,FALSE)</f>
        <v>Si</v>
      </c>
      <c r="I18" s="112" t="str">
        <f>VLOOKUP(E18,VIP!$A$2:$O9213,8,FALSE)</f>
        <v>Si</v>
      </c>
      <c r="J18" s="112" t="str">
        <f>VLOOKUP(E18,VIP!$A$2:$O9163,8,FALSE)</f>
        <v>Si</v>
      </c>
      <c r="K18" s="112" t="str">
        <f>VLOOKUP(E18,VIP!$A$2:$O12737,6,0)</f>
        <v>NO</v>
      </c>
      <c r="L18" s="113" t="s">
        <v>2228</v>
      </c>
      <c r="M18" s="111" t="s">
        <v>2465</v>
      </c>
      <c r="N18" s="156" t="s">
        <v>2542</v>
      </c>
      <c r="O18" s="135" t="s">
        <v>2474</v>
      </c>
      <c r="P18" s="125"/>
      <c r="Q18" s="114" t="s">
        <v>2228</v>
      </c>
    </row>
    <row r="19" spans="1:17" s="126" customFormat="1" ht="18" x14ac:dyDescent="0.25">
      <c r="A19" s="112" t="str">
        <f>VLOOKUP(E19,'LISTADO ATM'!$A$2:$C$901,3,0)</f>
        <v>DISTRITO NACIONAL</v>
      </c>
      <c r="B19" s="108" t="s">
        <v>2524</v>
      </c>
      <c r="C19" s="118">
        <v>44284.756192129629</v>
      </c>
      <c r="D19" s="112" t="s">
        <v>2468</v>
      </c>
      <c r="E19" s="133">
        <v>561</v>
      </c>
      <c r="F19" s="112" t="str">
        <f>VLOOKUP(E19,VIP!$A$2:$O12320,2,0)</f>
        <v>DRBR133</v>
      </c>
      <c r="G19" s="112" t="str">
        <f>VLOOKUP(E19,'LISTADO ATM'!$A$2:$B$900,2,0)</f>
        <v xml:space="preserve">ATM Comando Regional P.N. S.D. Este </v>
      </c>
      <c r="H19" s="112" t="str">
        <f>VLOOKUP(E19,VIP!$A$2:$O17241,7,FALSE)</f>
        <v>Si</v>
      </c>
      <c r="I19" s="112" t="str">
        <f>VLOOKUP(E19,VIP!$A$2:$O9206,8,FALSE)</f>
        <v>Si</v>
      </c>
      <c r="J19" s="112" t="str">
        <f>VLOOKUP(E19,VIP!$A$2:$O9156,8,FALSE)</f>
        <v>Si</v>
      </c>
      <c r="K19" s="112" t="str">
        <f>VLOOKUP(E19,VIP!$A$2:$O12730,6,0)</f>
        <v>NO</v>
      </c>
      <c r="L19" s="113" t="s">
        <v>2459</v>
      </c>
      <c r="M19" s="111" t="s">
        <v>2465</v>
      </c>
      <c r="N19" s="156" t="s">
        <v>2542</v>
      </c>
      <c r="O19" s="135" t="s">
        <v>2473</v>
      </c>
      <c r="P19" s="125"/>
      <c r="Q19" s="114" t="s">
        <v>2459</v>
      </c>
    </row>
    <row r="20" spans="1:17" s="126" customFormat="1" ht="18" hidden="1" x14ac:dyDescent="0.25">
      <c r="A20" s="112" t="str">
        <f>VLOOKUP(E20,'LISTADO ATM'!$A$2:$C$901,3,0)</f>
        <v>DISTRITO NACIONAL</v>
      </c>
      <c r="B20" s="108" t="s">
        <v>2532</v>
      </c>
      <c r="C20" s="118">
        <v>44285.006388888891</v>
      </c>
      <c r="D20" s="112" t="s">
        <v>2189</v>
      </c>
      <c r="E20" s="133">
        <v>424</v>
      </c>
      <c r="F20" s="112" t="str">
        <f>VLOOKUP(E20,VIP!$A$2:$O12336,2,0)</f>
        <v>DRBR424</v>
      </c>
      <c r="G20" s="112" t="str">
        <f>VLOOKUP(E20,'LISTADO ATM'!$A$2:$B$900,2,0)</f>
        <v xml:space="preserve">ATM UNP Jumbo Luperón I </v>
      </c>
      <c r="H20" s="112" t="str">
        <f>VLOOKUP(E20,VIP!$A$2:$O17257,7,FALSE)</f>
        <v>Si</v>
      </c>
      <c r="I20" s="112" t="str">
        <f>VLOOKUP(E20,VIP!$A$2:$O9222,8,FALSE)</f>
        <v>Si</v>
      </c>
      <c r="J20" s="112" t="str">
        <f>VLOOKUP(E20,VIP!$A$2:$O9172,8,FALSE)</f>
        <v>Si</v>
      </c>
      <c r="K20" s="112" t="str">
        <f>VLOOKUP(E20,VIP!$A$2:$O12746,6,0)</f>
        <v>NO</v>
      </c>
      <c r="L20" s="113" t="s">
        <v>2488</v>
      </c>
      <c r="M20" s="154" t="s">
        <v>2633</v>
      </c>
      <c r="N20" s="156" t="s">
        <v>2542</v>
      </c>
      <c r="O20" s="135" t="s">
        <v>2474</v>
      </c>
      <c r="P20" s="125"/>
      <c r="Q20" s="153">
        <v>44286.431643518517</v>
      </c>
    </row>
    <row r="21" spans="1:17" s="126" customFormat="1" ht="18" hidden="1" x14ac:dyDescent="0.25">
      <c r="A21" s="112" t="str">
        <f>VLOOKUP(E21,'LISTADO ATM'!$A$2:$C$901,3,0)</f>
        <v>ESTE</v>
      </c>
      <c r="B21" s="108" t="s">
        <v>2531</v>
      </c>
      <c r="C21" s="118">
        <v>44285.023043981484</v>
      </c>
      <c r="D21" s="112" t="s">
        <v>2468</v>
      </c>
      <c r="E21" s="133">
        <v>608</v>
      </c>
      <c r="F21" s="112" t="str">
        <f>VLOOKUP(E21,VIP!$A$2:$O12333,2,0)</f>
        <v>DRBR305</v>
      </c>
      <c r="G21" s="112" t="str">
        <f>VLOOKUP(E21,'LISTADO ATM'!$A$2:$B$900,2,0)</f>
        <v xml:space="preserve">ATM Oficina Jumbo (San Pedro) </v>
      </c>
      <c r="H21" s="112" t="str">
        <f>VLOOKUP(E21,VIP!$A$2:$O17254,7,FALSE)</f>
        <v>Si</v>
      </c>
      <c r="I21" s="112" t="str">
        <f>VLOOKUP(E21,VIP!$A$2:$O9219,8,FALSE)</f>
        <v>Si</v>
      </c>
      <c r="J21" s="112" t="str">
        <f>VLOOKUP(E21,VIP!$A$2:$O9169,8,FALSE)</f>
        <v>Si</v>
      </c>
      <c r="K21" s="112" t="str">
        <f>VLOOKUP(E21,VIP!$A$2:$O12743,6,0)</f>
        <v>SI</v>
      </c>
      <c r="L21" s="113" t="s">
        <v>2521</v>
      </c>
      <c r="M21" s="154" t="s">
        <v>2633</v>
      </c>
      <c r="N21" s="156" t="s">
        <v>2542</v>
      </c>
      <c r="O21" s="135" t="s">
        <v>2473</v>
      </c>
      <c r="P21" s="125"/>
      <c r="Q21" s="153">
        <v>44286.431643518517</v>
      </c>
    </row>
    <row r="22" spans="1:17" s="126" customFormat="1" ht="18" hidden="1" x14ac:dyDescent="0.25">
      <c r="A22" s="112" t="str">
        <f>VLOOKUP(E22,'LISTADO ATM'!$A$2:$C$901,3,0)</f>
        <v>DISTRITO NACIONAL</v>
      </c>
      <c r="B22" s="108" t="s">
        <v>2530</v>
      </c>
      <c r="C22" s="118">
        <v>44285.032326388886</v>
      </c>
      <c r="D22" s="112" t="s">
        <v>2468</v>
      </c>
      <c r="E22" s="127">
        <v>966</v>
      </c>
      <c r="F22" s="112" t="str">
        <f>VLOOKUP(E22,VIP!$A$2:$O12332,2,0)</f>
        <v>DRBR966</v>
      </c>
      <c r="G22" s="112" t="str">
        <f>VLOOKUP(E22,'LISTADO ATM'!$A$2:$B$900,2,0)</f>
        <v>ATM Centro Medico Real</v>
      </c>
      <c r="H22" s="112" t="str">
        <f>VLOOKUP(E22,VIP!$A$2:$O17253,7,FALSE)</f>
        <v>Si</v>
      </c>
      <c r="I22" s="112" t="str">
        <f>VLOOKUP(E22,VIP!$A$2:$O9218,8,FALSE)</f>
        <v>Si</v>
      </c>
      <c r="J22" s="112" t="str">
        <f>VLOOKUP(E22,VIP!$A$2:$O9168,8,FALSE)</f>
        <v>Si</v>
      </c>
      <c r="K22" s="112" t="str">
        <f>VLOOKUP(E22,VIP!$A$2:$O12742,6,0)</f>
        <v>NO</v>
      </c>
      <c r="L22" s="113" t="s">
        <v>2497</v>
      </c>
      <c r="M22" s="154" t="s">
        <v>2633</v>
      </c>
      <c r="N22" s="156" t="s">
        <v>2542</v>
      </c>
      <c r="O22" s="135" t="s">
        <v>2473</v>
      </c>
      <c r="P22" s="125"/>
      <c r="Q22" s="153">
        <v>44286.431643518517</v>
      </c>
    </row>
    <row r="23" spans="1:17" s="126" customFormat="1" ht="18" x14ac:dyDescent="0.25">
      <c r="A23" s="112" t="str">
        <f>VLOOKUP(E23,'LISTADO ATM'!$A$2:$C$901,3,0)</f>
        <v>DISTRITO NACIONAL</v>
      </c>
      <c r="B23" s="108" t="s">
        <v>2529</v>
      </c>
      <c r="C23" s="118">
        <v>44285.03392361111</v>
      </c>
      <c r="D23" s="112" t="s">
        <v>2468</v>
      </c>
      <c r="E23" s="127">
        <v>26</v>
      </c>
      <c r="F23" s="112" t="str">
        <f>VLOOKUP(E23,VIP!$A$2:$O12331,2,0)</f>
        <v>DRBR221</v>
      </c>
      <c r="G23" s="112" t="str">
        <f>VLOOKUP(E23,'LISTADO ATM'!$A$2:$B$900,2,0)</f>
        <v>ATM S/M Jumbo San Isidro</v>
      </c>
      <c r="H23" s="112" t="str">
        <f>VLOOKUP(E23,VIP!$A$2:$O17252,7,FALSE)</f>
        <v>Si</v>
      </c>
      <c r="I23" s="112" t="str">
        <f>VLOOKUP(E23,VIP!$A$2:$O9217,8,FALSE)</f>
        <v>Si</v>
      </c>
      <c r="J23" s="112" t="str">
        <f>VLOOKUP(E23,VIP!$A$2:$O9167,8,FALSE)</f>
        <v>Si</v>
      </c>
      <c r="K23" s="112" t="str">
        <f>VLOOKUP(E23,VIP!$A$2:$O12741,6,0)</f>
        <v>NO</v>
      </c>
      <c r="L23" s="113" t="s">
        <v>2521</v>
      </c>
      <c r="M23" s="111" t="s">
        <v>2465</v>
      </c>
      <c r="N23" s="156" t="s">
        <v>2542</v>
      </c>
      <c r="O23" s="135" t="s">
        <v>2473</v>
      </c>
      <c r="P23" s="125"/>
      <c r="Q23" s="114" t="s">
        <v>2533</v>
      </c>
    </row>
    <row r="24" spans="1:17" s="126" customFormat="1" ht="18" hidden="1" x14ac:dyDescent="0.25">
      <c r="A24" s="112" t="str">
        <f>VLOOKUP(E24,'LISTADO ATM'!$A$2:$C$901,3,0)</f>
        <v>DISTRITO NACIONAL</v>
      </c>
      <c r="B24" s="108" t="s">
        <v>2528</v>
      </c>
      <c r="C24" s="118">
        <v>44285.037986111114</v>
      </c>
      <c r="D24" s="112" t="s">
        <v>2189</v>
      </c>
      <c r="E24" s="127">
        <v>183</v>
      </c>
      <c r="F24" s="112" t="str">
        <f>VLOOKUP(E24,VIP!$A$2:$O12330,2,0)</f>
        <v>DRBR183</v>
      </c>
      <c r="G24" s="112" t="str">
        <f>VLOOKUP(E24,'LISTADO ATM'!$A$2:$B$900,2,0)</f>
        <v>ATM Estación Nativa Km. 22 Aut. Duarte.</v>
      </c>
      <c r="H24" s="112" t="str">
        <f>VLOOKUP(E24,VIP!$A$2:$O17251,7,FALSE)</f>
        <v>N/A</v>
      </c>
      <c r="I24" s="112" t="str">
        <f>VLOOKUP(E24,VIP!$A$2:$O9216,8,FALSE)</f>
        <v>N/A</v>
      </c>
      <c r="J24" s="112" t="str">
        <f>VLOOKUP(E24,VIP!$A$2:$O9166,8,FALSE)</f>
        <v>N/A</v>
      </c>
      <c r="K24" s="112" t="str">
        <f>VLOOKUP(E24,VIP!$A$2:$O12740,6,0)</f>
        <v>N/A</v>
      </c>
      <c r="L24" s="113" t="s">
        <v>2254</v>
      </c>
      <c r="M24" s="154" t="s">
        <v>2633</v>
      </c>
      <c r="N24" s="156" t="s">
        <v>2542</v>
      </c>
      <c r="O24" s="135" t="s">
        <v>2474</v>
      </c>
      <c r="P24" s="125"/>
      <c r="Q24" s="153">
        <v>44286.431643518517</v>
      </c>
    </row>
    <row r="25" spans="1:17" s="126" customFormat="1" ht="18" hidden="1" x14ac:dyDescent="0.25">
      <c r="A25" s="112" t="str">
        <f>VLOOKUP(E25,'LISTADO ATM'!$A$2:$C$901,3,0)</f>
        <v>NORTE</v>
      </c>
      <c r="B25" s="108" t="s">
        <v>2527</v>
      </c>
      <c r="C25" s="118">
        <v>44285.043275462966</v>
      </c>
      <c r="D25" s="112" t="s">
        <v>2494</v>
      </c>
      <c r="E25" s="127">
        <v>304</v>
      </c>
      <c r="F25" s="112" t="str">
        <f>VLOOKUP(E25,VIP!$A$2:$O12328,2,0)</f>
        <v>DRBR304</v>
      </c>
      <c r="G25" s="112" t="str">
        <f>VLOOKUP(E25,'LISTADO ATM'!$A$2:$B$900,2,0)</f>
        <v xml:space="preserve">ATM Multicentro La Sirena Estrella Sadhala </v>
      </c>
      <c r="H25" s="112" t="str">
        <f>VLOOKUP(E25,VIP!$A$2:$O17249,7,FALSE)</f>
        <v>Si</v>
      </c>
      <c r="I25" s="112" t="str">
        <f>VLOOKUP(E25,VIP!$A$2:$O9214,8,FALSE)</f>
        <v>Si</v>
      </c>
      <c r="J25" s="112" t="str">
        <f>VLOOKUP(E25,VIP!$A$2:$O9164,8,FALSE)</f>
        <v>Si</v>
      </c>
      <c r="K25" s="112" t="str">
        <f>VLOOKUP(E25,VIP!$A$2:$O12738,6,0)</f>
        <v>NO</v>
      </c>
      <c r="L25" s="113" t="s">
        <v>2521</v>
      </c>
      <c r="M25" s="154" t="s">
        <v>2633</v>
      </c>
      <c r="N25" s="124" t="s">
        <v>2472</v>
      </c>
      <c r="O25" s="138" t="s">
        <v>2495</v>
      </c>
      <c r="P25" s="125"/>
      <c r="Q25" s="153">
        <v>44286.807511574072</v>
      </c>
    </row>
    <row r="26" spans="1:17" s="126" customFormat="1" ht="18" hidden="1" x14ac:dyDescent="0.25">
      <c r="A26" s="112" t="str">
        <f>VLOOKUP(E26,'LISTADO ATM'!$A$2:$C$901,3,0)</f>
        <v>DISTRITO NACIONAL</v>
      </c>
      <c r="B26" s="108" t="s">
        <v>2526</v>
      </c>
      <c r="C26" s="118">
        <v>44285.044745370367</v>
      </c>
      <c r="D26" s="112" t="s">
        <v>2189</v>
      </c>
      <c r="E26" s="127">
        <v>939</v>
      </c>
      <c r="F26" s="112" t="str">
        <f>VLOOKUP(E26,VIP!$A$2:$O12327,2,0)</f>
        <v>DRBR939</v>
      </c>
      <c r="G26" s="112" t="str">
        <f>VLOOKUP(E26,'LISTADO ATM'!$A$2:$B$900,2,0)</f>
        <v xml:space="preserve">ATM Estación Texaco Máximo Gómez </v>
      </c>
      <c r="H26" s="112" t="str">
        <f>VLOOKUP(E26,VIP!$A$2:$O17248,7,FALSE)</f>
        <v>Si</v>
      </c>
      <c r="I26" s="112" t="str">
        <f>VLOOKUP(E26,VIP!$A$2:$O9213,8,FALSE)</f>
        <v>Si</v>
      </c>
      <c r="J26" s="112" t="str">
        <f>VLOOKUP(E26,VIP!$A$2:$O9163,8,FALSE)</f>
        <v>Si</v>
      </c>
      <c r="K26" s="112" t="str">
        <f>VLOOKUP(E26,VIP!$A$2:$O12737,6,0)</f>
        <v>NO</v>
      </c>
      <c r="L26" s="113" t="s">
        <v>2254</v>
      </c>
      <c r="M26" s="154" t="s">
        <v>2633</v>
      </c>
      <c r="N26" s="156" t="s">
        <v>2542</v>
      </c>
      <c r="O26" s="135" t="s">
        <v>2474</v>
      </c>
      <c r="P26" s="110"/>
      <c r="Q26" s="153">
        <v>44286.431643518517</v>
      </c>
    </row>
    <row r="27" spans="1:17" s="126" customFormat="1" ht="18" hidden="1" x14ac:dyDescent="0.25">
      <c r="A27" s="112" t="str">
        <f>VLOOKUP(E27,'LISTADO ATM'!$A$2:$C$901,3,0)</f>
        <v>NORTE</v>
      </c>
      <c r="B27" s="108" t="s">
        <v>2525</v>
      </c>
      <c r="C27" s="118">
        <v>44285.058032407411</v>
      </c>
      <c r="D27" s="112" t="s">
        <v>2494</v>
      </c>
      <c r="E27" s="133">
        <v>809</v>
      </c>
      <c r="F27" s="112" t="str">
        <f>VLOOKUP(E27,VIP!$A$2:$O12324,2,0)</f>
        <v>DRBR809</v>
      </c>
      <c r="G27" s="112" t="str">
        <f>VLOOKUP(E27,'LISTADO ATM'!$A$2:$B$900,2,0)</f>
        <v>ATM Yoma (Cotuí)</v>
      </c>
      <c r="H27" s="112" t="str">
        <f>VLOOKUP(E27,VIP!$A$2:$O17245,7,FALSE)</f>
        <v>Si</v>
      </c>
      <c r="I27" s="112" t="str">
        <f>VLOOKUP(E27,VIP!$A$2:$O9210,8,FALSE)</f>
        <v>Si</v>
      </c>
      <c r="J27" s="112" t="str">
        <f>VLOOKUP(E27,VIP!$A$2:$O9160,8,FALSE)</f>
        <v>Si</v>
      </c>
      <c r="K27" s="112" t="str">
        <f>VLOOKUP(E27,VIP!$A$2:$O12734,6,0)</f>
        <v>NO</v>
      </c>
      <c r="L27" s="113" t="s">
        <v>2521</v>
      </c>
      <c r="M27" s="154" t="s">
        <v>2633</v>
      </c>
      <c r="N27" s="124" t="s">
        <v>2472</v>
      </c>
      <c r="O27" s="135" t="s">
        <v>2495</v>
      </c>
      <c r="P27" s="125"/>
      <c r="Q27" s="153">
        <v>44286.807511574072</v>
      </c>
    </row>
    <row r="28" spans="1:17" s="126" customFormat="1" ht="18" hidden="1" x14ac:dyDescent="0.25">
      <c r="A28" s="112" t="str">
        <f>VLOOKUP(E28,'LISTADO ATM'!$A$2:$C$901,3,0)</f>
        <v>DISTRITO NACIONAL</v>
      </c>
      <c r="B28" s="108" t="s">
        <v>2541</v>
      </c>
      <c r="C28" s="118">
        <v>44285.301203703704</v>
      </c>
      <c r="D28" s="112" t="s">
        <v>2189</v>
      </c>
      <c r="E28" s="127">
        <v>473</v>
      </c>
      <c r="F28" s="112" t="str">
        <f>VLOOKUP(E28,VIP!$A$2:$O12340,2,0)</f>
        <v>DRBR473</v>
      </c>
      <c r="G28" s="112" t="str">
        <f>VLOOKUP(E28,'LISTADO ATM'!$A$2:$B$900,2,0)</f>
        <v xml:space="preserve">ATM Oficina Carrefour II </v>
      </c>
      <c r="H28" s="112" t="str">
        <f>VLOOKUP(E28,VIP!$A$2:$O17261,7,FALSE)</f>
        <v>Si</v>
      </c>
      <c r="I28" s="112" t="str">
        <f>VLOOKUP(E28,VIP!$A$2:$O9226,8,FALSE)</f>
        <v>Si</v>
      </c>
      <c r="J28" s="112" t="str">
        <f>VLOOKUP(E28,VIP!$A$2:$O9176,8,FALSE)</f>
        <v>Si</v>
      </c>
      <c r="K28" s="112" t="str">
        <f>VLOOKUP(E28,VIP!$A$2:$O12750,6,0)</f>
        <v>NO</v>
      </c>
      <c r="L28" s="113" t="s">
        <v>2228</v>
      </c>
      <c r="M28" s="154" t="s">
        <v>2633</v>
      </c>
      <c r="N28" s="124" t="s">
        <v>2493</v>
      </c>
      <c r="O28" s="135" t="s">
        <v>2474</v>
      </c>
      <c r="P28" s="125"/>
      <c r="Q28" s="153">
        <v>44286.807511574072</v>
      </c>
    </row>
    <row r="29" spans="1:17" s="126" customFormat="1" ht="18" hidden="1" x14ac:dyDescent="0.25">
      <c r="A29" s="112" t="str">
        <f>VLOOKUP(E29,'LISTADO ATM'!$A$2:$C$901,3,0)</f>
        <v>DISTRITO NACIONAL</v>
      </c>
      <c r="B29" s="108" t="s">
        <v>2540</v>
      </c>
      <c r="C29" s="118">
        <v>44285.302442129629</v>
      </c>
      <c r="D29" s="112" t="s">
        <v>2189</v>
      </c>
      <c r="E29" s="133">
        <v>240</v>
      </c>
      <c r="F29" s="112" t="str">
        <f>VLOOKUP(E29,VIP!$A$2:$O12339,2,0)</f>
        <v>DRBR24D</v>
      </c>
      <c r="G29" s="112" t="str">
        <f>VLOOKUP(E29,'LISTADO ATM'!$A$2:$B$900,2,0)</f>
        <v xml:space="preserve">ATM Oficina Carrefour I </v>
      </c>
      <c r="H29" s="112" t="str">
        <f>VLOOKUP(E29,VIP!$A$2:$O17260,7,FALSE)</f>
        <v>Si</v>
      </c>
      <c r="I29" s="112" t="str">
        <f>VLOOKUP(E29,VIP!$A$2:$O9225,8,FALSE)</f>
        <v>Si</v>
      </c>
      <c r="J29" s="112" t="str">
        <f>VLOOKUP(E29,VIP!$A$2:$O9175,8,FALSE)</f>
        <v>Si</v>
      </c>
      <c r="K29" s="112" t="str">
        <f>VLOOKUP(E29,VIP!$A$2:$O12749,6,0)</f>
        <v>SI</v>
      </c>
      <c r="L29" s="113" t="s">
        <v>2228</v>
      </c>
      <c r="M29" s="154" t="s">
        <v>2633</v>
      </c>
      <c r="N29" s="124" t="s">
        <v>2493</v>
      </c>
      <c r="O29" s="135" t="s">
        <v>2474</v>
      </c>
      <c r="P29" s="125"/>
      <c r="Q29" s="153">
        <v>44286.807511574072</v>
      </c>
    </row>
    <row r="30" spans="1:17" s="126" customFormat="1" ht="18" hidden="1" x14ac:dyDescent="0.25">
      <c r="A30" s="112" t="str">
        <f>VLOOKUP(E30,'LISTADO ATM'!$A$2:$C$901,3,0)</f>
        <v>DISTRITO NACIONAL</v>
      </c>
      <c r="B30" s="108" t="s">
        <v>2539</v>
      </c>
      <c r="C30" s="118">
        <v>44285.307881944442</v>
      </c>
      <c r="D30" s="112" t="s">
        <v>2189</v>
      </c>
      <c r="E30" s="133">
        <v>34</v>
      </c>
      <c r="F30" s="112" t="str">
        <f>VLOOKUP(E30,VIP!$A$2:$O12338,2,0)</f>
        <v>DRBR034</v>
      </c>
      <c r="G30" s="112" t="str">
        <f>VLOOKUP(E30,'LISTADO ATM'!$A$2:$B$900,2,0)</f>
        <v xml:space="preserve">ATM Plaza de la Salud </v>
      </c>
      <c r="H30" s="112" t="str">
        <f>VLOOKUP(E30,VIP!$A$2:$O17259,7,FALSE)</f>
        <v>Si</v>
      </c>
      <c r="I30" s="112" t="str">
        <f>VLOOKUP(E30,VIP!$A$2:$O9224,8,FALSE)</f>
        <v>Si</v>
      </c>
      <c r="J30" s="112" t="str">
        <f>VLOOKUP(E30,VIP!$A$2:$O9174,8,FALSE)</f>
        <v>Si</v>
      </c>
      <c r="K30" s="112" t="str">
        <f>VLOOKUP(E30,VIP!$A$2:$O12748,6,0)</f>
        <v>NO</v>
      </c>
      <c r="L30" s="113" t="s">
        <v>2228</v>
      </c>
      <c r="M30" s="154" t="s">
        <v>2633</v>
      </c>
      <c r="N30" s="156" t="s">
        <v>2542</v>
      </c>
      <c r="O30" s="135" t="s">
        <v>2474</v>
      </c>
      <c r="P30" s="125"/>
      <c r="Q30" s="153">
        <v>44286.598483796297</v>
      </c>
    </row>
    <row r="31" spans="1:17" s="126" customFormat="1" ht="18" x14ac:dyDescent="0.25">
      <c r="A31" s="112" t="str">
        <f>VLOOKUP(E31,'LISTADO ATM'!$A$2:$C$901,3,0)</f>
        <v>DISTRITO NACIONAL</v>
      </c>
      <c r="B31" s="108" t="s">
        <v>2538</v>
      </c>
      <c r="C31" s="118">
        <v>44285.322094907409</v>
      </c>
      <c r="D31" s="112" t="s">
        <v>2189</v>
      </c>
      <c r="E31" s="133">
        <v>321</v>
      </c>
      <c r="F31" s="112" t="str">
        <f>VLOOKUP(E31,VIP!$A$2:$O12333,2,0)</f>
        <v>DRBR321</v>
      </c>
      <c r="G31" s="112" t="str">
        <f>VLOOKUP(E31,'LISTADO ATM'!$A$2:$B$900,2,0)</f>
        <v xml:space="preserve">ATM Oficina Jiménez Moya I </v>
      </c>
      <c r="H31" s="112" t="str">
        <f>VLOOKUP(E31,VIP!$A$2:$O17254,7,FALSE)</f>
        <v>Si</v>
      </c>
      <c r="I31" s="112" t="str">
        <f>VLOOKUP(E31,VIP!$A$2:$O9219,8,FALSE)</f>
        <v>Si</v>
      </c>
      <c r="J31" s="112" t="str">
        <f>VLOOKUP(E31,VIP!$A$2:$O9169,8,FALSE)</f>
        <v>Si</v>
      </c>
      <c r="K31" s="112" t="str">
        <f>VLOOKUP(E31,VIP!$A$2:$O12743,6,0)</f>
        <v>NO</v>
      </c>
      <c r="L31" s="113" t="s">
        <v>2228</v>
      </c>
      <c r="M31" s="111" t="s">
        <v>2465</v>
      </c>
      <c r="N31" s="156" t="s">
        <v>2542</v>
      </c>
      <c r="O31" s="135" t="s">
        <v>2474</v>
      </c>
      <c r="P31" s="125"/>
      <c r="Q31" s="114" t="s">
        <v>2228</v>
      </c>
    </row>
    <row r="32" spans="1:17" s="126" customFormat="1" ht="18" x14ac:dyDescent="0.25">
      <c r="A32" s="112" t="str">
        <f>VLOOKUP(E32,'LISTADO ATM'!$A$2:$C$901,3,0)</f>
        <v>SUR</v>
      </c>
      <c r="B32" s="108" t="s">
        <v>2537</v>
      </c>
      <c r="C32" s="118">
        <v>44285.322847222225</v>
      </c>
      <c r="D32" s="112" t="s">
        <v>2494</v>
      </c>
      <c r="E32" s="133">
        <v>5</v>
      </c>
      <c r="F32" s="112" t="str">
        <f>VLOOKUP(E32,VIP!$A$2:$O12332,2,0)</f>
        <v>DRBR005</v>
      </c>
      <c r="G32" s="112" t="str">
        <f>VLOOKUP(E32,'LISTADO ATM'!$A$2:$B$900,2,0)</f>
        <v>ATM Oficina Autoservicio Villa Ofelia (San Juan)</v>
      </c>
      <c r="H32" s="112" t="str">
        <f>VLOOKUP(E32,VIP!$A$2:$O17253,7,FALSE)</f>
        <v>Si</v>
      </c>
      <c r="I32" s="112" t="str">
        <f>VLOOKUP(E32,VIP!$A$2:$O9218,8,FALSE)</f>
        <v>Si</v>
      </c>
      <c r="J32" s="112" t="str">
        <f>VLOOKUP(E32,VIP!$A$2:$O9168,8,FALSE)</f>
        <v>Si</v>
      </c>
      <c r="K32" s="112" t="str">
        <f>VLOOKUP(E32,VIP!$A$2:$O12742,6,0)</f>
        <v>NO</v>
      </c>
      <c r="L32" s="113" t="s">
        <v>2497</v>
      </c>
      <c r="M32" s="111" t="s">
        <v>2465</v>
      </c>
      <c r="N32" s="156" t="s">
        <v>2542</v>
      </c>
      <c r="O32" s="138" t="s">
        <v>2495</v>
      </c>
      <c r="P32" s="125"/>
      <c r="Q32" s="114" t="s">
        <v>2497</v>
      </c>
    </row>
    <row r="33" spans="1:17" s="126" customFormat="1" ht="18" hidden="1" x14ac:dyDescent="0.25">
      <c r="A33" s="112" t="str">
        <f>VLOOKUP(E33,'LISTADO ATM'!$A$2:$C$901,3,0)</f>
        <v>DISTRITO NACIONAL</v>
      </c>
      <c r="B33" s="108" t="s">
        <v>2536</v>
      </c>
      <c r="C33" s="118">
        <v>44285.332326388889</v>
      </c>
      <c r="D33" s="112" t="s">
        <v>2468</v>
      </c>
      <c r="E33" s="133">
        <v>560</v>
      </c>
      <c r="F33" s="112" t="str">
        <f>VLOOKUP(E33,VIP!$A$2:$O12331,2,0)</f>
        <v>DRBR229</v>
      </c>
      <c r="G33" s="112" t="str">
        <f>VLOOKUP(E33,'LISTADO ATM'!$A$2:$B$900,2,0)</f>
        <v xml:space="preserve">ATM Junta Central Electoral </v>
      </c>
      <c r="H33" s="112" t="str">
        <f>VLOOKUP(E33,VIP!$A$2:$O17252,7,FALSE)</f>
        <v>Si</v>
      </c>
      <c r="I33" s="112" t="str">
        <f>VLOOKUP(E33,VIP!$A$2:$O9217,8,FALSE)</f>
        <v>Si</v>
      </c>
      <c r="J33" s="112" t="str">
        <f>VLOOKUP(E33,VIP!$A$2:$O9167,8,FALSE)</f>
        <v>Si</v>
      </c>
      <c r="K33" s="112" t="str">
        <f>VLOOKUP(E33,VIP!$A$2:$O12741,6,0)</f>
        <v>SI</v>
      </c>
      <c r="L33" s="113" t="s">
        <v>2497</v>
      </c>
      <c r="M33" s="154" t="s">
        <v>2633</v>
      </c>
      <c r="N33" s="156" t="s">
        <v>2542</v>
      </c>
      <c r="O33" s="138" t="s">
        <v>2473</v>
      </c>
      <c r="P33" s="125"/>
      <c r="Q33" s="153">
        <v>44286.598483796297</v>
      </c>
    </row>
    <row r="34" spans="1:17" s="126" customFormat="1" ht="18" x14ac:dyDescent="0.25">
      <c r="A34" s="112" t="str">
        <f>VLOOKUP(E34,'LISTADO ATM'!$A$2:$C$901,3,0)</f>
        <v>DISTRITO NACIONAL</v>
      </c>
      <c r="B34" s="108" t="s">
        <v>2535</v>
      </c>
      <c r="C34" s="118">
        <v>44285.342997685184</v>
      </c>
      <c r="D34" s="112" t="s">
        <v>2468</v>
      </c>
      <c r="E34" s="133">
        <v>180</v>
      </c>
      <c r="F34" s="112" t="str">
        <f>VLOOKUP(E34,VIP!$A$2:$O12328,2,0)</f>
        <v>DRBR180</v>
      </c>
      <c r="G34" s="112" t="str">
        <f>VLOOKUP(E34,'LISTADO ATM'!$A$2:$B$900,2,0)</f>
        <v xml:space="preserve">ATM Megacentro II </v>
      </c>
      <c r="H34" s="112" t="str">
        <f>VLOOKUP(E34,VIP!$A$2:$O17249,7,FALSE)</f>
        <v>Si</v>
      </c>
      <c r="I34" s="112" t="str">
        <f>VLOOKUP(E34,VIP!$A$2:$O9214,8,FALSE)</f>
        <v>Si</v>
      </c>
      <c r="J34" s="112" t="str">
        <f>VLOOKUP(E34,VIP!$A$2:$O9164,8,FALSE)</f>
        <v>Si</v>
      </c>
      <c r="K34" s="112" t="str">
        <f>VLOOKUP(E34,VIP!$A$2:$O12738,6,0)</f>
        <v>SI</v>
      </c>
      <c r="L34" s="113" t="s">
        <v>2459</v>
      </c>
      <c r="M34" s="111" t="s">
        <v>2465</v>
      </c>
      <c r="N34" s="156" t="s">
        <v>2542</v>
      </c>
      <c r="O34" s="135" t="s">
        <v>2473</v>
      </c>
      <c r="P34" s="125"/>
      <c r="Q34" s="114" t="s">
        <v>2459</v>
      </c>
    </row>
    <row r="35" spans="1:17" s="126" customFormat="1" ht="18" hidden="1" x14ac:dyDescent="0.25">
      <c r="A35" s="112" t="str">
        <f>VLOOKUP(E35,'LISTADO ATM'!$A$2:$C$901,3,0)</f>
        <v>ESTE</v>
      </c>
      <c r="B35" s="108" t="s">
        <v>2534</v>
      </c>
      <c r="C35" s="118">
        <v>44285.354594907411</v>
      </c>
      <c r="D35" s="112" t="s">
        <v>2189</v>
      </c>
      <c r="E35" s="133">
        <v>661</v>
      </c>
      <c r="F35" s="112" t="str">
        <f>VLOOKUP(E35,VIP!$A$2:$O12322,2,0)</f>
        <v>DRBR661</v>
      </c>
      <c r="G35" s="112" t="str">
        <f>VLOOKUP(E35,'LISTADO ATM'!$A$2:$B$900,2,0)</f>
        <v xml:space="preserve">ATM Almacenes Iberia (San Pedro) </v>
      </c>
      <c r="H35" s="112" t="str">
        <f>VLOOKUP(E35,VIP!$A$2:$O17243,7,FALSE)</f>
        <v>N/A</v>
      </c>
      <c r="I35" s="112" t="str">
        <f>VLOOKUP(E35,VIP!$A$2:$O9208,8,FALSE)</f>
        <v>N/A</v>
      </c>
      <c r="J35" s="112" t="str">
        <f>VLOOKUP(E35,VIP!$A$2:$O9158,8,FALSE)</f>
        <v>N/A</v>
      </c>
      <c r="K35" s="112" t="str">
        <f>VLOOKUP(E35,VIP!$A$2:$O12732,6,0)</f>
        <v>N/A</v>
      </c>
      <c r="L35" s="113" t="s">
        <v>2228</v>
      </c>
      <c r="M35" s="154" t="s">
        <v>2633</v>
      </c>
      <c r="N35" s="156" t="s">
        <v>2542</v>
      </c>
      <c r="O35" s="136" t="s">
        <v>2474</v>
      </c>
      <c r="P35" s="125"/>
      <c r="Q35" s="153">
        <v>44286.598483796297</v>
      </c>
    </row>
    <row r="36" spans="1:17" s="126" customFormat="1" ht="18" x14ac:dyDescent="0.25">
      <c r="A36" s="112" t="str">
        <f>VLOOKUP(E36,'LISTADO ATM'!$A$2:$C$901,3,0)</f>
        <v>DISTRITO NACIONAL</v>
      </c>
      <c r="B36" s="108" t="s">
        <v>2547</v>
      </c>
      <c r="C36" s="118">
        <v>44285.38616898148</v>
      </c>
      <c r="D36" s="112" t="s">
        <v>2468</v>
      </c>
      <c r="E36" s="133">
        <v>490</v>
      </c>
      <c r="F36" s="112" t="str">
        <f>VLOOKUP(E36,VIP!$A$2:$O12351,2,0)</f>
        <v>DRBR490</v>
      </c>
      <c r="G36" s="112" t="str">
        <f>VLOOKUP(E36,'LISTADO ATM'!$A$2:$B$900,2,0)</f>
        <v xml:space="preserve">ATM Hospital Ney Arias Lora </v>
      </c>
      <c r="H36" s="112" t="str">
        <f>VLOOKUP(E36,VIP!$A$2:$O17272,7,FALSE)</f>
        <v>Si</v>
      </c>
      <c r="I36" s="112" t="str">
        <f>VLOOKUP(E36,VIP!$A$2:$O9237,8,FALSE)</f>
        <v>Si</v>
      </c>
      <c r="J36" s="112" t="str">
        <f>VLOOKUP(E36,VIP!$A$2:$O9187,8,FALSE)</f>
        <v>Si</v>
      </c>
      <c r="K36" s="112" t="str">
        <f>VLOOKUP(E36,VIP!$A$2:$O12761,6,0)</f>
        <v>NO</v>
      </c>
      <c r="L36" s="113" t="s">
        <v>2459</v>
      </c>
      <c r="M36" s="111" t="s">
        <v>2465</v>
      </c>
      <c r="N36" s="156" t="s">
        <v>2542</v>
      </c>
      <c r="O36" s="136" t="s">
        <v>2473</v>
      </c>
      <c r="P36" s="125"/>
      <c r="Q36" s="114" t="s">
        <v>2459</v>
      </c>
    </row>
    <row r="37" spans="1:17" s="126" customFormat="1" ht="18" hidden="1" x14ac:dyDescent="0.25">
      <c r="A37" s="112" t="str">
        <f>VLOOKUP(E37,'LISTADO ATM'!$A$2:$C$901,3,0)</f>
        <v>DISTRITO NACIONAL</v>
      </c>
      <c r="B37" s="108" t="s">
        <v>2546</v>
      </c>
      <c r="C37" s="118">
        <v>44285.392835648148</v>
      </c>
      <c r="D37" s="112" t="s">
        <v>2468</v>
      </c>
      <c r="E37" s="133">
        <v>845</v>
      </c>
      <c r="F37" s="112" t="str">
        <f>VLOOKUP(E37,VIP!$A$2:$O12348,2,0)</f>
        <v>DRBR845</v>
      </c>
      <c r="G37" s="112" t="str">
        <f>VLOOKUP(E37,'LISTADO ATM'!$A$2:$B$900,2,0)</f>
        <v xml:space="preserve">ATM CERTV (Canal 4) </v>
      </c>
      <c r="H37" s="112" t="str">
        <f>VLOOKUP(E37,VIP!$A$2:$O17269,7,FALSE)</f>
        <v>Si</v>
      </c>
      <c r="I37" s="112" t="str">
        <f>VLOOKUP(E37,VIP!$A$2:$O9234,8,FALSE)</f>
        <v>Si</v>
      </c>
      <c r="J37" s="112" t="str">
        <f>VLOOKUP(E37,VIP!$A$2:$O9184,8,FALSE)</f>
        <v>Si</v>
      </c>
      <c r="K37" s="112" t="str">
        <f>VLOOKUP(E37,VIP!$A$2:$O12758,6,0)</f>
        <v>NO</v>
      </c>
      <c r="L37" s="113" t="s">
        <v>2459</v>
      </c>
      <c r="M37" s="154" t="s">
        <v>2633</v>
      </c>
      <c r="N37" s="156" t="s">
        <v>2542</v>
      </c>
      <c r="O37" s="138" t="s">
        <v>2473</v>
      </c>
      <c r="P37" s="125"/>
      <c r="Q37" s="153">
        <v>44286.598483796297</v>
      </c>
    </row>
    <row r="38" spans="1:17" s="126" customFormat="1" ht="18" x14ac:dyDescent="0.25">
      <c r="A38" s="112" t="str">
        <f>VLOOKUP(E38,'LISTADO ATM'!$A$2:$C$901,3,0)</f>
        <v>DISTRITO NACIONAL</v>
      </c>
      <c r="B38" s="108" t="s">
        <v>2545</v>
      </c>
      <c r="C38" s="118">
        <v>44285.412789351853</v>
      </c>
      <c r="D38" s="112" t="s">
        <v>2468</v>
      </c>
      <c r="E38" s="133">
        <v>438</v>
      </c>
      <c r="F38" s="112" t="str">
        <f>VLOOKUP(E38,VIP!$A$2:$O12337,2,0)</f>
        <v>DRBR438</v>
      </c>
      <c r="G38" s="112" t="str">
        <f>VLOOKUP(E38,'LISTADO ATM'!$A$2:$B$900,2,0)</f>
        <v xml:space="preserve">ATM Autobanco Torre IV </v>
      </c>
      <c r="H38" s="112" t="str">
        <f>VLOOKUP(E38,VIP!$A$2:$O17258,7,FALSE)</f>
        <v>Si</v>
      </c>
      <c r="I38" s="112" t="str">
        <f>VLOOKUP(E38,VIP!$A$2:$O9223,8,FALSE)</f>
        <v>Si</v>
      </c>
      <c r="J38" s="112" t="str">
        <f>VLOOKUP(E38,VIP!$A$2:$O9173,8,FALSE)</f>
        <v>Si</v>
      </c>
      <c r="K38" s="112" t="str">
        <f>VLOOKUP(E38,VIP!$A$2:$O12747,6,0)</f>
        <v>SI</v>
      </c>
      <c r="L38" s="113" t="s">
        <v>2428</v>
      </c>
      <c r="M38" s="111" t="s">
        <v>2465</v>
      </c>
      <c r="N38" s="156" t="s">
        <v>2542</v>
      </c>
      <c r="O38" s="138" t="s">
        <v>2473</v>
      </c>
      <c r="P38" s="125"/>
      <c r="Q38" s="114" t="s">
        <v>2428</v>
      </c>
    </row>
    <row r="39" spans="1:17" s="126" customFormat="1" ht="18" hidden="1" x14ac:dyDescent="0.25">
      <c r="A39" s="112" t="str">
        <f>VLOOKUP(E39,'LISTADO ATM'!$A$2:$C$901,3,0)</f>
        <v>DISTRITO NACIONAL</v>
      </c>
      <c r="B39" s="108" t="s">
        <v>2544</v>
      </c>
      <c r="C39" s="118">
        <v>44285.425509259258</v>
      </c>
      <c r="D39" s="112" t="s">
        <v>2189</v>
      </c>
      <c r="E39" s="133">
        <v>225</v>
      </c>
      <c r="F39" s="112" t="str">
        <f>VLOOKUP(E39,VIP!$A$2:$O12332,2,0)</f>
        <v>DRBR225</v>
      </c>
      <c r="G39" s="112" t="str">
        <f>VLOOKUP(E39,'LISTADO ATM'!$A$2:$B$900,2,0)</f>
        <v xml:space="preserve">ATM S/M Nacional Arroyo Hondo </v>
      </c>
      <c r="H39" s="112" t="str">
        <f>VLOOKUP(E39,VIP!$A$2:$O17253,7,FALSE)</f>
        <v>Si</v>
      </c>
      <c r="I39" s="112" t="str">
        <f>VLOOKUP(E39,VIP!$A$2:$O9218,8,FALSE)</f>
        <v>Si</v>
      </c>
      <c r="J39" s="112" t="str">
        <f>VLOOKUP(E39,VIP!$A$2:$O9168,8,FALSE)</f>
        <v>Si</v>
      </c>
      <c r="K39" s="112" t="str">
        <f>VLOOKUP(E39,VIP!$A$2:$O12742,6,0)</f>
        <v>NO</v>
      </c>
      <c r="L39" s="113" t="s">
        <v>2228</v>
      </c>
      <c r="M39" s="154" t="s">
        <v>2633</v>
      </c>
      <c r="N39" s="156" t="s">
        <v>2542</v>
      </c>
      <c r="O39" s="136" t="s">
        <v>2474</v>
      </c>
      <c r="P39" s="125"/>
      <c r="Q39" s="153">
        <v>44286.598483796297</v>
      </c>
    </row>
    <row r="40" spans="1:17" s="126" customFormat="1" ht="18" hidden="1" x14ac:dyDescent="0.25">
      <c r="A40" s="112" t="str">
        <f>VLOOKUP(E40,'LISTADO ATM'!$A$2:$C$901,3,0)</f>
        <v>DISTRITO NACIONAL</v>
      </c>
      <c r="B40" s="108" t="s">
        <v>2543</v>
      </c>
      <c r="C40" s="118">
        <v>44285.434016203704</v>
      </c>
      <c r="D40" s="112" t="s">
        <v>2189</v>
      </c>
      <c r="E40" s="133">
        <v>917</v>
      </c>
      <c r="F40" s="112" t="str">
        <f>VLOOKUP(E40,VIP!$A$2:$O12325,2,0)</f>
        <v>DRBR01B</v>
      </c>
      <c r="G40" s="112" t="str">
        <f>VLOOKUP(E40,'LISTADO ATM'!$A$2:$B$900,2,0)</f>
        <v xml:space="preserve">ATM Oficina Los Mina </v>
      </c>
      <c r="H40" s="112" t="str">
        <f>VLOOKUP(E40,VIP!$A$2:$O17246,7,FALSE)</f>
        <v>Si</v>
      </c>
      <c r="I40" s="112" t="str">
        <f>VLOOKUP(E40,VIP!$A$2:$O9211,8,FALSE)</f>
        <v>Si</v>
      </c>
      <c r="J40" s="112" t="str">
        <f>VLOOKUP(E40,VIP!$A$2:$O9161,8,FALSE)</f>
        <v>Si</v>
      </c>
      <c r="K40" s="112" t="str">
        <f>VLOOKUP(E40,VIP!$A$2:$O12735,6,0)</f>
        <v>NO</v>
      </c>
      <c r="L40" s="113" t="s">
        <v>2228</v>
      </c>
      <c r="M40" s="154" t="s">
        <v>2633</v>
      </c>
      <c r="N40" s="156" t="s">
        <v>2542</v>
      </c>
      <c r="O40" s="136" t="s">
        <v>2474</v>
      </c>
      <c r="P40" s="125"/>
      <c r="Q40" s="153">
        <v>44286.431643518517</v>
      </c>
    </row>
    <row r="41" spans="1:17" s="126" customFormat="1" ht="18" hidden="1" x14ac:dyDescent="0.25">
      <c r="A41" s="112" t="str">
        <f>VLOOKUP(E41,'LISTADO ATM'!$A$2:$C$901,3,0)</f>
        <v>ESTE</v>
      </c>
      <c r="B41" s="108" t="s">
        <v>2551</v>
      </c>
      <c r="C41" s="118">
        <v>44285.488553240742</v>
      </c>
      <c r="D41" s="112" t="s">
        <v>2494</v>
      </c>
      <c r="E41" s="133">
        <v>521</v>
      </c>
      <c r="F41" s="112" t="str">
        <f>VLOOKUP(E41,VIP!$A$2:$O12343,2,0)</f>
        <v>DRBR521</v>
      </c>
      <c r="G41" s="112" t="str">
        <f>VLOOKUP(E41,'LISTADO ATM'!$A$2:$B$900,2,0)</f>
        <v xml:space="preserve">ATM UNP Bayahibe (La Romana) </v>
      </c>
      <c r="H41" s="112" t="str">
        <f>VLOOKUP(E41,VIP!$A$2:$O17264,7,FALSE)</f>
        <v>Si</v>
      </c>
      <c r="I41" s="112" t="str">
        <f>VLOOKUP(E41,VIP!$A$2:$O9229,8,FALSE)</f>
        <v>Si</v>
      </c>
      <c r="J41" s="112" t="str">
        <f>VLOOKUP(E41,VIP!$A$2:$O9179,8,FALSE)</f>
        <v>Si</v>
      </c>
      <c r="K41" s="112" t="str">
        <f>VLOOKUP(E41,VIP!$A$2:$O12753,6,0)</f>
        <v>NO</v>
      </c>
      <c r="L41" s="113" t="s">
        <v>2459</v>
      </c>
      <c r="M41" s="154" t="s">
        <v>2633</v>
      </c>
      <c r="N41" s="124" t="s">
        <v>2472</v>
      </c>
      <c r="O41" s="136" t="s">
        <v>2495</v>
      </c>
      <c r="P41" s="125"/>
      <c r="Q41" s="153">
        <v>44286.598483796297</v>
      </c>
    </row>
    <row r="42" spans="1:17" s="126" customFormat="1" ht="18" hidden="1" x14ac:dyDescent="0.25">
      <c r="A42" s="112" t="str">
        <f>VLOOKUP(E42,'LISTADO ATM'!$A$2:$C$901,3,0)</f>
        <v>SUR</v>
      </c>
      <c r="B42" s="108" t="s">
        <v>2550</v>
      </c>
      <c r="C42" s="118">
        <v>44285.501076388886</v>
      </c>
      <c r="D42" s="112" t="s">
        <v>2468</v>
      </c>
      <c r="E42" s="133">
        <v>870</v>
      </c>
      <c r="F42" s="112" t="str">
        <f>VLOOKUP(E42,VIP!$A$2:$O12338,2,0)</f>
        <v>DRBR870</v>
      </c>
      <c r="G42" s="112" t="str">
        <f>VLOOKUP(E42,'LISTADO ATM'!$A$2:$B$900,2,0)</f>
        <v xml:space="preserve">ATM Willbes Dominicana (Barahona) </v>
      </c>
      <c r="H42" s="112" t="str">
        <f>VLOOKUP(E42,VIP!$A$2:$O17259,7,FALSE)</f>
        <v>Si</v>
      </c>
      <c r="I42" s="112" t="str">
        <f>VLOOKUP(E42,VIP!$A$2:$O9224,8,FALSE)</f>
        <v>Si</v>
      </c>
      <c r="J42" s="112" t="str">
        <f>VLOOKUP(E42,VIP!$A$2:$O9174,8,FALSE)</f>
        <v>Si</v>
      </c>
      <c r="K42" s="112" t="str">
        <f>VLOOKUP(E42,VIP!$A$2:$O12748,6,0)</f>
        <v>NO</v>
      </c>
      <c r="L42" s="113" t="s">
        <v>2428</v>
      </c>
      <c r="M42" s="154" t="s">
        <v>2633</v>
      </c>
      <c r="N42" s="156" t="s">
        <v>2542</v>
      </c>
      <c r="O42" s="136" t="s">
        <v>2473</v>
      </c>
      <c r="P42" s="125"/>
      <c r="Q42" s="153">
        <v>44286.598483796297</v>
      </c>
    </row>
    <row r="43" spans="1:17" s="126" customFormat="1" ht="18" x14ac:dyDescent="0.25">
      <c r="A43" s="112" t="str">
        <f>VLOOKUP(E43,'LISTADO ATM'!$A$2:$C$901,3,0)</f>
        <v>DISTRITO NACIONAL</v>
      </c>
      <c r="B43" s="108" t="s">
        <v>2549</v>
      </c>
      <c r="C43" s="118">
        <v>44285.501898148148</v>
      </c>
      <c r="D43" s="112" t="s">
        <v>2189</v>
      </c>
      <c r="E43" s="133">
        <v>224</v>
      </c>
      <c r="F43" s="112" t="str">
        <f>VLOOKUP(E43,VIP!$A$2:$O12337,2,0)</f>
        <v>DRBR224</v>
      </c>
      <c r="G43" s="112" t="str">
        <f>VLOOKUP(E43,'LISTADO ATM'!$A$2:$B$900,2,0)</f>
        <v xml:space="preserve">ATM S/M Nacional El Millón (Núñez de Cáceres) </v>
      </c>
      <c r="H43" s="112" t="str">
        <f>VLOOKUP(E43,VIP!$A$2:$O17258,7,FALSE)</f>
        <v>Si</v>
      </c>
      <c r="I43" s="112" t="str">
        <f>VLOOKUP(E43,VIP!$A$2:$O9223,8,FALSE)</f>
        <v>Si</v>
      </c>
      <c r="J43" s="112" t="str">
        <f>VLOOKUP(E43,VIP!$A$2:$O9173,8,FALSE)</f>
        <v>Si</v>
      </c>
      <c r="K43" s="112" t="str">
        <f>VLOOKUP(E43,VIP!$A$2:$O12747,6,0)</f>
        <v>SI</v>
      </c>
      <c r="L43" s="113" t="s">
        <v>2488</v>
      </c>
      <c r="M43" s="111" t="s">
        <v>2465</v>
      </c>
      <c r="N43" s="156" t="s">
        <v>2542</v>
      </c>
      <c r="O43" s="132" t="s">
        <v>2474</v>
      </c>
      <c r="P43" s="125"/>
      <c r="Q43" s="114" t="s">
        <v>2488</v>
      </c>
    </row>
    <row r="44" spans="1:17" s="126" customFormat="1" ht="18" x14ac:dyDescent="0.25">
      <c r="A44" s="112" t="str">
        <f>VLOOKUP(E44,'LISTADO ATM'!$A$2:$C$901,3,0)</f>
        <v>SUR</v>
      </c>
      <c r="B44" s="108" t="s">
        <v>2555</v>
      </c>
      <c r="C44" s="118">
        <v>44285.545312499999</v>
      </c>
      <c r="D44" s="112" t="s">
        <v>2468</v>
      </c>
      <c r="E44" s="133">
        <v>584</v>
      </c>
      <c r="F44" s="112" t="str">
        <f>VLOOKUP(E44,VIP!$A$2:$O12326,2,0)</f>
        <v>DRBR404</v>
      </c>
      <c r="G44" s="112" t="str">
        <f>VLOOKUP(E44,'LISTADO ATM'!$A$2:$B$900,2,0)</f>
        <v xml:space="preserve">ATM Oficina San Cristóbal I </v>
      </c>
      <c r="H44" s="112" t="str">
        <f>VLOOKUP(E44,VIP!$A$2:$O17247,7,FALSE)</f>
        <v>Si</v>
      </c>
      <c r="I44" s="112" t="str">
        <f>VLOOKUP(E44,VIP!$A$2:$O9212,8,FALSE)</f>
        <v>Si</v>
      </c>
      <c r="J44" s="112" t="str">
        <f>VLOOKUP(E44,VIP!$A$2:$O9162,8,FALSE)</f>
        <v>Si</v>
      </c>
      <c r="K44" s="112" t="str">
        <f>VLOOKUP(E44,VIP!$A$2:$O12736,6,0)</f>
        <v>SI</v>
      </c>
      <c r="L44" s="113" t="s">
        <v>2521</v>
      </c>
      <c r="M44" s="111" t="s">
        <v>2465</v>
      </c>
      <c r="N44" s="156" t="s">
        <v>2542</v>
      </c>
      <c r="O44" s="136" t="s">
        <v>2473</v>
      </c>
      <c r="P44" s="125"/>
      <c r="Q44" s="114" t="s">
        <v>2533</v>
      </c>
    </row>
    <row r="45" spans="1:17" s="126" customFormat="1" ht="18" x14ac:dyDescent="0.25">
      <c r="A45" s="112" t="str">
        <f>VLOOKUP(E45,'LISTADO ATM'!$A$2:$C$901,3,0)</f>
        <v>DISTRITO NACIONAL</v>
      </c>
      <c r="B45" s="108" t="s">
        <v>2554</v>
      </c>
      <c r="C45" s="118">
        <v>44285.5549537037</v>
      </c>
      <c r="D45" s="112" t="s">
        <v>2468</v>
      </c>
      <c r="E45" s="133">
        <v>494</v>
      </c>
      <c r="F45" s="112" t="str">
        <f>VLOOKUP(E45,VIP!$A$2:$O12323,2,0)</f>
        <v>DRBR494</v>
      </c>
      <c r="G45" s="112" t="str">
        <f>VLOOKUP(E45,'LISTADO ATM'!$A$2:$B$900,2,0)</f>
        <v xml:space="preserve">ATM Oficina Blue Mall </v>
      </c>
      <c r="H45" s="112" t="str">
        <f>VLOOKUP(E45,VIP!$A$2:$O17244,7,FALSE)</f>
        <v>Si</v>
      </c>
      <c r="I45" s="112" t="str">
        <f>VLOOKUP(E45,VIP!$A$2:$O9209,8,FALSE)</f>
        <v>Si</v>
      </c>
      <c r="J45" s="112" t="str">
        <f>VLOOKUP(E45,VIP!$A$2:$O9159,8,FALSE)</f>
        <v>Si</v>
      </c>
      <c r="K45" s="112" t="str">
        <f>VLOOKUP(E45,VIP!$A$2:$O12733,6,0)</f>
        <v>SI</v>
      </c>
      <c r="L45" s="113" t="s">
        <v>2521</v>
      </c>
      <c r="M45" s="111" t="s">
        <v>2465</v>
      </c>
      <c r="N45" s="156" t="s">
        <v>2542</v>
      </c>
      <c r="O45" s="136" t="s">
        <v>2473</v>
      </c>
      <c r="P45" s="125"/>
      <c r="Q45" s="114" t="s">
        <v>2533</v>
      </c>
    </row>
    <row r="46" spans="1:17" s="126" customFormat="1" ht="18" x14ac:dyDescent="0.25">
      <c r="A46" s="112" t="str">
        <f>VLOOKUP(E46,'LISTADO ATM'!$A$2:$C$901,3,0)</f>
        <v>DISTRITO NACIONAL</v>
      </c>
      <c r="B46" s="108" t="s">
        <v>2553</v>
      </c>
      <c r="C46" s="118">
        <v>44285.573321759257</v>
      </c>
      <c r="D46" s="112" t="s">
        <v>2189</v>
      </c>
      <c r="E46" s="133">
        <v>10</v>
      </c>
      <c r="F46" s="112" t="str">
        <f>VLOOKUP(E46,VIP!$A$2:$O12322,2,0)</f>
        <v>DRBR010</v>
      </c>
      <c r="G46" s="112" t="str">
        <f>VLOOKUP(E46,'LISTADO ATM'!$A$2:$B$900,2,0)</f>
        <v xml:space="preserve">ATM Ministerio Salud Pública </v>
      </c>
      <c r="H46" s="112" t="str">
        <f>VLOOKUP(E46,VIP!$A$2:$O17243,7,FALSE)</f>
        <v>Si</v>
      </c>
      <c r="I46" s="112" t="str">
        <f>VLOOKUP(E46,VIP!$A$2:$O9208,8,FALSE)</f>
        <v>Si</v>
      </c>
      <c r="J46" s="112" t="str">
        <f>VLOOKUP(E46,VIP!$A$2:$O9158,8,FALSE)</f>
        <v>Si</v>
      </c>
      <c r="K46" s="112" t="str">
        <f>VLOOKUP(E46,VIP!$A$2:$O12732,6,0)</f>
        <v>NO</v>
      </c>
      <c r="L46" s="113" t="s">
        <v>2228</v>
      </c>
      <c r="M46" s="111" t="s">
        <v>2465</v>
      </c>
      <c r="N46" s="156" t="s">
        <v>2542</v>
      </c>
      <c r="O46" s="135" t="s">
        <v>2474</v>
      </c>
      <c r="P46" s="125"/>
      <c r="Q46" s="114" t="s">
        <v>2228</v>
      </c>
    </row>
    <row r="47" spans="1:17" ht="18" x14ac:dyDescent="0.25">
      <c r="A47" s="112" t="str">
        <f>VLOOKUP(E47,'LISTADO ATM'!$A$2:$C$901,3,0)</f>
        <v>DISTRITO NACIONAL</v>
      </c>
      <c r="B47" s="108" t="s">
        <v>2552</v>
      </c>
      <c r="C47" s="118">
        <v>44285.573773148149</v>
      </c>
      <c r="D47" s="112" t="s">
        <v>2189</v>
      </c>
      <c r="E47" s="133">
        <v>915</v>
      </c>
      <c r="F47" s="112" t="str">
        <f>VLOOKUP(E47,VIP!$A$2:$O12321,2,0)</f>
        <v>DRBR24F</v>
      </c>
      <c r="G47" s="112" t="str">
        <f>VLOOKUP(E47,'LISTADO ATM'!$A$2:$B$900,2,0)</f>
        <v xml:space="preserve">ATM Multicentro La Sirena Aut. Duarte </v>
      </c>
      <c r="H47" s="112" t="str">
        <f>VLOOKUP(E47,VIP!$A$2:$O17242,7,FALSE)</f>
        <v>Si</v>
      </c>
      <c r="I47" s="112" t="str">
        <f>VLOOKUP(E47,VIP!$A$2:$O9207,8,FALSE)</f>
        <v>Si</v>
      </c>
      <c r="J47" s="112" t="str">
        <f>VLOOKUP(E47,VIP!$A$2:$O9157,8,FALSE)</f>
        <v>Si</v>
      </c>
      <c r="K47" s="112" t="str">
        <f>VLOOKUP(E47,VIP!$A$2:$O12731,6,0)</f>
        <v>SI</v>
      </c>
      <c r="L47" s="113" t="s">
        <v>2228</v>
      </c>
      <c r="M47" s="111" t="s">
        <v>2465</v>
      </c>
      <c r="N47" s="156" t="s">
        <v>2542</v>
      </c>
      <c r="O47" s="135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DISTRITO NACIONAL</v>
      </c>
      <c r="B48" s="108" t="s">
        <v>2560</v>
      </c>
      <c r="C48" s="118">
        <v>44285.587199074071</v>
      </c>
      <c r="D48" s="112" t="s">
        <v>2189</v>
      </c>
      <c r="E48" s="133">
        <v>300</v>
      </c>
      <c r="F48" s="112" t="str">
        <f>VLOOKUP(E48,VIP!$A$2:$O12329,2,0)</f>
        <v>DRBR300</v>
      </c>
      <c r="G48" s="112" t="str">
        <f>VLOOKUP(E48,'LISTADO ATM'!$A$2:$B$900,2,0)</f>
        <v xml:space="preserve">ATM S/M Aprezio Los Guaricanos </v>
      </c>
      <c r="H48" s="112" t="str">
        <f>VLOOKUP(E48,VIP!$A$2:$O17250,7,FALSE)</f>
        <v>Si</v>
      </c>
      <c r="I48" s="112" t="str">
        <f>VLOOKUP(E48,VIP!$A$2:$O9215,8,FALSE)</f>
        <v>Si</v>
      </c>
      <c r="J48" s="112" t="str">
        <f>VLOOKUP(E48,VIP!$A$2:$O9165,8,FALSE)</f>
        <v>Si</v>
      </c>
      <c r="K48" s="112" t="str">
        <f>VLOOKUP(E48,VIP!$A$2:$O12739,6,0)</f>
        <v>NO</v>
      </c>
      <c r="L48" s="113" t="s">
        <v>2488</v>
      </c>
      <c r="M48" s="111" t="s">
        <v>2465</v>
      </c>
      <c r="N48" s="156" t="s">
        <v>2542</v>
      </c>
      <c r="O48" s="136" t="s">
        <v>2474</v>
      </c>
      <c r="P48" s="110"/>
      <c r="Q48" s="114" t="s">
        <v>2488</v>
      </c>
    </row>
    <row r="49" spans="1:17" ht="18" hidden="1" x14ac:dyDescent="0.25">
      <c r="A49" s="112" t="str">
        <f>VLOOKUP(E49,'LISTADO ATM'!$A$2:$C$901,3,0)</f>
        <v>DISTRITO NACIONAL</v>
      </c>
      <c r="B49" s="108" t="s">
        <v>2559</v>
      </c>
      <c r="C49" s="118">
        <v>44285.628576388888</v>
      </c>
      <c r="D49" s="112" t="s">
        <v>2189</v>
      </c>
      <c r="E49" s="133">
        <v>932</v>
      </c>
      <c r="F49" s="112" t="str">
        <f>VLOOKUP(E49,VIP!$A$2:$O12326,2,0)</f>
        <v>DRBR01E</v>
      </c>
      <c r="G49" s="112" t="str">
        <f>VLOOKUP(E49,'LISTADO ATM'!$A$2:$B$900,2,0)</f>
        <v xml:space="preserve">ATM Banco Agrícola </v>
      </c>
      <c r="H49" s="112" t="str">
        <f>VLOOKUP(E49,VIP!$A$2:$O17247,7,FALSE)</f>
        <v>Si</v>
      </c>
      <c r="I49" s="112" t="str">
        <f>VLOOKUP(E49,VIP!$A$2:$O9212,8,FALSE)</f>
        <v>Si</v>
      </c>
      <c r="J49" s="112" t="str">
        <f>VLOOKUP(E49,VIP!$A$2:$O9162,8,FALSE)</f>
        <v>Si</v>
      </c>
      <c r="K49" s="112" t="str">
        <f>VLOOKUP(E49,VIP!$A$2:$O12736,6,0)</f>
        <v>NO</v>
      </c>
      <c r="L49" s="113" t="s">
        <v>2488</v>
      </c>
      <c r="M49" s="154" t="s">
        <v>2633</v>
      </c>
      <c r="N49" s="156" t="s">
        <v>2542</v>
      </c>
      <c r="O49" s="135" t="s">
        <v>2474</v>
      </c>
      <c r="P49" s="110"/>
      <c r="Q49" s="153">
        <v>44286.431643518517</v>
      </c>
    </row>
    <row r="50" spans="1:17" ht="18" hidden="1" x14ac:dyDescent="0.25">
      <c r="A50" s="112" t="str">
        <f>VLOOKUP(E50,'LISTADO ATM'!$A$2:$C$901,3,0)</f>
        <v>DISTRITO NACIONAL</v>
      </c>
      <c r="B50" s="108" t="s">
        <v>2558</v>
      </c>
      <c r="C50" s="118">
        <v>44285.629120370373</v>
      </c>
      <c r="D50" s="112" t="s">
        <v>2189</v>
      </c>
      <c r="E50" s="133">
        <v>911</v>
      </c>
      <c r="F50" s="112" t="str">
        <f>VLOOKUP(E50,VIP!$A$2:$O12324,2,0)</f>
        <v>DRBR911</v>
      </c>
      <c r="G50" s="112" t="str">
        <f>VLOOKUP(E50,'LISTADO ATM'!$A$2:$B$900,2,0)</f>
        <v xml:space="preserve">ATM Oficina Venezuela II </v>
      </c>
      <c r="H50" s="112" t="str">
        <f>VLOOKUP(E50,VIP!$A$2:$O17245,7,FALSE)</f>
        <v>Si</v>
      </c>
      <c r="I50" s="112" t="str">
        <f>VLOOKUP(E50,VIP!$A$2:$O9210,8,FALSE)</f>
        <v>Si</v>
      </c>
      <c r="J50" s="112" t="str">
        <f>VLOOKUP(E50,VIP!$A$2:$O9160,8,FALSE)</f>
        <v>Si</v>
      </c>
      <c r="K50" s="112" t="str">
        <f>VLOOKUP(E50,VIP!$A$2:$O12734,6,0)</f>
        <v>SI</v>
      </c>
      <c r="L50" s="113" t="s">
        <v>2488</v>
      </c>
      <c r="M50" s="154" t="s">
        <v>2633</v>
      </c>
      <c r="N50" s="156" t="s">
        <v>2542</v>
      </c>
      <c r="O50" s="135" t="s">
        <v>2474</v>
      </c>
      <c r="P50" s="110"/>
      <c r="Q50" s="153">
        <v>44286.598483796297</v>
      </c>
    </row>
    <row r="51" spans="1:17" ht="18" x14ac:dyDescent="0.25">
      <c r="A51" s="112" t="str">
        <f>VLOOKUP(E51,'LISTADO ATM'!$A$2:$C$901,3,0)</f>
        <v>DISTRITO NACIONAL</v>
      </c>
      <c r="B51" s="108" t="s">
        <v>2557</v>
      </c>
      <c r="C51" s="118">
        <v>44285.629699074074</v>
      </c>
      <c r="D51" s="112" t="s">
        <v>2189</v>
      </c>
      <c r="E51" s="133">
        <v>744</v>
      </c>
      <c r="F51" s="112" t="str">
        <f>VLOOKUP(E51,VIP!$A$2:$O12323,2,0)</f>
        <v>DRBR289</v>
      </c>
      <c r="G51" s="112" t="str">
        <f>VLOOKUP(E51,'LISTADO ATM'!$A$2:$B$900,2,0)</f>
        <v xml:space="preserve">ATM Multicentro La Sirena Venezuela </v>
      </c>
      <c r="H51" s="112" t="str">
        <f>VLOOKUP(E51,VIP!$A$2:$O17244,7,FALSE)</f>
        <v>Si</v>
      </c>
      <c r="I51" s="112" t="str">
        <f>VLOOKUP(E51,VIP!$A$2:$O9209,8,FALSE)</f>
        <v>Si</v>
      </c>
      <c r="J51" s="112" t="str">
        <f>VLOOKUP(E51,VIP!$A$2:$O9159,8,FALSE)</f>
        <v>Si</v>
      </c>
      <c r="K51" s="112" t="str">
        <f>VLOOKUP(E51,VIP!$A$2:$O12733,6,0)</f>
        <v>SI</v>
      </c>
      <c r="L51" s="113" t="s">
        <v>2254</v>
      </c>
      <c r="M51" s="111" t="s">
        <v>2465</v>
      </c>
      <c r="N51" s="156" t="s">
        <v>2542</v>
      </c>
      <c r="O51" s="138" t="s">
        <v>2474</v>
      </c>
      <c r="P51" s="110"/>
      <c r="Q51" s="114" t="s">
        <v>2254</v>
      </c>
    </row>
    <row r="52" spans="1:17" ht="18" hidden="1" x14ac:dyDescent="0.25">
      <c r="A52" s="112" t="str">
        <f>VLOOKUP(E52,'LISTADO ATM'!$A$2:$C$901,3,0)</f>
        <v>DISTRITO NACIONAL</v>
      </c>
      <c r="B52" s="108" t="s">
        <v>2556</v>
      </c>
      <c r="C52" s="118">
        <v>44285.630543981482</v>
      </c>
      <c r="D52" s="112" t="s">
        <v>2189</v>
      </c>
      <c r="E52" s="133">
        <v>769</v>
      </c>
      <c r="F52" s="112" t="str">
        <f>VLOOKUP(E52,VIP!$A$2:$O12322,2,0)</f>
        <v>DRBR769</v>
      </c>
      <c r="G52" s="112" t="str">
        <f>VLOOKUP(E52,'LISTADO ATM'!$A$2:$B$900,2,0)</f>
        <v>ATM UNP Pablo Mella Morales</v>
      </c>
      <c r="H52" s="112" t="str">
        <f>VLOOKUP(E52,VIP!$A$2:$O17243,7,FALSE)</f>
        <v>Si</v>
      </c>
      <c r="I52" s="112" t="str">
        <f>VLOOKUP(E52,VIP!$A$2:$O9208,8,FALSE)</f>
        <v>Si</v>
      </c>
      <c r="J52" s="112" t="str">
        <f>VLOOKUP(E52,VIP!$A$2:$O9158,8,FALSE)</f>
        <v>Si</v>
      </c>
      <c r="K52" s="112" t="str">
        <f>VLOOKUP(E52,VIP!$A$2:$O12732,6,0)</f>
        <v>NO</v>
      </c>
      <c r="L52" s="113" t="s">
        <v>2431</v>
      </c>
      <c r="M52" s="154" t="s">
        <v>2633</v>
      </c>
      <c r="N52" s="156" t="s">
        <v>2542</v>
      </c>
      <c r="O52" s="138" t="s">
        <v>2474</v>
      </c>
      <c r="P52" s="110"/>
      <c r="Q52" s="153">
        <v>44286.598483796297</v>
      </c>
    </row>
    <row r="53" spans="1:17" ht="18" hidden="1" x14ac:dyDescent="0.25">
      <c r="A53" s="112" t="str">
        <f>VLOOKUP(E53,'LISTADO ATM'!$A$2:$C$901,3,0)</f>
        <v>DISTRITO NACIONAL</v>
      </c>
      <c r="B53" s="108" t="s">
        <v>2567</v>
      </c>
      <c r="C53" s="118">
        <v>44285.649710648147</v>
      </c>
      <c r="D53" s="112" t="s">
        <v>2189</v>
      </c>
      <c r="E53" s="133">
        <v>458</v>
      </c>
      <c r="F53" s="112" t="str">
        <f>VLOOKUP(E53,VIP!$A$2:$O12329,2,0)</f>
        <v>DRBR458</v>
      </c>
      <c r="G53" s="112" t="str">
        <f>VLOOKUP(E53,'LISTADO ATM'!$A$2:$B$900,2,0)</f>
        <v>ATM Hospital Dario Contreras</v>
      </c>
      <c r="H53" s="112" t="str">
        <f>VLOOKUP(E53,VIP!$A$2:$O17250,7,FALSE)</f>
        <v>Si</v>
      </c>
      <c r="I53" s="112" t="str">
        <f>VLOOKUP(E53,VIP!$A$2:$O9215,8,FALSE)</f>
        <v>Si</v>
      </c>
      <c r="J53" s="112" t="str">
        <f>VLOOKUP(E53,VIP!$A$2:$O9165,8,FALSE)</f>
        <v>Si</v>
      </c>
      <c r="K53" s="112" t="str">
        <f>VLOOKUP(E53,VIP!$A$2:$O12739,6,0)</f>
        <v>NO</v>
      </c>
      <c r="L53" s="113" t="s">
        <v>2488</v>
      </c>
      <c r="M53" s="154" t="s">
        <v>2633</v>
      </c>
      <c r="N53" s="156" t="s">
        <v>2542</v>
      </c>
      <c r="O53" s="138" t="s">
        <v>2474</v>
      </c>
      <c r="P53" s="110"/>
      <c r="Q53" s="153">
        <v>44286.598483796297</v>
      </c>
    </row>
    <row r="54" spans="1:17" ht="18" hidden="1" x14ac:dyDescent="0.25">
      <c r="A54" s="112" t="str">
        <f>VLOOKUP(E54,'LISTADO ATM'!$A$2:$C$901,3,0)</f>
        <v>DISTRITO NACIONAL</v>
      </c>
      <c r="B54" s="108" t="s">
        <v>2566</v>
      </c>
      <c r="C54" s="118">
        <v>44285.651423611111</v>
      </c>
      <c r="D54" s="112" t="s">
        <v>2189</v>
      </c>
      <c r="E54" s="133">
        <v>904</v>
      </c>
      <c r="F54" s="112" t="str">
        <f>VLOOKUP(E54,VIP!$A$2:$O12328,2,0)</f>
        <v>DRBR24B</v>
      </c>
      <c r="G54" s="112" t="str">
        <f>VLOOKUP(E54,'LISTADO ATM'!$A$2:$B$900,2,0)</f>
        <v xml:space="preserve">ATM Oficina Multicentro La Sirena Churchill </v>
      </c>
      <c r="H54" s="112" t="str">
        <f>VLOOKUP(E54,VIP!$A$2:$O17249,7,FALSE)</f>
        <v>Si</v>
      </c>
      <c r="I54" s="112" t="str">
        <f>VLOOKUP(E54,VIP!$A$2:$O9214,8,FALSE)</f>
        <v>Si</v>
      </c>
      <c r="J54" s="112" t="str">
        <f>VLOOKUP(E54,VIP!$A$2:$O9164,8,FALSE)</f>
        <v>Si</v>
      </c>
      <c r="K54" s="112" t="str">
        <f>VLOOKUP(E54,VIP!$A$2:$O12738,6,0)</f>
        <v>SI</v>
      </c>
      <c r="L54" s="113" t="s">
        <v>2488</v>
      </c>
      <c r="M54" s="154" t="s">
        <v>2633</v>
      </c>
      <c r="N54" s="156" t="s">
        <v>2542</v>
      </c>
      <c r="O54" s="135" t="s">
        <v>2474</v>
      </c>
      <c r="P54" s="110"/>
      <c r="Q54" s="153">
        <v>44286.431643518517</v>
      </c>
    </row>
    <row r="55" spans="1:17" ht="18" hidden="1" x14ac:dyDescent="0.25">
      <c r="A55" s="112" t="str">
        <f>VLOOKUP(E55,'LISTADO ATM'!$A$2:$C$901,3,0)</f>
        <v>DISTRITO NACIONAL</v>
      </c>
      <c r="B55" s="108" t="s">
        <v>2565</v>
      </c>
      <c r="C55" s="118">
        <v>44285.721273148149</v>
      </c>
      <c r="D55" s="112" t="s">
        <v>2494</v>
      </c>
      <c r="E55" s="133">
        <v>231</v>
      </c>
      <c r="F55" s="112" t="str">
        <f>VLOOKUP(E55,VIP!$A$2:$O12327,2,0)</f>
        <v>DRBR231</v>
      </c>
      <c r="G55" s="112" t="str">
        <f>VLOOKUP(E55,'LISTADO ATM'!$A$2:$B$900,2,0)</f>
        <v xml:space="preserve">ATM Oficina Zona Oriental </v>
      </c>
      <c r="H55" s="112" t="str">
        <f>VLOOKUP(E55,VIP!$A$2:$O17248,7,FALSE)</f>
        <v>Si</v>
      </c>
      <c r="I55" s="112" t="str">
        <f>VLOOKUP(E55,VIP!$A$2:$O9213,8,FALSE)</f>
        <v>Si</v>
      </c>
      <c r="J55" s="112" t="str">
        <f>VLOOKUP(E55,VIP!$A$2:$O9163,8,FALSE)</f>
        <v>Si</v>
      </c>
      <c r="K55" s="112" t="str">
        <f>VLOOKUP(E55,VIP!$A$2:$O12737,6,0)</f>
        <v>SI</v>
      </c>
      <c r="L55" s="113" t="s">
        <v>2428</v>
      </c>
      <c r="M55" s="154" t="s">
        <v>2633</v>
      </c>
      <c r="N55" s="124" t="s">
        <v>2472</v>
      </c>
      <c r="O55" s="135" t="s">
        <v>2495</v>
      </c>
      <c r="P55" s="110"/>
      <c r="Q55" s="153">
        <v>44286.807511574072</v>
      </c>
    </row>
    <row r="56" spans="1:17" ht="18" hidden="1" x14ac:dyDescent="0.25">
      <c r="A56" s="112" t="str">
        <f>VLOOKUP(E56,'LISTADO ATM'!$A$2:$C$901,3,0)</f>
        <v>DISTRITO NACIONAL</v>
      </c>
      <c r="B56" s="108" t="s">
        <v>2564</v>
      </c>
      <c r="C56" s="118">
        <v>44285.722569444442</v>
      </c>
      <c r="D56" s="112" t="s">
        <v>2494</v>
      </c>
      <c r="E56" s="133">
        <v>745</v>
      </c>
      <c r="F56" s="112" t="str">
        <f>VLOOKUP(E56,VIP!$A$2:$O12326,2,0)</f>
        <v>DRBR027</v>
      </c>
      <c r="G56" s="112" t="str">
        <f>VLOOKUP(E56,'LISTADO ATM'!$A$2:$B$900,2,0)</f>
        <v xml:space="preserve">ATM Oficina Ave. Duarte </v>
      </c>
      <c r="H56" s="112" t="str">
        <f>VLOOKUP(E56,VIP!$A$2:$O17247,7,FALSE)</f>
        <v>No</v>
      </c>
      <c r="I56" s="112" t="str">
        <f>VLOOKUP(E56,VIP!$A$2:$O9212,8,FALSE)</f>
        <v>No</v>
      </c>
      <c r="J56" s="112" t="str">
        <f>VLOOKUP(E56,VIP!$A$2:$O9162,8,FALSE)</f>
        <v>No</v>
      </c>
      <c r="K56" s="112" t="str">
        <f>VLOOKUP(E56,VIP!$A$2:$O12736,6,0)</f>
        <v>NO</v>
      </c>
      <c r="L56" s="113" t="s">
        <v>2459</v>
      </c>
      <c r="M56" s="154" t="s">
        <v>2633</v>
      </c>
      <c r="N56" s="156" t="s">
        <v>2542</v>
      </c>
      <c r="O56" s="135" t="s">
        <v>2495</v>
      </c>
      <c r="P56" s="110"/>
      <c r="Q56" s="153">
        <v>44286.598483796297</v>
      </c>
    </row>
    <row r="57" spans="1:17" ht="18" hidden="1" x14ac:dyDescent="0.25">
      <c r="A57" s="112" t="str">
        <f>VLOOKUP(E57,'LISTADO ATM'!$A$2:$C$901,3,0)</f>
        <v>DISTRITO NACIONAL</v>
      </c>
      <c r="B57" s="128" t="s">
        <v>2563</v>
      </c>
      <c r="C57" s="118">
        <v>44285.724108796298</v>
      </c>
      <c r="D57" s="112" t="s">
        <v>2494</v>
      </c>
      <c r="E57" s="133">
        <v>234</v>
      </c>
      <c r="F57" s="139" t="str">
        <f>VLOOKUP(E57,VIP!$A$2:$O12325,2,0)</f>
        <v>DRBR234</v>
      </c>
      <c r="G57" s="139" t="str">
        <f>VLOOKUP(E57,'LISTADO ATM'!$A$2:$B$900,2,0)</f>
        <v xml:space="preserve">ATM Oficina Boca Chica I </v>
      </c>
      <c r="H57" s="139" t="str">
        <f>VLOOKUP(E57,VIP!$A$2:$O17246,7,FALSE)</f>
        <v>Si</v>
      </c>
      <c r="I57" s="139" t="str">
        <f>VLOOKUP(E57,VIP!$A$2:$O9211,8,FALSE)</f>
        <v>Si</v>
      </c>
      <c r="J57" s="139" t="str">
        <f>VLOOKUP(E57,VIP!$A$2:$O9161,8,FALSE)</f>
        <v>Si</v>
      </c>
      <c r="K57" s="139" t="str">
        <f>VLOOKUP(E57,VIP!$A$2:$O12735,6,0)</f>
        <v>NO</v>
      </c>
      <c r="L57" s="113" t="s">
        <v>2428</v>
      </c>
      <c r="M57" s="154" t="s">
        <v>2633</v>
      </c>
      <c r="N57" s="124" t="s">
        <v>2472</v>
      </c>
      <c r="O57" s="135" t="s">
        <v>2495</v>
      </c>
      <c r="P57" s="110"/>
      <c r="Q57" s="153">
        <v>44286.807511574072</v>
      </c>
    </row>
    <row r="58" spans="1:17" ht="18" hidden="1" x14ac:dyDescent="0.25">
      <c r="A58" s="112" t="str">
        <f>VLOOKUP(E58,'LISTADO ATM'!$A$2:$C$901,3,0)</f>
        <v>NORTE</v>
      </c>
      <c r="B58" s="128" t="s">
        <v>2562</v>
      </c>
      <c r="C58" s="118">
        <v>44285.815613425926</v>
      </c>
      <c r="D58" s="112" t="s">
        <v>2494</v>
      </c>
      <c r="E58" s="133">
        <v>638</v>
      </c>
      <c r="F58" s="139" t="str">
        <f>VLOOKUP(E58,VIP!$A$2:$O12323,2,0)</f>
        <v>DRBR638</v>
      </c>
      <c r="G58" s="139" t="str">
        <f>VLOOKUP(E58,'LISTADO ATM'!$A$2:$B$900,2,0)</f>
        <v xml:space="preserve">ATM S/M Yoma </v>
      </c>
      <c r="H58" s="139" t="str">
        <f>VLOOKUP(E58,VIP!$A$2:$O17244,7,FALSE)</f>
        <v>Si</v>
      </c>
      <c r="I58" s="139" t="str">
        <f>VLOOKUP(E58,VIP!$A$2:$O9209,8,FALSE)</f>
        <v>Si</v>
      </c>
      <c r="J58" s="139" t="str">
        <f>VLOOKUP(E58,VIP!$A$2:$O9159,8,FALSE)</f>
        <v>Si</v>
      </c>
      <c r="K58" s="139" t="str">
        <f>VLOOKUP(E58,VIP!$A$2:$O12733,6,0)</f>
        <v>NO</v>
      </c>
      <c r="L58" s="113" t="s">
        <v>2459</v>
      </c>
      <c r="M58" s="154" t="s">
        <v>2633</v>
      </c>
      <c r="N58" s="156" t="s">
        <v>2542</v>
      </c>
      <c r="O58" s="136" t="s">
        <v>2495</v>
      </c>
      <c r="P58" s="110"/>
      <c r="Q58" s="153">
        <v>44286.431643518517</v>
      </c>
    </row>
    <row r="59" spans="1:17" ht="18" hidden="1" x14ac:dyDescent="0.25">
      <c r="A59" s="112" t="str">
        <f>VLOOKUP(E59,'LISTADO ATM'!$A$2:$C$901,3,0)</f>
        <v>NORTE</v>
      </c>
      <c r="B59" s="128" t="s">
        <v>2601</v>
      </c>
      <c r="C59" s="118">
        <v>44285.917187500003</v>
      </c>
      <c r="D59" s="112" t="s">
        <v>2494</v>
      </c>
      <c r="E59" s="133">
        <v>413</v>
      </c>
      <c r="F59" s="139" t="str">
        <f>VLOOKUP(E59,VIP!$A$2:$O12355,2,0)</f>
        <v>DRBR413</v>
      </c>
      <c r="G59" s="139" t="str">
        <f>VLOOKUP(E59,'LISTADO ATM'!$A$2:$B$900,2,0)</f>
        <v xml:space="preserve">ATM UNP Las Galeras Samaná </v>
      </c>
      <c r="H59" s="139" t="str">
        <f>VLOOKUP(E59,VIP!$A$2:$O17276,7,FALSE)</f>
        <v>Si</v>
      </c>
      <c r="I59" s="139" t="str">
        <f>VLOOKUP(E59,VIP!$A$2:$O9241,8,FALSE)</f>
        <v>Si</v>
      </c>
      <c r="J59" s="139" t="str">
        <f>VLOOKUP(E59,VIP!$A$2:$O9191,8,FALSE)</f>
        <v>Si</v>
      </c>
      <c r="K59" s="139" t="str">
        <f>VLOOKUP(E59,VIP!$A$2:$O12765,6,0)</f>
        <v>NO</v>
      </c>
      <c r="L59" s="113" t="s">
        <v>2459</v>
      </c>
      <c r="M59" s="154" t="s">
        <v>2633</v>
      </c>
      <c r="N59" s="124" t="s">
        <v>2472</v>
      </c>
      <c r="O59" s="136" t="s">
        <v>2495</v>
      </c>
      <c r="P59" s="110"/>
      <c r="Q59" s="153">
        <v>44286.807511574072</v>
      </c>
    </row>
    <row r="60" spans="1:17" ht="18" hidden="1" x14ac:dyDescent="0.25">
      <c r="A60" s="112" t="str">
        <f>VLOOKUP(E60,'LISTADO ATM'!$A$2:$C$901,3,0)</f>
        <v>DISTRITO NACIONAL</v>
      </c>
      <c r="B60" s="128" t="s">
        <v>2600</v>
      </c>
      <c r="C60" s="118">
        <v>44285.918229166666</v>
      </c>
      <c r="D60" s="112" t="s">
        <v>2494</v>
      </c>
      <c r="E60" s="133">
        <v>722</v>
      </c>
      <c r="F60" s="139" t="str">
        <f>VLOOKUP(E60,VIP!$A$2:$O12354,2,0)</f>
        <v>DRBR393</v>
      </c>
      <c r="G60" s="139" t="str">
        <f>VLOOKUP(E60,'LISTADO ATM'!$A$2:$B$900,2,0)</f>
        <v xml:space="preserve">ATM Oficina Charles de Gaulle III </v>
      </c>
      <c r="H60" s="139" t="str">
        <f>VLOOKUP(E60,VIP!$A$2:$O17275,7,FALSE)</f>
        <v>Si</v>
      </c>
      <c r="I60" s="139" t="str">
        <f>VLOOKUP(E60,VIP!$A$2:$O9240,8,FALSE)</f>
        <v>Si</v>
      </c>
      <c r="J60" s="139" t="str">
        <f>VLOOKUP(E60,VIP!$A$2:$O9190,8,FALSE)</f>
        <v>Si</v>
      </c>
      <c r="K60" s="139" t="str">
        <f>VLOOKUP(E60,VIP!$A$2:$O12764,6,0)</f>
        <v>SI</v>
      </c>
      <c r="L60" s="113" t="s">
        <v>2428</v>
      </c>
      <c r="M60" s="154" t="s">
        <v>2633</v>
      </c>
      <c r="N60" s="124" t="s">
        <v>2472</v>
      </c>
      <c r="O60" s="136" t="s">
        <v>2495</v>
      </c>
      <c r="P60" s="110"/>
      <c r="Q60" s="153">
        <v>44286.807511574072</v>
      </c>
    </row>
    <row r="61" spans="1:17" ht="18" hidden="1" x14ac:dyDescent="0.25">
      <c r="A61" s="112" t="str">
        <f>VLOOKUP(E61,'LISTADO ATM'!$A$2:$C$901,3,0)</f>
        <v>DISTRITO NACIONAL</v>
      </c>
      <c r="B61" s="128" t="s">
        <v>2599</v>
      </c>
      <c r="C61" s="118">
        <v>44285.919224537036</v>
      </c>
      <c r="D61" s="112" t="s">
        <v>2468</v>
      </c>
      <c r="E61" s="133">
        <v>461</v>
      </c>
      <c r="F61" s="139" t="str">
        <f>VLOOKUP(E61,VIP!$A$2:$O12353,2,0)</f>
        <v>DRBR461</v>
      </c>
      <c r="G61" s="139" t="str">
        <f>VLOOKUP(E61,'LISTADO ATM'!$A$2:$B$900,2,0)</f>
        <v xml:space="preserve">ATM Autobanco Sarasota I </v>
      </c>
      <c r="H61" s="139" t="str">
        <f>VLOOKUP(E61,VIP!$A$2:$O17274,7,FALSE)</f>
        <v>Si</v>
      </c>
      <c r="I61" s="139" t="str">
        <f>VLOOKUP(E61,VIP!$A$2:$O9239,8,FALSE)</f>
        <v>Si</v>
      </c>
      <c r="J61" s="139" t="str">
        <f>VLOOKUP(E61,VIP!$A$2:$O9189,8,FALSE)</f>
        <v>Si</v>
      </c>
      <c r="K61" s="139" t="str">
        <f>VLOOKUP(E61,VIP!$A$2:$O12763,6,0)</f>
        <v>SI</v>
      </c>
      <c r="L61" s="113" t="s">
        <v>2428</v>
      </c>
      <c r="M61" s="154" t="s">
        <v>2633</v>
      </c>
      <c r="N61" s="156" t="s">
        <v>2542</v>
      </c>
      <c r="O61" s="136" t="s">
        <v>2473</v>
      </c>
      <c r="P61" s="110"/>
      <c r="Q61" s="153">
        <v>44286.598483796297</v>
      </c>
    </row>
    <row r="62" spans="1:17" ht="18" hidden="1" x14ac:dyDescent="0.25">
      <c r="A62" s="112" t="str">
        <f>VLOOKUP(E62,'LISTADO ATM'!$A$2:$C$901,3,0)</f>
        <v>DISTRITO NACIONAL</v>
      </c>
      <c r="B62" s="128" t="s">
        <v>2598</v>
      </c>
      <c r="C62" s="118">
        <v>44285.920624999999</v>
      </c>
      <c r="D62" s="112" t="s">
        <v>2468</v>
      </c>
      <c r="E62" s="133">
        <v>243</v>
      </c>
      <c r="F62" s="139" t="str">
        <f>VLOOKUP(E62,VIP!$A$2:$O12352,2,0)</f>
        <v>DRBR243</v>
      </c>
      <c r="G62" s="139" t="str">
        <f>VLOOKUP(E62,'LISTADO ATM'!$A$2:$B$900,2,0)</f>
        <v xml:space="preserve">ATM Autoservicio Plaza Central  </v>
      </c>
      <c r="H62" s="139" t="str">
        <f>VLOOKUP(E62,VIP!$A$2:$O17273,7,FALSE)</f>
        <v>Si</v>
      </c>
      <c r="I62" s="139" t="str">
        <f>VLOOKUP(E62,VIP!$A$2:$O9238,8,FALSE)</f>
        <v>Si</v>
      </c>
      <c r="J62" s="139" t="str">
        <f>VLOOKUP(E62,VIP!$A$2:$O9188,8,FALSE)</f>
        <v>Si</v>
      </c>
      <c r="K62" s="139" t="str">
        <f>VLOOKUP(E62,VIP!$A$2:$O12762,6,0)</f>
        <v>SI</v>
      </c>
      <c r="L62" s="113" t="s">
        <v>2428</v>
      </c>
      <c r="M62" s="154" t="s">
        <v>2633</v>
      </c>
      <c r="N62" s="156" t="s">
        <v>2542</v>
      </c>
      <c r="O62" s="136" t="s">
        <v>2473</v>
      </c>
      <c r="P62" s="110"/>
      <c r="Q62" s="153">
        <v>44286.598483796297</v>
      </c>
    </row>
    <row r="63" spans="1:17" ht="18" hidden="1" x14ac:dyDescent="0.25">
      <c r="A63" s="112" t="str">
        <f>VLOOKUP(E63,'LISTADO ATM'!$A$2:$C$901,3,0)</f>
        <v>SUR</v>
      </c>
      <c r="B63" s="128" t="s">
        <v>2597</v>
      </c>
      <c r="C63" s="118">
        <v>44285.921643518515</v>
      </c>
      <c r="D63" s="112" t="s">
        <v>2468</v>
      </c>
      <c r="E63" s="133">
        <v>301</v>
      </c>
      <c r="F63" s="139" t="str">
        <f>VLOOKUP(E63,VIP!$A$2:$O12351,2,0)</f>
        <v>DRBR301</v>
      </c>
      <c r="G63" s="139" t="str">
        <f>VLOOKUP(E63,'LISTADO ATM'!$A$2:$B$900,2,0)</f>
        <v xml:space="preserve">ATM UNP Alfa y Omega (Barahona) </v>
      </c>
      <c r="H63" s="139" t="str">
        <f>VLOOKUP(E63,VIP!$A$2:$O17272,7,FALSE)</f>
        <v>Si</v>
      </c>
      <c r="I63" s="139" t="str">
        <f>VLOOKUP(E63,VIP!$A$2:$O9237,8,FALSE)</f>
        <v>Si</v>
      </c>
      <c r="J63" s="139" t="str">
        <f>VLOOKUP(E63,VIP!$A$2:$O9187,8,FALSE)</f>
        <v>Si</v>
      </c>
      <c r="K63" s="139" t="str">
        <f>VLOOKUP(E63,VIP!$A$2:$O12761,6,0)</f>
        <v>NO</v>
      </c>
      <c r="L63" s="113" t="s">
        <v>2428</v>
      </c>
      <c r="M63" s="154" t="s">
        <v>2633</v>
      </c>
      <c r="N63" s="156" t="s">
        <v>2542</v>
      </c>
      <c r="O63" s="136" t="s">
        <v>2473</v>
      </c>
      <c r="P63" s="110"/>
      <c r="Q63" s="153">
        <v>44286.431643518517</v>
      </c>
    </row>
    <row r="64" spans="1:17" ht="18" hidden="1" x14ac:dyDescent="0.25">
      <c r="A64" s="112" t="str">
        <f>VLOOKUP(E64,'LISTADO ATM'!$A$2:$C$901,3,0)</f>
        <v>NORTE</v>
      </c>
      <c r="B64" s="128" t="s">
        <v>2596</v>
      </c>
      <c r="C64" s="118">
        <v>44285.922615740739</v>
      </c>
      <c r="D64" s="112" t="s">
        <v>2494</v>
      </c>
      <c r="E64" s="133">
        <v>40</v>
      </c>
      <c r="F64" s="139" t="str">
        <f>VLOOKUP(E64,VIP!$A$2:$O12350,2,0)</f>
        <v>DRBR040</v>
      </c>
      <c r="G64" s="139" t="str">
        <f>VLOOKUP(E64,'LISTADO ATM'!$A$2:$B$900,2,0)</f>
        <v xml:space="preserve">ATM Oficina El Puñal </v>
      </c>
      <c r="H64" s="139" t="str">
        <f>VLOOKUP(E64,VIP!$A$2:$O17271,7,FALSE)</f>
        <v>Si</v>
      </c>
      <c r="I64" s="139" t="str">
        <f>VLOOKUP(E64,VIP!$A$2:$O9236,8,FALSE)</f>
        <v>Si</v>
      </c>
      <c r="J64" s="139" t="str">
        <f>VLOOKUP(E64,VIP!$A$2:$O9186,8,FALSE)</f>
        <v>Si</v>
      </c>
      <c r="K64" s="139" t="str">
        <f>VLOOKUP(E64,VIP!$A$2:$O12760,6,0)</f>
        <v>NO</v>
      </c>
      <c r="L64" s="113" t="s">
        <v>2428</v>
      </c>
      <c r="M64" s="154" t="s">
        <v>2633</v>
      </c>
      <c r="N64" s="124" t="s">
        <v>2472</v>
      </c>
      <c r="O64" s="136" t="s">
        <v>2495</v>
      </c>
      <c r="P64" s="110"/>
      <c r="Q64" s="153">
        <v>44286.807511574072</v>
      </c>
    </row>
    <row r="65" spans="1:17" ht="18" hidden="1" x14ac:dyDescent="0.25">
      <c r="A65" s="112" t="str">
        <f>VLOOKUP(E65,'LISTADO ATM'!$A$2:$C$901,3,0)</f>
        <v>DISTRITO NACIONAL</v>
      </c>
      <c r="B65" s="128" t="s">
        <v>2595</v>
      </c>
      <c r="C65" s="118">
        <v>44285.92459490741</v>
      </c>
      <c r="D65" s="112" t="s">
        <v>2468</v>
      </c>
      <c r="E65" s="133">
        <v>441</v>
      </c>
      <c r="F65" s="139" t="str">
        <f>VLOOKUP(E65,VIP!$A$2:$O12349,2,0)</f>
        <v>DRBR441</v>
      </c>
      <c r="G65" s="139" t="str">
        <f>VLOOKUP(E65,'LISTADO ATM'!$A$2:$B$900,2,0)</f>
        <v>ATM Estacion de Servicio Romulo Betancour</v>
      </c>
      <c r="H65" s="139" t="str">
        <f>VLOOKUP(E65,VIP!$A$2:$O17270,7,FALSE)</f>
        <v>NO</v>
      </c>
      <c r="I65" s="139" t="str">
        <f>VLOOKUP(E65,VIP!$A$2:$O9235,8,FALSE)</f>
        <v>NO</v>
      </c>
      <c r="J65" s="139" t="str">
        <f>VLOOKUP(E65,VIP!$A$2:$O9185,8,FALSE)</f>
        <v>NO</v>
      </c>
      <c r="K65" s="139" t="str">
        <f>VLOOKUP(E65,VIP!$A$2:$O12759,6,0)</f>
        <v>NO</v>
      </c>
      <c r="L65" s="113" t="s">
        <v>2428</v>
      </c>
      <c r="M65" s="154" t="s">
        <v>2633</v>
      </c>
      <c r="N65" s="156" t="s">
        <v>2542</v>
      </c>
      <c r="O65" s="136" t="s">
        <v>2473</v>
      </c>
      <c r="P65" s="110"/>
      <c r="Q65" s="153">
        <v>44286.431643518517</v>
      </c>
    </row>
    <row r="66" spans="1:17" ht="18" hidden="1" x14ac:dyDescent="0.25">
      <c r="A66" s="112" t="str">
        <f>VLOOKUP(E66,'LISTADO ATM'!$A$2:$C$901,3,0)</f>
        <v>DISTRITO NACIONAL</v>
      </c>
      <c r="B66" s="128" t="s">
        <v>2594</v>
      </c>
      <c r="C66" s="118">
        <v>44285.925787037035</v>
      </c>
      <c r="D66" s="112" t="s">
        <v>2468</v>
      </c>
      <c r="E66" s="133">
        <v>955</v>
      </c>
      <c r="F66" s="139" t="str">
        <f>VLOOKUP(E66,VIP!$A$2:$O12348,2,0)</f>
        <v>DRBR955</v>
      </c>
      <c r="G66" s="139" t="str">
        <f>VLOOKUP(E66,'LISTADO ATM'!$A$2:$B$900,2,0)</f>
        <v xml:space="preserve">ATM Oficina Americana Independencia II </v>
      </c>
      <c r="H66" s="139" t="str">
        <f>VLOOKUP(E66,VIP!$A$2:$O17269,7,FALSE)</f>
        <v>Si</v>
      </c>
      <c r="I66" s="139" t="str">
        <f>VLOOKUP(E66,VIP!$A$2:$O9234,8,FALSE)</f>
        <v>Si</v>
      </c>
      <c r="J66" s="139" t="str">
        <f>VLOOKUP(E66,VIP!$A$2:$O9184,8,FALSE)</f>
        <v>Si</v>
      </c>
      <c r="K66" s="139" t="str">
        <f>VLOOKUP(E66,VIP!$A$2:$O12758,6,0)</f>
        <v>NO</v>
      </c>
      <c r="L66" s="113" t="s">
        <v>2428</v>
      </c>
      <c r="M66" s="154" t="s">
        <v>2633</v>
      </c>
      <c r="N66" s="156" t="s">
        <v>2542</v>
      </c>
      <c r="O66" s="136" t="s">
        <v>2473</v>
      </c>
      <c r="P66" s="110"/>
      <c r="Q66" s="153">
        <v>44286.598483796297</v>
      </c>
    </row>
    <row r="67" spans="1:17" ht="18" hidden="1" x14ac:dyDescent="0.25">
      <c r="A67" s="112" t="str">
        <f>VLOOKUP(E67,'LISTADO ATM'!$A$2:$C$901,3,0)</f>
        <v>DISTRITO NACIONAL</v>
      </c>
      <c r="B67" s="128" t="s">
        <v>2593</v>
      </c>
      <c r="C67" s="118">
        <v>44285.926608796297</v>
      </c>
      <c r="D67" s="112" t="s">
        <v>2468</v>
      </c>
      <c r="E67" s="133">
        <v>925</v>
      </c>
      <c r="F67" s="139" t="str">
        <f>VLOOKUP(E67,VIP!$A$2:$O12347,2,0)</f>
        <v>DRBR24L</v>
      </c>
      <c r="G67" s="139" t="str">
        <f>VLOOKUP(E67,'LISTADO ATM'!$A$2:$B$900,2,0)</f>
        <v xml:space="preserve">ATM Oficina Plaza Lama Av. 27 de Febrero </v>
      </c>
      <c r="H67" s="139" t="str">
        <f>VLOOKUP(E67,VIP!$A$2:$O17268,7,FALSE)</f>
        <v>Si</v>
      </c>
      <c r="I67" s="139" t="str">
        <f>VLOOKUP(E67,VIP!$A$2:$O9233,8,FALSE)</f>
        <v>Si</v>
      </c>
      <c r="J67" s="139" t="str">
        <f>VLOOKUP(E67,VIP!$A$2:$O9183,8,FALSE)</f>
        <v>Si</v>
      </c>
      <c r="K67" s="139" t="str">
        <f>VLOOKUP(E67,VIP!$A$2:$O12757,6,0)</f>
        <v>SI</v>
      </c>
      <c r="L67" s="113" t="s">
        <v>2428</v>
      </c>
      <c r="M67" s="154" t="s">
        <v>2633</v>
      </c>
      <c r="N67" s="156" t="s">
        <v>2542</v>
      </c>
      <c r="O67" s="136" t="s">
        <v>2473</v>
      </c>
      <c r="P67" s="110"/>
      <c r="Q67" s="153">
        <v>44286.598483796297</v>
      </c>
    </row>
    <row r="68" spans="1:17" ht="18" hidden="1" x14ac:dyDescent="0.25">
      <c r="A68" s="112" t="str">
        <f>VLOOKUP(E68,'LISTADO ATM'!$A$2:$C$901,3,0)</f>
        <v>ESTE</v>
      </c>
      <c r="B68" s="128" t="s">
        <v>2592</v>
      </c>
      <c r="C68" s="118">
        <v>44285.928356481483</v>
      </c>
      <c r="D68" s="112" t="s">
        <v>2468</v>
      </c>
      <c r="E68" s="133">
        <v>429</v>
      </c>
      <c r="F68" s="139" t="str">
        <f>VLOOKUP(E68,VIP!$A$2:$O12346,2,0)</f>
        <v>DRBR429</v>
      </c>
      <c r="G68" s="139" t="str">
        <f>VLOOKUP(E68,'LISTADO ATM'!$A$2:$B$900,2,0)</f>
        <v xml:space="preserve">ATM Oficina Jumbo La Romana </v>
      </c>
      <c r="H68" s="139" t="str">
        <f>VLOOKUP(E68,VIP!$A$2:$O17267,7,FALSE)</f>
        <v>Si</v>
      </c>
      <c r="I68" s="139" t="str">
        <f>VLOOKUP(E68,VIP!$A$2:$O9232,8,FALSE)</f>
        <v>Si</v>
      </c>
      <c r="J68" s="139" t="str">
        <f>VLOOKUP(E68,VIP!$A$2:$O9182,8,FALSE)</f>
        <v>Si</v>
      </c>
      <c r="K68" s="139" t="str">
        <f>VLOOKUP(E68,VIP!$A$2:$O12756,6,0)</f>
        <v>NO</v>
      </c>
      <c r="L68" s="113" t="s">
        <v>2428</v>
      </c>
      <c r="M68" s="154" t="s">
        <v>2633</v>
      </c>
      <c r="N68" s="156" t="s">
        <v>2542</v>
      </c>
      <c r="O68" s="136" t="s">
        <v>2473</v>
      </c>
      <c r="P68" s="110"/>
      <c r="Q68" s="153">
        <v>44286.598483796297</v>
      </c>
    </row>
    <row r="69" spans="1:17" ht="18" hidden="1" x14ac:dyDescent="0.25">
      <c r="A69" s="112" t="str">
        <f>VLOOKUP(E69,'LISTADO ATM'!$A$2:$C$901,3,0)</f>
        <v>DISTRITO NACIONAL</v>
      </c>
      <c r="B69" s="128" t="s">
        <v>2591</v>
      </c>
      <c r="C69" s="118">
        <v>44285.929803240739</v>
      </c>
      <c r="D69" s="112" t="s">
        <v>2468</v>
      </c>
      <c r="E69" s="133">
        <v>415</v>
      </c>
      <c r="F69" s="139" t="str">
        <f>VLOOKUP(E69,VIP!$A$2:$O12345,2,0)</f>
        <v>DRBR415</v>
      </c>
      <c r="G69" s="139" t="str">
        <f>VLOOKUP(E69,'LISTADO ATM'!$A$2:$B$900,2,0)</f>
        <v xml:space="preserve">ATM Autobanco San Martín I </v>
      </c>
      <c r="H69" s="139" t="str">
        <f>VLOOKUP(E69,VIP!$A$2:$O17266,7,FALSE)</f>
        <v>Si</v>
      </c>
      <c r="I69" s="139" t="str">
        <f>VLOOKUP(E69,VIP!$A$2:$O9231,8,FALSE)</f>
        <v>Si</v>
      </c>
      <c r="J69" s="139" t="str">
        <f>VLOOKUP(E69,VIP!$A$2:$O9181,8,FALSE)</f>
        <v>Si</v>
      </c>
      <c r="K69" s="139" t="str">
        <f>VLOOKUP(E69,VIP!$A$2:$O12755,6,0)</f>
        <v>NO</v>
      </c>
      <c r="L69" s="113" t="s">
        <v>2428</v>
      </c>
      <c r="M69" s="154" t="s">
        <v>2633</v>
      </c>
      <c r="N69" s="156" t="s">
        <v>2542</v>
      </c>
      <c r="O69" s="136" t="s">
        <v>2473</v>
      </c>
      <c r="P69" s="110"/>
      <c r="Q69" s="153">
        <v>44286.598483796297</v>
      </c>
    </row>
    <row r="70" spans="1:17" ht="18" x14ac:dyDescent="0.25">
      <c r="A70" s="112" t="str">
        <f>VLOOKUP(E70,'LISTADO ATM'!$A$2:$C$901,3,0)</f>
        <v>ESTE</v>
      </c>
      <c r="B70" s="128" t="s">
        <v>2590</v>
      </c>
      <c r="C70" s="118">
        <v>44285.931076388886</v>
      </c>
      <c r="D70" s="112" t="s">
        <v>2468</v>
      </c>
      <c r="E70" s="133">
        <v>114</v>
      </c>
      <c r="F70" s="139" t="str">
        <f>VLOOKUP(E70,VIP!$A$2:$O12344,2,0)</f>
        <v>DRBR114</v>
      </c>
      <c r="G70" s="139" t="str">
        <f>VLOOKUP(E70,'LISTADO ATM'!$A$2:$B$900,2,0)</f>
        <v xml:space="preserve">ATM Oficina Hato Mayor </v>
      </c>
      <c r="H70" s="139" t="str">
        <f>VLOOKUP(E70,VIP!$A$2:$O17265,7,FALSE)</f>
        <v>Si</v>
      </c>
      <c r="I70" s="139" t="str">
        <f>VLOOKUP(E70,VIP!$A$2:$O9230,8,FALSE)</f>
        <v>Si</v>
      </c>
      <c r="J70" s="139" t="str">
        <f>VLOOKUP(E70,VIP!$A$2:$O9180,8,FALSE)</f>
        <v>Si</v>
      </c>
      <c r="K70" s="139" t="str">
        <f>VLOOKUP(E70,VIP!$A$2:$O12754,6,0)</f>
        <v>NO</v>
      </c>
      <c r="L70" s="113" t="s">
        <v>2428</v>
      </c>
      <c r="M70" s="111" t="s">
        <v>2465</v>
      </c>
      <c r="N70" s="156" t="s">
        <v>2542</v>
      </c>
      <c r="O70" s="136" t="s">
        <v>2473</v>
      </c>
      <c r="P70" s="110"/>
      <c r="Q70" s="114" t="s">
        <v>2428</v>
      </c>
    </row>
    <row r="71" spans="1:17" ht="18" hidden="1" x14ac:dyDescent="0.25">
      <c r="A71" s="112" t="str">
        <f>VLOOKUP(E71,'LISTADO ATM'!$A$2:$C$901,3,0)</f>
        <v>DISTRITO NACIONAL</v>
      </c>
      <c r="B71" s="128" t="s">
        <v>2589</v>
      </c>
      <c r="C71" s="118">
        <v>44285.932928240742</v>
      </c>
      <c r="D71" s="112" t="s">
        <v>2468</v>
      </c>
      <c r="E71" s="133">
        <v>547</v>
      </c>
      <c r="F71" s="139" t="str">
        <f>VLOOKUP(E71,VIP!$A$2:$O12343,2,0)</f>
        <v>DRBR16B</v>
      </c>
      <c r="G71" s="139" t="str">
        <f>VLOOKUP(E71,'LISTADO ATM'!$A$2:$B$900,2,0)</f>
        <v xml:space="preserve">ATM Plaza Lama Herrera </v>
      </c>
      <c r="H71" s="139" t="str">
        <f>VLOOKUP(E71,VIP!$A$2:$O17264,7,FALSE)</f>
        <v>Si</v>
      </c>
      <c r="I71" s="139" t="str">
        <f>VLOOKUP(E71,VIP!$A$2:$O9229,8,FALSE)</f>
        <v>Si</v>
      </c>
      <c r="J71" s="139" t="str">
        <f>VLOOKUP(E71,VIP!$A$2:$O9179,8,FALSE)</f>
        <v>Si</v>
      </c>
      <c r="K71" s="139" t="str">
        <f>VLOOKUP(E71,VIP!$A$2:$O12753,6,0)</f>
        <v>NO</v>
      </c>
      <c r="L71" s="113" t="s">
        <v>2459</v>
      </c>
      <c r="M71" s="154" t="s">
        <v>2633</v>
      </c>
      <c r="N71" s="156" t="s">
        <v>2542</v>
      </c>
      <c r="O71" s="136" t="s">
        <v>2473</v>
      </c>
      <c r="P71" s="110"/>
      <c r="Q71" s="153">
        <v>44286.598483796297</v>
      </c>
    </row>
    <row r="72" spans="1:17" ht="18" hidden="1" x14ac:dyDescent="0.25">
      <c r="A72" s="112" t="str">
        <f>VLOOKUP(E72,'LISTADO ATM'!$A$2:$C$901,3,0)</f>
        <v>ESTE</v>
      </c>
      <c r="B72" s="128" t="s">
        <v>2588</v>
      </c>
      <c r="C72" s="118">
        <v>44285.935046296298</v>
      </c>
      <c r="D72" s="112" t="s">
        <v>2494</v>
      </c>
      <c r="E72" s="133">
        <v>121</v>
      </c>
      <c r="F72" s="139" t="str">
        <f>VLOOKUP(E72,VIP!$A$2:$O12342,2,0)</f>
        <v>DRBR121</v>
      </c>
      <c r="G72" s="139" t="str">
        <f>VLOOKUP(E72,'LISTADO ATM'!$A$2:$B$900,2,0)</f>
        <v xml:space="preserve">ATM Oficina Bayaguana </v>
      </c>
      <c r="H72" s="139" t="str">
        <f>VLOOKUP(E72,VIP!$A$2:$O17263,7,FALSE)</f>
        <v>Si</v>
      </c>
      <c r="I72" s="139" t="str">
        <f>VLOOKUP(E72,VIP!$A$2:$O9228,8,FALSE)</f>
        <v>Si</v>
      </c>
      <c r="J72" s="139" t="str">
        <f>VLOOKUP(E72,VIP!$A$2:$O9178,8,FALSE)</f>
        <v>Si</v>
      </c>
      <c r="K72" s="139" t="str">
        <f>VLOOKUP(E72,VIP!$A$2:$O12752,6,0)</f>
        <v>SI</v>
      </c>
      <c r="L72" s="113" t="s">
        <v>2459</v>
      </c>
      <c r="M72" s="154" t="s">
        <v>2633</v>
      </c>
      <c r="N72" s="156" t="s">
        <v>2542</v>
      </c>
      <c r="O72" s="136" t="s">
        <v>2495</v>
      </c>
      <c r="P72" s="110"/>
      <c r="Q72" s="153">
        <v>44286.431643518517</v>
      </c>
    </row>
    <row r="73" spans="1:17" ht="18" hidden="1" x14ac:dyDescent="0.25">
      <c r="A73" s="112" t="str">
        <f>VLOOKUP(E73,'LISTADO ATM'!$A$2:$C$901,3,0)</f>
        <v>DISTRITO NACIONAL</v>
      </c>
      <c r="B73" s="128" t="s">
        <v>2587</v>
      </c>
      <c r="C73" s="118">
        <v>44285.936412037037</v>
      </c>
      <c r="D73" s="112" t="s">
        <v>2468</v>
      </c>
      <c r="E73" s="133">
        <v>983</v>
      </c>
      <c r="F73" s="139" t="str">
        <f>VLOOKUP(E73,VIP!$A$2:$O12341,2,0)</f>
        <v>DRBR983</v>
      </c>
      <c r="G73" s="139" t="str">
        <f>VLOOKUP(E73,'LISTADO ATM'!$A$2:$B$900,2,0)</f>
        <v xml:space="preserve">ATM Bravo República de Colombia </v>
      </c>
      <c r="H73" s="139" t="str">
        <f>VLOOKUP(E73,VIP!$A$2:$O17262,7,FALSE)</f>
        <v>Si</v>
      </c>
      <c r="I73" s="139" t="str">
        <f>VLOOKUP(E73,VIP!$A$2:$O9227,8,FALSE)</f>
        <v>No</v>
      </c>
      <c r="J73" s="139" t="str">
        <f>VLOOKUP(E73,VIP!$A$2:$O9177,8,FALSE)</f>
        <v>No</v>
      </c>
      <c r="K73" s="139" t="str">
        <f>VLOOKUP(E73,VIP!$A$2:$O12751,6,0)</f>
        <v>NO</v>
      </c>
      <c r="L73" s="113" t="s">
        <v>2428</v>
      </c>
      <c r="M73" s="154" t="s">
        <v>2633</v>
      </c>
      <c r="N73" s="124" t="s">
        <v>2472</v>
      </c>
      <c r="O73" s="136" t="s">
        <v>2473</v>
      </c>
      <c r="P73" s="110"/>
      <c r="Q73" s="153">
        <v>44286.807511574072</v>
      </c>
    </row>
    <row r="74" spans="1:17" ht="18" x14ac:dyDescent="0.25">
      <c r="A74" s="112" t="str">
        <f>VLOOKUP(E74,'LISTADO ATM'!$A$2:$C$901,3,0)</f>
        <v>DISTRITO NACIONAL</v>
      </c>
      <c r="B74" s="128" t="s">
        <v>2586</v>
      </c>
      <c r="C74" s="118">
        <v>44285.938020833331</v>
      </c>
      <c r="D74" s="112" t="s">
        <v>2468</v>
      </c>
      <c r="E74" s="133">
        <v>562</v>
      </c>
      <c r="F74" s="139" t="str">
        <f>VLOOKUP(E74,VIP!$A$2:$O12340,2,0)</f>
        <v>DRBR226</v>
      </c>
      <c r="G74" s="139" t="str">
        <f>VLOOKUP(E74,'LISTADO ATM'!$A$2:$B$900,2,0)</f>
        <v xml:space="preserve">ATM S/M Jumbo Carretera Mella </v>
      </c>
      <c r="H74" s="139" t="str">
        <f>VLOOKUP(E74,VIP!$A$2:$O17261,7,FALSE)</f>
        <v>Si</v>
      </c>
      <c r="I74" s="139" t="str">
        <f>VLOOKUP(E74,VIP!$A$2:$O9226,8,FALSE)</f>
        <v>Si</v>
      </c>
      <c r="J74" s="139" t="str">
        <f>VLOOKUP(E74,VIP!$A$2:$O9176,8,FALSE)</f>
        <v>Si</v>
      </c>
      <c r="K74" s="139" t="str">
        <f>VLOOKUP(E74,VIP!$A$2:$O12750,6,0)</f>
        <v>SI</v>
      </c>
      <c r="L74" s="113" t="s">
        <v>2428</v>
      </c>
      <c r="M74" s="111" t="s">
        <v>2465</v>
      </c>
      <c r="N74" s="156" t="s">
        <v>2542</v>
      </c>
      <c r="O74" s="136" t="s">
        <v>2473</v>
      </c>
      <c r="P74" s="110"/>
      <c r="Q74" s="114" t="s">
        <v>2428</v>
      </c>
    </row>
    <row r="75" spans="1:17" ht="18" hidden="1" x14ac:dyDescent="0.25">
      <c r="A75" s="112" t="str">
        <f>VLOOKUP(E75,'LISTADO ATM'!$A$2:$C$901,3,0)</f>
        <v>DISTRITO NACIONAL</v>
      </c>
      <c r="B75" s="128" t="s">
        <v>2585</v>
      </c>
      <c r="C75" s="118">
        <v>44285.938715277778</v>
      </c>
      <c r="D75" s="112" t="s">
        <v>2468</v>
      </c>
      <c r="E75" s="133">
        <v>32</v>
      </c>
      <c r="F75" s="139" t="str">
        <f>VLOOKUP(E75,VIP!$A$2:$O12339,2,0)</f>
        <v>DRBR032</v>
      </c>
      <c r="G75" s="139" t="str">
        <f>VLOOKUP(E75,'LISTADO ATM'!$A$2:$B$900,2,0)</f>
        <v xml:space="preserve">ATM Oficina San Martín II </v>
      </c>
      <c r="H75" s="139" t="str">
        <f>VLOOKUP(E75,VIP!$A$2:$O17260,7,FALSE)</f>
        <v>Si</v>
      </c>
      <c r="I75" s="139" t="str">
        <f>VLOOKUP(E75,VIP!$A$2:$O9225,8,FALSE)</f>
        <v>Si</v>
      </c>
      <c r="J75" s="139" t="str">
        <f>VLOOKUP(E75,VIP!$A$2:$O9175,8,FALSE)</f>
        <v>Si</v>
      </c>
      <c r="K75" s="139" t="str">
        <f>VLOOKUP(E75,VIP!$A$2:$O12749,6,0)</f>
        <v>NO</v>
      </c>
      <c r="L75" s="113" t="s">
        <v>2428</v>
      </c>
      <c r="M75" s="154" t="s">
        <v>2633</v>
      </c>
      <c r="N75" s="156" t="s">
        <v>2542</v>
      </c>
      <c r="O75" s="136" t="s">
        <v>2473</v>
      </c>
      <c r="P75" s="110"/>
      <c r="Q75" s="153">
        <v>44286.598483796297</v>
      </c>
    </row>
    <row r="76" spans="1:17" ht="18" hidden="1" x14ac:dyDescent="0.25">
      <c r="A76" s="112" t="str">
        <f>VLOOKUP(E76,'LISTADO ATM'!$A$2:$C$901,3,0)</f>
        <v>DISTRITO NACIONAL</v>
      </c>
      <c r="B76" s="128" t="s">
        <v>2584</v>
      </c>
      <c r="C76" s="118">
        <v>44285.939618055556</v>
      </c>
      <c r="D76" s="112" t="s">
        <v>2494</v>
      </c>
      <c r="E76" s="133">
        <v>390</v>
      </c>
      <c r="F76" s="139" t="str">
        <f>VLOOKUP(E76,VIP!$A$2:$O12338,2,0)</f>
        <v>DRBR390</v>
      </c>
      <c r="G76" s="139" t="str">
        <f>VLOOKUP(E76,'LISTADO ATM'!$A$2:$B$900,2,0)</f>
        <v xml:space="preserve">ATM Oficina Boca Chica II </v>
      </c>
      <c r="H76" s="139" t="str">
        <f>VLOOKUP(E76,VIP!$A$2:$O17259,7,FALSE)</f>
        <v>Si</v>
      </c>
      <c r="I76" s="139" t="str">
        <f>VLOOKUP(E76,VIP!$A$2:$O9224,8,FALSE)</f>
        <v>Si</v>
      </c>
      <c r="J76" s="139" t="str">
        <f>VLOOKUP(E76,VIP!$A$2:$O9174,8,FALSE)</f>
        <v>Si</v>
      </c>
      <c r="K76" s="139" t="str">
        <f>VLOOKUP(E76,VIP!$A$2:$O12748,6,0)</f>
        <v>NO</v>
      </c>
      <c r="L76" s="113" t="s">
        <v>2428</v>
      </c>
      <c r="M76" s="154" t="s">
        <v>2633</v>
      </c>
      <c r="N76" s="124" t="s">
        <v>2472</v>
      </c>
      <c r="O76" s="138" t="s">
        <v>2495</v>
      </c>
      <c r="P76" s="110"/>
      <c r="Q76" s="153">
        <v>44286.598483796297</v>
      </c>
    </row>
    <row r="77" spans="1:17" ht="18" hidden="1" x14ac:dyDescent="0.25">
      <c r="A77" s="112" t="str">
        <f>VLOOKUP(E77,'LISTADO ATM'!$A$2:$C$901,3,0)</f>
        <v>NORTE</v>
      </c>
      <c r="B77" s="128" t="s">
        <v>2583</v>
      </c>
      <c r="C77" s="118">
        <v>44285.940486111111</v>
      </c>
      <c r="D77" s="112" t="s">
        <v>2494</v>
      </c>
      <c r="E77" s="133">
        <v>636</v>
      </c>
      <c r="F77" s="139" t="str">
        <f>VLOOKUP(E77,VIP!$A$2:$O12337,2,0)</f>
        <v>DRBR110</v>
      </c>
      <c r="G77" s="139" t="str">
        <f>VLOOKUP(E77,'LISTADO ATM'!$A$2:$B$900,2,0)</f>
        <v xml:space="preserve">ATM Oficina Tamboríl </v>
      </c>
      <c r="H77" s="139" t="str">
        <f>VLOOKUP(E77,VIP!$A$2:$O17258,7,FALSE)</f>
        <v>Si</v>
      </c>
      <c r="I77" s="139" t="str">
        <f>VLOOKUP(E77,VIP!$A$2:$O9223,8,FALSE)</f>
        <v>Si</v>
      </c>
      <c r="J77" s="139" t="str">
        <f>VLOOKUP(E77,VIP!$A$2:$O9173,8,FALSE)</f>
        <v>Si</v>
      </c>
      <c r="K77" s="139" t="str">
        <f>VLOOKUP(E77,VIP!$A$2:$O12747,6,0)</f>
        <v>SI</v>
      </c>
      <c r="L77" s="113" t="s">
        <v>2459</v>
      </c>
      <c r="M77" s="154" t="s">
        <v>2633</v>
      </c>
      <c r="N77" s="124" t="s">
        <v>2472</v>
      </c>
      <c r="O77" s="136" t="s">
        <v>2495</v>
      </c>
      <c r="P77" s="110"/>
      <c r="Q77" s="153">
        <v>44286.431643518517</v>
      </c>
    </row>
    <row r="78" spans="1:17" ht="18" hidden="1" x14ac:dyDescent="0.25">
      <c r="A78" s="112" t="str">
        <f>VLOOKUP(E78,'LISTADO ATM'!$A$2:$C$901,3,0)</f>
        <v>DISTRITO NACIONAL</v>
      </c>
      <c r="B78" s="128" t="s">
        <v>2582</v>
      </c>
      <c r="C78" s="118">
        <v>44285.941516203704</v>
      </c>
      <c r="D78" s="112" t="s">
        <v>2468</v>
      </c>
      <c r="E78" s="133">
        <v>31</v>
      </c>
      <c r="F78" s="139" t="str">
        <f>VLOOKUP(E78,VIP!$A$2:$O12336,2,0)</f>
        <v>DRBR031</v>
      </c>
      <c r="G78" s="139" t="str">
        <f>VLOOKUP(E78,'LISTADO ATM'!$A$2:$B$900,2,0)</f>
        <v xml:space="preserve">ATM Oficina San Martín I </v>
      </c>
      <c r="H78" s="139" t="str">
        <f>VLOOKUP(E78,VIP!$A$2:$O17257,7,FALSE)</f>
        <v>Si</v>
      </c>
      <c r="I78" s="139" t="str">
        <f>VLOOKUP(E78,VIP!$A$2:$O9222,8,FALSE)</f>
        <v>Si</v>
      </c>
      <c r="J78" s="139" t="str">
        <f>VLOOKUP(E78,VIP!$A$2:$O9172,8,FALSE)</f>
        <v>Si</v>
      </c>
      <c r="K78" s="139" t="str">
        <f>VLOOKUP(E78,VIP!$A$2:$O12746,6,0)</f>
        <v>NO</v>
      </c>
      <c r="L78" s="113" t="s">
        <v>2428</v>
      </c>
      <c r="M78" s="154" t="s">
        <v>2633</v>
      </c>
      <c r="N78" s="156" t="s">
        <v>2542</v>
      </c>
      <c r="O78" s="136" t="s">
        <v>2473</v>
      </c>
      <c r="P78" s="110"/>
      <c r="Q78" s="153">
        <v>44286.598483796297</v>
      </c>
    </row>
    <row r="79" spans="1:17" ht="18" hidden="1" x14ac:dyDescent="0.25">
      <c r="A79" s="112" t="str">
        <f>VLOOKUP(E79,'LISTADO ATM'!$A$2:$C$901,3,0)</f>
        <v>DISTRITO NACIONAL</v>
      </c>
      <c r="B79" s="128" t="s">
        <v>2581</v>
      </c>
      <c r="C79" s="118">
        <v>44285.942650462966</v>
      </c>
      <c r="D79" s="112" t="s">
        <v>2468</v>
      </c>
      <c r="E79" s="133">
        <v>875</v>
      </c>
      <c r="F79" s="139" t="str">
        <f>VLOOKUP(E79,VIP!$A$2:$O12335,2,0)</f>
        <v>DRBR875</v>
      </c>
      <c r="G79" s="139" t="str">
        <f>VLOOKUP(E79,'LISTADO ATM'!$A$2:$B$900,2,0)</f>
        <v xml:space="preserve">ATM Texaco Aut. Duarte KM 14 1/2 (Los Alcarrizos) </v>
      </c>
      <c r="H79" s="139" t="str">
        <f>VLOOKUP(E79,VIP!$A$2:$O17256,7,FALSE)</f>
        <v>Si</v>
      </c>
      <c r="I79" s="139" t="str">
        <f>VLOOKUP(E79,VIP!$A$2:$O9221,8,FALSE)</f>
        <v>Si</v>
      </c>
      <c r="J79" s="139" t="str">
        <f>VLOOKUP(E79,VIP!$A$2:$O9171,8,FALSE)</f>
        <v>Si</v>
      </c>
      <c r="K79" s="139" t="str">
        <f>VLOOKUP(E79,VIP!$A$2:$O12745,6,0)</f>
        <v>NO</v>
      </c>
      <c r="L79" s="113" t="s">
        <v>2459</v>
      </c>
      <c r="M79" s="154" t="s">
        <v>2633</v>
      </c>
      <c r="N79" s="124" t="s">
        <v>2472</v>
      </c>
      <c r="O79" s="136" t="s">
        <v>2473</v>
      </c>
      <c r="P79" s="110"/>
      <c r="Q79" s="153">
        <v>44286.807511574072</v>
      </c>
    </row>
    <row r="80" spans="1:17" ht="18" x14ac:dyDescent="0.25">
      <c r="A80" s="112" t="str">
        <f>VLOOKUP(E80,'LISTADO ATM'!$A$2:$C$901,3,0)</f>
        <v>DISTRITO NACIONAL</v>
      </c>
      <c r="B80" s="128" t="s">
        <v>2580</v>
      </c>
      <c r="C80" s="118">
        <v>44285.943518518521</v>
      </c>
      <c r="D80" s="112" t="s">
        <v>2468</v>
      </c>
      <c r="E80" s="133">
        <v>437</v>
      </c>
      <c r="F80" s="139" t="str">
        <f>VLOOKUP(E80,VIP!$A$2:$O12334,2,0)</f>
        <v>DRBR437</v>
      </c>
      <c r="G80" s="139" t="str">
        <f>VLOOKUP(E80,'LISTADO ATM'!$A$2:$B$900,2,0)</f>
        <v xml:space="preserve">ATM Autobanco Torre III </v>
      </c>
      <c r="H80" s="139" t="str">
        <f>VLOOKUP(E80,VIP!$A$2:$O17255,7,FALSE)</f>
        <v>Si</v>
      </c>
      <c r="I80" s="139" t="str">
        <f>VLOOKUP(E80,VIP!$A$2:$O9220,8,FALSE)</f>
        <v>Si</v>
      </c>
      <c r="J80" s="139" t="str">
        <f>VLOOKUP(E80,VIP!$A$2:$O9170,8,FALSE)</f>
        <v>Si</v>
      </c>
      <c r="K80" s="139" t="str">
        <f>VLOOKUP(E80,VIP!$A$2:$O12744,6,0)</f>
        <v>SI</v>
      </c>
      <c r="L80" s="113" t="s">
        <v>2428</v>
      </c>
      <c r="M80" s="111" t="s">
        <v>2465</v>
      </c>
      <c r="N80" s="156" t="s">
        <v>2542</v>
      </c>
      <c r="O80" s="136" t="s">
        <v>2473</v>
      </c>
      <c r="P80" s="110"/>
      <c r="Q80" s="114" t="s">
        <v>2428</v>
      </c>
    </row>
    <row r="81" spans="1:17" ht="18" hidden="1" x14ac:dyDescent="0.25">
      <c r="A81" s="112" t="str">
        <f>VLOOKUP(E81,'LISTADO ATM'!$A$2:$C$901,3,0)</f>
        <v>NORTE</v>
      </c>
      <c r="B81" s="128" t="s">
        <v>2579</v>
      </c>
      <c r="C81" s="118">
        <v>44285.944305555553</v>
      </c>
      <c r="D81" s="112" t="s">
        <v>2494</v>
      </c>
      <c r="E81" s="133">
        <v>746</v>
      </c>
      <c r="F81" s="139" t="str">
        <f>VLOOKUP(E81,VIP!$A$2:$O12333,2,0)</f>
        <v>DRBR156</v>
      </c>
      <c r="G81" s="139" t="str">
        <f>VLOOKUP(E81,'LISTADO ATM'!$A$2:$B$900,2,0)</f>
        <v xml:space="preserve">ATM Oficina Las Terrenas </v>
      </c>
      <c r="H81" s="139" t="str">
        <f>VLOOKUP(E81,VIP!$A$2:$O17254,7,FALSE)</f>
        <v>Si</v>
      </c>
      <c r="I81" s="139" t="str">
        <f>VLOOKUP(E81,VIP!$A$2:$O9219,8,FALSE)</f>
        <v>Si</v>
      </c>
      <c r="J81" s="139" t="str">
        <f>VLOOKUP(E81,VIP!$A$2:$O9169,8,FALSE)</f>
        <v>Si</v>
      </c>
      <c r="K81" s="139" t="str">
        <f>VLOOKUP(E81,VIP!$A$2:$O12743,6,0)</f>
        <v>SI</v>
      </c>
      <c r="L81" s="113" t="s">
        <v>2428</v>
      </c>
      <c r="M81" s="154" t="s">
        <v>2633</v>
      </c>
      <c r="N81" s="156" t="s">
        <v>2542</v>
      </c>
      <c r="O81" s="136" t="s">
        <v>2495</v>
      </c>
      <c r="P81" s="110"/>
      <c r="Q81" s="153">
        <v>44286.431643518517</v>
      </c>
    </row>
    <row r="82" spans="1:17" ht="18" hidden="1" x14ac:dyDescent="0.25">
      <c r="A82" s="112" t="str">
        <f>VLOOKUP(E82,'LISTADO ATM'!$A$2:$C$901,3,0)</f>
        <v>DISTRITO NACIONAL</v>
      </c>
      <c r="B82" s="128" t="s">
        <v>2578</v>
      </c>
      <c r="C82" s="118">
        <v>44285.946157407408</v>
      </c>
      <c r="D82" s="112" t="s">
        <v>2189</v>
      </c>
      <c r="E82" s="133">
        <v>434</v>
      </c>
      <c r="F82" s="139" t="str">
        <f>VLOOKUP(E82,VIP!$A$2:$O12332,2,0)</f>
        <v>DRBR434</v>
      </c>
      <c r="G82" s="139" t="str">
        <f>VLOOKUP(E82,'LISTADO ATM'!$A$2:$B$900,2,0)</f>
        <v xml:space="preserve">ATM Generadora Hidroeléctrica Dom. (EGEHID) </v>
      </c>
      <c r="H82" s="139" t="str">
        <f>VLOOKUP(E82,VIP!$A$2:$O17253,7,FALSE)</f>
        <v>Si</v>
      </c>
      <c r="I82" s="139" t="str">
        <f>VLOOKUP(E82,VIP!$A$2:$O9218,8,FALSE)</f>
        <v>Si</v>
      </c>
      <c r="J82" s="139" t="str">
        <f>VLOOKUP(E82,VIP!$A$2:$O9168,8,FALSE)</f>
        <v>Si</v>
      </c>
      <c r="K82" s="139" t="str">
        <f>VLOOKUP(E82,VIP!$A$2:$O12742,6,0)</f>
        <v>NO</v>
      </c>
      <c r="L82" s="113" t="s">
        <v>2228</v>
      </c>
      <c r="M82" s="154" t="s">
        <v>2633</v>
      </c>
      <c r="N82" s="156" t="s">
        <v>2542</v>
      </c>
      <c r="O82" s="136" t="s">
        <v>2474</v>
      </c>
      <c r="P82" s="110"/>
      <c r="Q82" s="153">
        <v>44286.598483796297</v>
      </c>
    </row>
    <row r="83" spans="1:17" ht="18" x14ac:dyDescent="0.25">
      <c r="A83" s="112" t="str">
        <f>VLOOKUP(E83,'LISTADO ATM'!$A$2:$C$901,3,0)</f>
        <v>SUR</v>
      </c>
      <c r="B83" s="128" t="s">
        <v>2577</v>
      </c>
      <c r="C83" s="118">
        <v>44285.947118055556</v>
      </c>
      <c r="D83" s="112" t="s">
        <v>2189</v>
      </c>
      <c r="E83" s="133">
        <v>297</v>
      </c>
      <c r="F83" s="139" t="str">
        <f>VLOOKUP(E83,VIP!$A$2:$O12331,2,0)</f>
        <v>DRBR297</v>
      </c>
      <c r="G83" s="139" t="str">
        <f>VLOOKUP(E83,'LISTADO ATM'!$A$2:$B$900,2,0)</f>
        <v xml:space="preserve">ATM S/M Cadena Ocoa </v>
      </c>
      <c r="H83" s="139" t="str">
        <f>VLOOKUP(E83,VIP!$A$2:$O17252,7,FALSE)</f>
        <v>Si</v>
      </c>
      <c r="I83" s="139" t="str">
        <f>VLOOKUP(E83,VIP!$A$2:$O9217,8,FALSE)</f>
        <v>Si</v>
      </c>
      <c r="J83" s="139" t="str">
        <f>VLOOKUP(E83,VIP!$A$2:$O9167,8,FALSE)</f>
        <v>Si</v>
      </c>
      <c r="K83" s="139" t="str">
        <f>VLOOKUP(E83,VIP!$A$2:$O12741,6,0)</f>
        <v>NO</v>
      </c>
      <c r="L83" s="113" t="s">
        <v>2228</v>
      </c>
      <c r="M83" s="111" t="s">
        <v>2465</v>
      </c>
      <c r="N83" s="156" t="s">
        <v>2542</v>
      </c>
      <c r="O83" s="136" t="s">
        <v>2474</v>
      </c>
      <c r="P83" s="110"/>
      <c r="Q83" s="114" t="s">
        <v>2228</v>
      </c>
    </row>
    <row r="84" spans="1:17" ht="18" hidden="1" x14ac:dyDescent="0.25">
      <c r="A84" s="112" t="str">
        <f>VLOOKUP(E84,'LISTADO ATM'!$A$2:$C$901,3,0)</f>
        <v>ESTE</v>
      </c>
      <c r="B84" s="128" t="s">
        <v>2576</v>
      </c>
      <c r="C84" s="118">
        <v>44285.950810185182</v>
      </c>
      <c r="D84" s="112" t="s">
        <v>2494</v>
      </c>
      <c r="E84" s="133">
        <v>219</v>
      </c>
      <c r="F84" s="139" t="str">
        <f>VLOOKUP(E84,VIP!$A$2:$O12330,2,0)</f>
        <v>DRBR219</v>
      </c>
      <c r="G84" s="139" t="str">
        <f>VLOOKUP(E84,'LISTADO ATM'!$A$2:$B$900,2,0)</f>
        <v xml:space="preserve">ATM Oficina La Altagracia (Higuey) </v>
      </c>
      <c r="H84" s="139" t="str">
        <f>VLOOKUP(E84,VIP!$A$2:$O17251,7,FALSE)</f>
        <v>Si</v>
      </c>
      <c r="I84" s="139" t="str">
        <f>VLOOKUP(E84,VIP!$A$2:$O9216,8,FALSE)</f>
        <v>Si</v>
      </c>
      <c r="J84" s="139" t="str">
        <f>VLOOKUP(E84,VIP!$A$2:$O9166,8,FALSE)</f>
        <v>Si</v>
      </c>
      <c r="K84" s="139" t="str">
        <f>VLOOKUP(E84,VIP!$A$2:$O12740,6,0)</f>
        <v>NO</v>
      </c>
      <c r="L84" s="113" t="s">
        <v>2428</v>
      </c>
      <c r="M84" s="154" t="s">
        <v>2633</v>
      </c>
      <c r="N84" s="156" t="s">
        <v>2542</v>
      </c>
      <c r="O84" s="136" t="s">
        <v>2495</v>
      </c>
      <c r="P84" s="110"/>
      <c r="Q84" s="153">
        <v>44286.431643518517</v>
      </c>
    </row>
    <row r="85" spans="1:17" ht="18" hidden="1" x14ac:dyDescent="0.25">
      <c r="A85" s="112" t="str">
        <f>VLOOKUP(E85,'LISTADO ATM'!$A$2:$C$901,3,0)</f>
        <v>DISTRITO NACIONAL</v>
      </c>
      <c r="B85" s="128" t="s">
        <v>2575</v>
      </c>
      <c r="C85" s="118">
        <v>44285.95212962963</v>
      </c>
      <c r="D85" s="112" t="s">
        <v>2189</v>
      </c>
      <c r="E85" s="133">
        <v>85</v>
      </c>
      <c r="F85" s="139" t="str">
        <f>VLOOKUP(E85,VIP!$A$2:$O12329,2,0)</f>
        <v>DRBR085</v>
      </c>
      <c r="G85" s="139" t="str">
        <f>VLOOKUP(E85,'LISTADO ATM'!$A$2:$B$900,2,0)</f>
        <v xml:space="preserve">ATM Oficina San Isidro (Fuerza Aérea) </v>
      </c>
      <c r="H85" s="139" t="str">
        <f>VLOOKUP(E85,VIP!$A$2:$O17250,7,FALSE)</f>
        <v>Si</v>
      </c>
      <c r="I85" s="139" t="str">
        <f>VLOOKUP(E85,VIP!$A$2:$O9215,8,FALSE)</f>
        <v>Si</v>
      </c>
      <c r="J85" s="139" t="str">
        <f>VLOOKUP(E85,VIP!$A$2:$O9165,8,FALSE)</f>
        <v>Si</v>
      </c>
      <c r="K85" s="139" t="str">
        <f>VLOOKUP(E85,VIP!$A$2:$O12739,6,0)</f>
        <v>NO</v>
      </c>
      <c r="L85" s="113" t="s">
        <v>2228</v>
      </c>
      <c r="M85" s="154" t="s">
        <v>2633</v>
      </c>
      <c r="N85" s="156" t="s">
        <v>2542</v>
      </c>
      <c r="O85" s="136" t="s">
        <v>2474</v>
      </c>
      <c r="P85" s="110"/>
      <c r="Q85" s="153">
        <v>44286.598483796297</v>
      </c>
    </row>
    <row r="86" spans="1:17" ht="18" hidden="1" x14ac:dyDescent="0.25">
      <c r="A86" s="112" t="str">
        <f>VLOOKUP(E86,'LISTADO ATM'!$A$2:$C$901,3,0)</f>
        <v>DISTRITO NACIONAL</v>
      </c>
      <c r="B86" s="128" t="s">
        <v>2574</v>
      </c>
      <c r="C86" s="118">
        <v>44285.953680555554</v>
      </c>
      <c r="D86" s="112" t="s">
        <v>2189</v>
      </c>
      <c r="E86" s="133">
        <v>355</v>
      </c>
      <c r="F86" s="139" t="str">
        <f>VLOOKUP(E86,VIP!$A$2:$O12328,2,0)</f>
        <v>DRBR355</v>
      </c>
      <c r="G86" s="139" t="str">
        <f>VLOOKUP(E86,'LISTADO ATM'!$A$2:$B$900,2,0)</f>
        <v xml:space="preserve">ATM UNP Metro II </v>
      </c>
      <c r="H86" s="139" t="str">
        <f>VLOOKUP(E86,VIP!$A$2:$O17249,7,FALSE)</f>
        <v>Si</v>
      </c>
      <c r="I86" s="139" t="str">
        <f>VLOOKUP(E86,VIP!$A$2:$O9214,8,FALSE)</f>
        <v>Si</v>
      </c>
      <c r="J86" s="139" t="str">
        <f>VLOOKUP(E86,VIP!$A$2:$O9164,8,FALSE)</f>
        <v>Si</v>
      </c>
      <c r="K86" s="139" t="str">
        <f>VLOOKUP(E86,VIP!$A$2:$O12738,6,0)</f>
        <v>SI</v>
      </c>
      <c r="L86" s="113" t="s">
        <v>2488</v>
      </c>
      <c r="M86" s="154" t="s">
        <v>2633</v>
      </c>
      <c r="N86" s="156" t="s">
        <v>2542</v>
      </c>
      <c r="O86" s="136" t="s">
        <v>2474</v>
      </c>
      <c r="P86" s="110"/>
      <c r="Q86" s="153">
        <v>44286.598483796297</v>
      </c>
    </row>
    <row r="87" spans="1:17" ht="18" hidden="1" x14ac:dyDescent="0.25">
      <c r="A87" s="112" t="str">
        <f>VLOOKUP(E87,'LISTADO ATM'!$A$2:$C$901,3,0)</f>
        <v>NORTE</v>
      </c>
      <c r="B87" s="128" t="s">
        <v>2573</v>
      </c>
      <c r="C87" s="118">
        <v>44285.960243055553</v>
      </c>
      <c r="D87" s="112" t="s">
        <v>2190</v>
      </c>
      <c r="E87" s="133">
        <v>72</v>
      </c>
      <c r="F87" s="139" t="str">
        <f>VLOOKUP(E87,VIP!$A$2:$O12327,2,0)</f>
        <v>DRBR072</v>
      </c>
      <c r="G87" s="139" t="str">
        <f>VLOOKUP(E87,'LISTADO ATM'!$A$2:$B$900,2,0)</f>
        <v xml:space="preserve">ATM UNP Aeropuerto Gregorio Luperón (Puerto Plata) </v>
      </c>
      <c r="H87" s="139" t="str">
        <f>VLOOKUP(E87,VIP!$A$2:$O17248,7,FALSE)</f>
        <v>Si</v>
      </c>
      <c r="I87" s="139" t="str">
        <f>VLOOKUP(E87,VIP!$A$2:$O9213,8,FALSE)</f>
        <v>Si</v>
      </c>
      <c r="J87" s="139" t="str">
        <f>VLOOKUP(E87,VIP!$A$2:$O9163,8,FALSE)</f>
        <v>Si</v>
      </c>
      <c r="K87" s="139" t="str">
        <f>VLOOKUP(E87,VIP!$A$2:$O12737,6,0)</f>
        <v>NO</v>
      </c>
      <c r="L87" s="113" t="s">
        <v>2488</v>
      </c>
      <c r="M87" s="154" t="s">
        <v>2633</v>
      </c>
      <c r="N87" s="156" t="s">
        <v>2542</v>
      </c>
      <c r="O87" s="136" t="s">
        <v>2505</v>
      </c>
      <c r="P87" s="110"/>
      <c r="Q87" s="153">
        <v>44286.598483796297</v>
      </c>
    </row>
    <row r="88" spans="1:17" ht="18" hidden="1" x14ac:dyDescent="0.25">
      <c r="A88" s="112" t="str">
        <f>VLOOKUP(E88,'LISTADO ATM'!$A$2:$C$901,3,0)</f>
        <v>NORTE</v>
      </c>
      <c r="B88" s="128" t="s">
        <v>2572</v>
      </c>
      <c r="C88" s="118">
        <v>44285.961921296293</v>
      </c>
      <c r="D88" s="112" t="s">
        <v>2190</v>
      </c>
      <c r="E88" s="133">
        <v>256</v>
      </c>
      <c r="F88" s="139" t="str">
        <f>VLOOKUP(E88,VIP!$A$2:$O12326,2,0)</f>
        <v>DRBR256</v>
      </c>
      <c r="G88" s="139" t="str">
        <f>VLOOKUP(E88,'LISTADO ATM'!$A$2:$B$900,2,0)</f>
        <v xml:space="preserve">ATM Oficina Licey Al Medio </v>
      </c>
      <c r="H88" s="139" t="str">
        <f>VLOOKUP(E88,VIP!$A$2:$O17247,7,FALSE)</f>
        <v>Si</v>
      </c>
      <c r="I88" s="139" t="str">
        <f>VLOOKUP(E88,VIP!$A$2:$O9212,8,FALSE)</f>
        <v>Si</v>
      </c>
      <c r="J88" s="139" t="str">
        <f>VLOOKUP(E88,VIP!$A$2:$O9162,8,FALSE)</f>
        <v>Si</v>
      </c>
      <c r="K88" s="139" t="str">
        <f>VLOOKUP(E88,VIP!$A$2:$O12736,6,0)</f>
        <v>NO</v>
      </c>
      <c r="L88" s="113" t="s">
        <v>2488</v>
      </c>
      <c r="M88" s="154" t="s">
        <v>2633</v>
      </c>
      <c r="N88" s="124" t="s">
        <v>2472</v>
      </c>
      <c r="O88" s="136" t="s">
        <v>2505</v>
      </c>
      <c r="P88" s="110"/>
      <c r="Q88" s="153">
        <v>44286.431643518517</v>
      </c>
    </row>
    <row r="89" spans="1:17" s="126" customFormat="1" ht="18" hidden="1" x14ac:dyDescent="0.25">
      <c r="A89" s="112" t="str">
        <f>VLOOKUP(E89,'LISTADO ATM'!$A$2:$C$901,3,0)</f>
        <v>NORTE</v>
      </c>
      <c r="B89" s="128" t="s">
        <v>2571</v>
      </c>
      <c r="C89" s="118">
        <v>44285.962766203702</v>
      </c>
      <c r="D89" s="112" t="s">
        <v>2190</v>
      </c>
      <c r="E89" s="133">
        <v>511</v>
      </c>
      <c r="F89" s="139" t="str">
        <f>VLOOKUP(E89,VIP!$A$2:$O12325,2,0)</f>
        <v>DRBR511</v>
      </c>
      <c r="G89" s="139" t="str">
        <f>VLOOKUP(E89,'LISTADO ATM'!$A$2:$B$900,2,0)</f>
        <v xml:space="preserve">ATM UNP Río San Juan (Nagua) </v>
      </c>
      <c r="H89" s="139" t="str">
        <f>VLOOKUP(E89,VIP!$A$2:$O17246,7,FALSE)</f>
        <v>Si</v>
      </c>
      <c r="I89" s="139" t="str">
        <f>VLOOKUP(E89,VIP!$A$2:$O9211,8,FALSE)</f>
        <v>Si</v>
      </c>
      <c r="J89" s="139" t="str">
        <f>VLOOKUP(E89,VIP!$A$2:$O9161,8,FALSE)</f>
        <v>Si</v>
      </c>
      <c r="K89" s="139" t="str">
        <f>VLOOKUP(E89,VIP!$A$2:$O12735,6,0)</f>
        <v>NO</v>
      </c>
      <c r="L89" s="113" t="s">
        <v>2488</v>
      </c>
      <c r="M89" s="154" t="s">
        <v>2633</v>
      </c>
      <c r="N89" s="124" t="s">
        <v>2472</v>
      </c>
      <c r="O89" s="138" t="s">
        <v>2505</v>
      </c>
      <c r="P89" s="110"/>
      <c r="Q89" s="153">
        <v>44286.431643518517</v>
      </c>
    </row>
    <row r="90" spans="1:17" s="126" customFormat="1" ht="18" x14ac:dyDescent="0.25">
      <c r="A90" s="112" t="str">
        <f>VLOOKUP(E90,'LISTADO ATM'!$A$2:$C$901,3,0)</f>
        <v>DISTRITO NACIONAL</v>
      </c>
      <c r="B90" s="128" t="s">
        <v>2570</v>
      </c>
      <c r="C90" s="118">
        <v>44285.963750000003</v>
      </c>
      <c r="D90" s="112" t="s">
        <v>2189</v>
      </c>
      <c r="E90" s="133">
        <v>930</v>
      </c>
      <c r="F90" s="139" t="str">
        <f>VLOOKUP(E90,VIP!$A$2:$O12324,2,0)</f>
        <v>DRBR930</v>
      </c>
      <c r="G90" s="139" t="str">
        <f>VLOOKUP(E90,'LISTADO ATM'!$A$2:$B$900,2,0)</f>
        <v>ATM Oficina Plaza Spring Center</v>
      </c>
      <c r="H90" s="139" t="str">
        <f>VLOOKUP(E90,VIP!$A$2:$O17245,7,FALSE)</f>
        <v>Si</v>
      </c>
      <c r="I90" s="139" t="str">
        <f>VLOOKUP(E90,VIP!$A$2:$O9210,8,FALSE)</f>
        <v>Si</v>
      </c>
      <c r="J90" s="139" t="str">
        <f>VLOOKUP(E90,VIP!$A$2:$O9160,8,FALSE)</f>
        <v>Si</v>
      </c>
      <c r="K90" s="139" t="str">
        <f>VLOOKUP(E90,VIP!$A$2:$O12734,6,0)</f>
        <v>NO</v>
      </c>
      <c r="L90" s="113" t="s">
        <v>2488</v>
      </c>
      <c r="M90" s="111" t="s">
        <v>2465</v>
      </c>
      <c r="N90" s="156" t="s">
        <v>2542</v>
      </c>
      <c r="O90" s="138" t="s">
        <v>2474</v>
      </c>
      <c r="P90" s="110"/>
      <c r="Q90" s="114" t="s">
        <v>2488</v>
      </c>
    </row>
    <row r="91" spans="1:17" s="126" customFormat="1" ht="18" x14ac:dyDescent="0.25">
      <c r="A91" s="112" t="str">
        <f>VLOOKUP(E91,'LISTADO ATM'!$A$2:$C$901,3,0)</f>
        <v>DISTRITO NACIONAL</v>
      </c>
      <c r="B91" s="128" t="s">
        <v>2621</v>
      </c>
      <c r="C91" s="118">
        <v>44285.995370370372</v>
      </c>
      <c r="D91" s="112" t="s">
        <v>2189</v>
      </c>
      <c r="E91" s="133">
        <v>239</v>
      </c>
      <c r="F91" s="139" t="str">
        <f>VLOOKUP(E91,VIP!$A$2:$O12344,2,0)</f>
        <v>DRBR239</v>
      </c>
      <c r="G91" s="139" t="str">
        <f>VLOOKUP(E91,'LISTADO ATM'!$A$2:$B$900,2,0)</f>
        <v xml:space="preserve">ATM Autobanco Charles de Gaulle </v>
      </c>
      <c r="H91" s="139" t="str">
        <f>VLOOKUP(E91,VIP!$A$2:$O17265,7,FALSE)</f>
        <v>Si</v>
      </c>
      <c r="I91" s="139" t="str">
        <f>VLOOKUP(E91,VIP!$A$2:$O9230,8,FALSE)</f>
        <v>Si</v>
      </c>
      <c r="J91" s="139" t="str">
        <f>VLOOKUP(E91,VIP!$A$2:$O9180,8,FALSE)</f>
        <v>Si</v>
      </c>
      <c r="K91" s="139" t="str">
        <f>VLOOKUP(E91,VIP!$A$2:$O12754,6,0)</f>
        <v>SI</v>
      </c>
      <c r="L91" s="113" t="s">
        <v>2228</v>
      </c>
      <c r="M91" s="111" t="s">
        <v>2465</v>
      </c>
      <c r="N91" s="124" t="s">
        <v>2472</v>
      </c>
      <c r="O91" s="138" t="s">
        <v>2474</v>
      </c>
      <c r="P91" s="110"/>
      <c r="Q91" s="114" t="s">
        <v>2228</v>
      </c>
    </row>
    <row r="92" spans="1:17" s="126" customFormat="1" ht="18" hidden="1" x14ac:dyDescent="0.25">
      <c r="A92" s="112" t="str">
        <f>VLOOKUP(E92,'LISTADO ATM'!$A$2:$C$901,3,0)</f>
        <v>DISTRITO NACIONAL</v>
      </c>
      <c r="B92" s="128" t="s">
        <v>2620</v>
      </c>
      <c r="C92" s="118">
        <v>44285.997789351852</v>
      </c>
      <c r="D92" s="112" t="s">
        <v>2189</v>
      </c>
      <c r="E92" s="133">
        <v>648</v>
      </c>
      <c r="F92" s="139" t="str">
        <f>VLOOKUP(E92,VIP!$A$2:$O12343,2,0)</f>
        <v>DRBR190</v>
      </c>
      <c r="G92" s="139" t="str">
        <f>VLOOKUP(E92,'LISTADO ATM'!$A$2:$B$900,2,0)</f>
        <v xml:space="preserve">ATM Hermandad de Pensionados </v>
      </c>
      <c r="H92" s="139" t="str">
        <f>VLOOKUP(E92,VIP!$A$2:$O17264,7,FALSE)</f>
        <v>Si</v>
      </c>
      <c r="I92" s="139" t="str">
        <f>VLOOKUP(E92,VIP!$A$2:$O9229,8,FALSE)</f>
        <v>No</v>
      </c>
      <c r="J92" s="139" t="str">
        <f>VLOOKUP(E92,VIP!$A$2:$O9179,8,FALSE)</f>
        <v>No</v>
      </c>
      <c r="K92" s="139" t="str">
        <f>VLOOKUP(E92,VIP!$A$2:$O12753,6,0)</f>
        <v>NO</v>
      </c>
      <c r="L92" s="113" t="s">
        <v>2228</v>
      </c>
      <c r="M92" s="154" t="s">
        <v>2633</v>
      </c>
      <c r="N92" s="156" t="s">
        <v>2542</v>
      </c>
      <c r="O92" s="138" t="s">
        <v>2474</v>
      </c>
      <c r="P92" s="110"/>
      <c r="Q92" s="153">
        <v>44286.431643518517</v>
      </c>
    </row>
    <row r="93" spans="1:17" s="126" customFormat="1" ht="18" hidden="1" x14ac:dyDescent="0.25">
      <c r="A93" s="112" t="str">
        <f>VLOOKUP(E93,'LISTADO ATM'!$A$2:$C$901,3,0)</f>
        <v>NORTE</v>
      </c>
      <c r="B93" s="128" t="s">
        <v>2619</v>
      </c>
      <c r="C93" s="118">
        <v>44285.999050925922</v>
      </c>
      <c r="D93" s="112" t="s">
        <v>2190</v>
      </c>
      <c r="E93" s="133">
        <v>444</v>
      </c>
      <c r="F93" s="139" t="str">
        <f>VLOOKUP(E93,VIP!$A$2:$O12342,2,0)</f>
        <v>DRBR444</v>
      </c>
      <c r="G93" s="139" t="str">
        <f>VLOOKUP(E93,'LISTADO ATM'!$A$2:$B$900,2,0)</f>
        <v xml:space="preserve">ATM Hospital Metropolitano de (Santiago) (HOMS) </v>
      </c>
      <c r="H93" s="139" t="str">
        <f>VLOOKUP(E93,VIP!$A$2:$O17263,7,FALSE)</f>
        <v>Si</v>
      </c>
      <c r="I93" s="139" t="str">
        <f>VLOOKUP(E93,VIP!$A$2:$O9228,8,FALSE)</f>
        <v>Si</v>
      </c>
      <c r="J93" s="139" t="str">
        <f>VLOOKUP(E93,VIP!$A$2:$O9178,8,FALSE)</f>
        <v>Si</v>
      </c>
      <c r="K93" s="139" t="str">
        <f>VLOOKUP(E93,VIP!$A$2:$O12752,6,0)</f>
        <v>NO</v>
      </c>
      <c r="L93" s="113" t="s">
        <v>2228</v>
      </c>
      <c r="M93" s="154" t="s">
        <v>2633</v>
      </c>
      <c r="N93" s="156" t="s">
        <v>2542</v>
      </c>
      <c r="O93" s="138" t="s">
        <v>2505</v>
      </c>
      <c r="P93" s="110"/>
      <c r="Q93" s="153">
        <v>44286.431643518517</v>
      </c>
    </row>
    <row r="94" spans="1:17" s="126" customFormat="1" ht="18" x14ac:dyDescent="0.25">
      <c r="A94" s="112" t="str">
        <f>VLOOKUP(E94,'LISTADO ATM'!$A$2:$C$901,3,0)</f>
        <v>DISTRITO NACIONAL</v>
      </c>
      <c r="B94" s="128" t="s">
        <v>2618</v>
      </c>
      <c r="C94" s="118">
        <v>44286.017187500001</v>
      </c>
      <c r="D94" s="112" t="s">
        <v>2468</v>
      </c>
      <c r="E94" s="133">
        <v>580</v>
      </c>
      <c r="F94" s="139" t="str">
        <f>VLOOKUP(E94,VIP!$A$2:$O12341,2,0)</f>
        <v>DRBR523</v>
      </c>
      <c r="G94" s="139" t="str">
        <f>VLOOKUP(E94,'LISTADO ATM'!$A$2:$B$900,2,0)</f>
        <v xml:space="preserve">ATM Edificio Propagas </v>
      </c>
      <c r="H94" s="139" t="str">
        <f>VLOOKUP(E94,VIP!$A$2:$O17262,7,FALSE)</f>
        <v>Si</v>
      </c>
      <c r="I94" s="139" t="str">
        <f>VLOOKUP(E94,VIP!$A$2:$O9227,8,FALSE)</f>
        <v>Si</v>
      </c>
      <c r="J94" s="139" t="str">
        <f>VLOOKUP(E94,VIP!$A$2:$O9177,8,FALSE)</f>
        <v>Si</v>
      </c>
      <c r="K94" s="139" t="str">
        <f>VLOOKUP(E94,VIP!$A$2:$O12751,6,0)</f>
        <v>NO</v>
      </c>
      <c r="L94" s="113" t="s">
        <v>2459</v>
      </c>
      <c r="M94" s="111" t="s">
        <v>2465</v>
      </c>
      <c r="N94" s="156" t="s">
        <v>2542</v>
      </c>
      <c r="O94" s="138" t="s">
        <v>2473</v>
      </c>
      <c r="P94" s="110"/>
      <c r="Q94" s="114" t="s">
        <v>2459</v>
      </c>
    </row>
    <row r="95" spans="1:17" s="126" customFormat="1" ht="18" hidden="1" x14ac:dyDescent="0.25">
      <c r="A95" s="112" t="str">
        <f>VLOOKUP(E95,'LISTADO ATM'!$A$2:$C$901,3,0)</f>
        <v>DISTRITO NACIONAL</v>
      </c>
      <c r="B95" s="128" t="s">
        <v>2617</v>
      </c>
      <c r="C95" s="118">
        <v>44286.017268518517</v>
      </c>
      <c r="D95" s="112" t="s">
        <v>2494</v>
      </c>
      <c r="E95" s="133">
        <v>314</v>
      </c>
      <c r="F95" s="139" t="str">
        <f>VLOOKUP(E95,VIP!$A$2:$O12340,2,0)</f>
        <v>DRBR314</v>
      </c>
      <c r="G95" s="139" t="str">
        <f>VLOOKUP(E95,'LISTADO ATM'!$A$2:$B$900,2,0)</f>
        <v xml:space="preserve">ATM UNP Cambita Garabito (San Cristóbal) </v>
      </c>
      <c r="H95" s="139" t="str">
        <f>VLOOKUP(E95,VIP!$A$2:$O17261,7,FALSE)</f>
        <v>Si</v>
      </c>
      <c r="I95" s="139" t="str">
        <f>VLOOKUP(E95,VIP!$A$2:$O9226,8,FALSE)</f>
        <v>Si</v>
      </c>
      <c r="J95" s="139" t="str">
        <f>VLOOKUP(E95,VIP!$A$2:$O9176,8,FALSE)</f>
        <v>Si</v>
      </c>
      <c r="K95" s="139" t="str">
        <f>VLOOKUP(E95,VIP!$A$2:$O12750,6,0)</f>
        <v>NO</v>
      </c>
      <c r="L95" s="113" t="s">
        <v>2459</v>
      </c>
      <c r="M95" s="154" t="s">
        <v>2633</v>
      </c>
      <c r="N95" s="124" t="s">
        <v>2472</v>
      </c>
      <c r="O95" s="138" t="s">
        <v>2495</v>
      </c>
      <c r="P95" s="110"/>
      <c r="Q95" s="153">
        <v>44286.431643518517</v>
      </c>
    </row>
    <row r="96" spans="1:17" s="126" customFormat="1" ht="18" hidden="1" x14ac:dyDescent="0.25">
      <c r="A96" s="112" t="str">
        <f>VLOOKUP(E96,'LISTADO ATM'!$A$2:$C$901,3,0)</f>
        <v>NORTE</v>
      </c>
      <c r="B96" s="128" t="s">
        <v>2616</v>
      </c>
      <c r="C96" s="118">
        <v>44286.02412037037</v>
      </c>
      <c r="D96" s="112" t="s">
        <v>2494</v>
      </c>
      <c r="E96" s="133">
        <v>77</v>
      </c>
      <c r="F96" s="139" t="str">
        <f>VLOOKUP(E96,VIP!$A$2:$O12339,2,0)</f>
        <v>DRBR077</v>
      </c>
      <c r="G96" s="139" t="str">
        <f>VLOOKUP(E96,'LISTADO ATM'!$A$2:$B$900,2,0)</f>
        <v xml:space="preserve">ATM Oficina Cruce de Imbert </v>
      </c>
      <c r="H96" s="139" t="str">
        <f>VLOOKUP(E96,VIP!$A$2:$O17260,7,FALSE)</f>
        <v>Si</v>
      </c>
      <c r="I96" s="139" t="str">
        <f>VLOOKUP(E96,VIP!$A$2:$O9225,8,FALSE)</f>
        <v>Si</v>
      </c>
      <c r="J96" s="139" t="str">
        <f>VLOOKUP(E96,VIP!$A$2:$O9175,8,FALSE)</f>
        <v>Si</v>
      </c>
      <c r="K96" s="139" t="str">
        <f>VLOOKUP(E96,VIP!$A$2:$O12749,6,0)</f>
        <v>SI</v>
      </c>
      <c r="L96" s="113" t="s">
        <v>2459</v>
      </c>
      <c r="M96" s="154" t="s">
        <v>2633</v>
      </c>
      <c r="N96" s="156" t="s">
        <v>2542</v>
      </c>
      <c r="O96" s="138" t="s">
        <v>2522</v>
      </c>
      <c r="P96" s="110"/>
      <c r="Q96" s="153">
        <v>44286.431643518517</v>
      </c>
    </row>
    <row r="97" spans="1:17" s="126" customFormat="1" ht="18" hidden="1" x14ac:dyDescent="0.25">
      <c r="A97" s="112" t="str">
        <f>VLOOKUP(E97,'LISTADO ATM'!$A$2:$C$901,3,0)</f>
        <v>NORTE</v>
      </c>
      <c r="B97" s="128" t="s">
        <v>2615</v>
      </c>
      <c r="C97" s="118">
        <v>44286.031481481485</v>
      </c>
      <c r="D97" s="112" t="s">
        <v>2190</v>
      </c>
      <c r="E97" s="133">
        <v>496</v>
      </c>
      <c r="F97" s="139" t="str">
        <f>VLOOKUP(E97,VIP!$A$2:$O12338,2,0)</f>
        <v>DRBR496</v>
      </c>
      <c r="G97" s="139" t="str">
        <f>VLOOKUP(E97,'LISTADO ATM'!$A$2:$B$900,2,0)</f>
        <v xml:space="preserve">ATM Multicentro La Sirena Bonao </v>
      </c>
      <c r="H97" s="139" t="str">
        <f>VLOOKUP(E97,VIP!$A$2:$O17259,7,FALSE)</f>
        <v>Si</v>
      </c>
      <c r="I97" s="139" t="str">
        <f>VLOOKUP(E97,VIP!$A$2:$O9224,8,FALSE)</f>
        <v>Si</v>
      </c>
      <c r="J97" s="139" t="str">
        <f>VLOOKUP(E97,VIP!$A$2:$O9174,8,FALSE)</f>
        <v>Si</v>
      </c>
      <c r="K97" s="139" t="str">
        <f>VLOOKUP(E97,VIP!$A$2:$O12748,6,0)</f>
        <v>NO</v>
      </c>
      <c r="L97" s="113" t="s">
        <v>2228</v>
      </c>
      <c r="M97" s="154" t="s">
        <v>2633</v>
      </c>
      <c r="N97" s="156" t="s">
        <v>2542</v>
      </c>
      <c r="O97" s="138" t="s">
        <v>2505</v>
      </c>
      <c r="P97" s="110"/>
      <c r="Q97" s="153">
        <v>44286.431643518517</v>
      </c>
    </row>
    <row r="98" spans="1:17" s="126" customFormat="1" ht="18" hidden="1" x14ac:dyDescent="0.25">
      <c r="A98" s="112" t="str">
        <f>VLOOKUP(E98,'LISTADO ATM'!$A$2:$C$901,3,0)</f>
        <v>DISTRITO NACIONAL</v>
      </c>
      <c r="B98" s="128" t="s">
        <v>2614</v>
      </c>
      <c r="C98" s="118">
        <v>44286.036087962966</v>
      </c>
      <c r="D98" s="112" t="s">
        <v>2468</v>
      </c>
      <c r="E98" s="133">
        <v>629</v>
      </c>
      <c r="F98" s="139" t="str">
        <f>VLOOKUP(E98,VIP!$A$2:$O12337,2,0)</f>
        <v>DRBR24M</v>
      </c>
      <c r="G98" s="139" t="str">
        <f>VLOOKUP(E98,'LISTADO ATM'!$A$2:$B$900,2,0)</f>
        <v xml:space="preserve">ATM Oficina Americana Independencia I </v>
      </c>
      <c r="H98" s="139" t="str">
        <f>VLOOKUP(E98,VIP!$A$2:$O17258,7,FALSE)</f>
        <v>Si</v>
      </c>
      <c r="I98" s="139" t="str">
        <f>VLOOKUP(E98,VIP!$A$2:$O9223,8,FALSE)</f>
        <v>Si</v>
      </c>
      <c r="J98" s="139" t="str">
        <f>VLOOKUP(E98,VIP!$A$2:$O9173,8,FALSE)</f>
        <v>Si</v>
      </c>
      <c r="K98" s="139" t="str">
        <f>VLOOKUP(E98,VIP!$A$2:$O12747,6,0)</f>
        <v>SI</v>
      </c>
      <c r="L98" s="113" t="s">
        <v>2459</v>
      </c>
      <c r="M98" s="154" t="s">
        <v>2633</v>
      </c>
      <c r="N98" s="156" t="s">
        <v>2542</v>
      </c>
      <c r="O98" s="138" t="s">
        <v>2473</v>
      </c>
      <c r="P98" s="110"/>
      <c r="Q98" s="153">
        <v>44286.598483796297</v>
      </c>
    </row>
    <row r="99" spans="1:17" s="126" customFormat="1" ht="18" hidden="1" x14ac:dyDescent="0.25">
      <c r="A99" s="112" t="str">
        <f>VLOOKUP(E99,'LISTADO ATM'!$A$2:$C$901,3,0)</f>
        <v>DISTRITO NACIONAL</v>
      </c>
      <c r="B99" s="128" t="s">
        <v>2613</v>
      </c>
      <c r="C99" s="118">
        <v>44286.038437499999</v>
      </c>
      <c r="D99" s="112" t="s">
        <v>2468</v>
      </c>
      <c r="E99" s="133">
        <v>539</v>
      </c>
      <c r="F99" s="139" t="str">
        <f>VLOOKUP(E99,VIP!$A$2:$O12336,2,0)</f>
        <v>DRBR539</v>
      </c>
      <c r="G99" s="139" t="str">
        <f>VLOOKUP(E99,'LISTADO ATM'!$A$2:$B$900,2,0)</f>
        <v>ATM S/M La Cadena Los Proceres</v>
      </c>
      <c r="H99" s="139" t="str">
        <f>VLOOKUP(E99,VIP!$A$2:$O17257,7,FALSE)</f>
        <v>Si</v>
      </c>
      <c r="I99" s="139" t="str">
        <f>VLOOKUP(E99,VIP!$A$2:$O9222,8,FALSE)</f>
        <v>Si</v>
      </c>
      <c r="J99" s="139" t="str">
        <f>VLOOKUP(E99,VIP!$A$2:$O9172,8,FALSE)</f>
        <v>Si</v>
      </c>
      <c r="K99" s="139" t="str">
        <f>VLOOKUP(E99,VIP!$A$2:$O12746,6,0)</f>
        <v>NO</v>
      </c>
      <c r="L99" s="113" t="s">
        <v>2459</v>
      </c>
      <c r="M99" s="154" t="s">
        <v>2633</v>
      </c>
      <c r="N99" s="156" t="s">
        <v>2542</v>
      </c>
      <c r="O99" s="138" t="s">
        <v>2473</v>
      </c>
      <c r="P99" s="110"/>
      <c r="Q99" s="153">
        <v>44286.598483796297</v>
      </c>
    </row>
    <row r="100" spans="1:17" s="126" customFormat="1" ht="18" hidden="1" x14ac:dyDescent="0.25">
      <c r="A100" s="112" t="str">
        <f>VLOOKUP(E100,'LISTADO ATM'!$A$2:$C$901,3,0)</f>
        <v>DISTRITO NACIONAL</v>
      </c>
      <c r="B100" s="128" t="s">
        <v>2612</v>
      </c>
      <c r="C100" s="118">
        <v>44286.038946759261</v>
      </c>
      <c r="D100" s="112" t="s">
        <v>2468</v>
      </c>
      <c r="E100" s="133">
        <v>884</v>
      </c>
      <c r="F100" s="139" t="str">
        <f>VLOOKUP(E100,VIP!$A$2:$O12335,2,0)</f>
        <v>DRBR884</v>
      </c>
      <c r="G100" s="139" t="str">
        <f>VLOOKUP(E100,'LISTADO ATM'!$A$2:$B$900,2,0)</f>
        <v xml:space="preserve">ATM UNP Olé Sabana Perdida </v>
      </c>
      <c r="H100" s="139" t="str">
        <f>VLOOKUP(E100,VIP!$A$2:$O17256,7,FALSE)</f>
        <v>Si</v>
      </c>
      <c r="I100" s="139" t="str">
        <f>VLOOKUP(E100,VIP!$A$2:$O9221,8,FALSE)</f>
        <v>Si</v>
      </c>
      <c r="J100" s="139" t="str">
        <f>VLOOKUP(E100,VIP!$A$2:$O9171,8,FALSE)</f>
        <v>Si</v>
      </c>
      <c r="K100" s="139" t="str">
        <f>VLOOKUP(E100,VIP!$A$2:$O12745,6,0)</f>
        <v>NO</v>
      </c>
      <c r="L100" s="113" t="s">
        <v>2459</v>
      </c>
      <c r="M100" s="154" t="s">
        <v>2633</v>
      </c>
      <c r="N100" s="156" t="s">
        <v>2542</v>
      </c>
      <c r="O100" s="138" t="s">
        <v>2473</v>
      </c>
      <c r="P100" s="110"/>
      <c r="Q100" s="153">
        <v>44286.598483796297</v>
      </c>
    </row>
    <row r="101" spans="1:17" s="126" customFormat="1" ht="18" hidden="1" x14ac:dyDescent="0.25">
      <c r="A101" s="112" t="str">
        <f>VLOOKUP(E101,'LISTADO ATM'!$A$2:$C$901,3,0)</f>
        <v>DISTRITO NACIONAL</v>
      </c>
      <c r="B101" s="128" t="s">
        <v>2611</v>
      </c>
      <c r="C101" s="118">
        <v>44286.04347222222</v>
      </c>
      <c r="D101" s="112" t="s">
        <v>2494</v>
      </c>
      <c r="E101" s="133">
        <v>973</v>
      </c>
      <c r="F101" s="139" t="str">
        <f>VLOOKUP(E101,VIP!$A$2:$O12334,2,0)</f>
        <v>DRBR912</v>
      </c>
      <c r="G101" s="139" t="str">
        <f>VLOOKUP(E101,'LISTADO ATM'!$A$2:$B$900,2,0)</f>
        <v xml:space="preserve">ATM Oficina Sabana de la Mar </v>
      </c>
      <c r="H101" s="139" t="str">
        <f>VLOOKUP(E101,VIP!$A$2:$O17255,7,FALSE)</f>
        <v>Si</v>
      </c>
      <c r="I101" s="139" t="str">
        <f>VLOOKUP(E101,VIP!$A$2:$O9220,8,FALSE)</f>
        <v>Si</v>
      </c>
      <c r="J101" s="139" t="str">
        <f>VLOOKUP(E101,VIP!$A$2:$O9170,8,FALSE)</f>
        <v>Si</v>
      </c>
      <c r="K101" s="139" t="str">
        <f>VLOOKUP(E101,VIP!$A$2:$O12744,6,0)</f>
        <v>NO</v>
      </c>
      <c r="L101" s="113" t="s">
        <v>2459</v>
      </c>
      <c r="M101" s="154" t="s">
        <v>2633</v>
      </c>
      <c r="N101" s="124" t="s">
        <v>2472</v>
      </c>
      <c r="O101" s="138" t="s">
        <v>2495</v>
      </c>
      <c r="P101" s="110"/>
      <c r="Q101" s="153">
        <v>44286.598483796297</v>
      </c>
    </row>
    <row r="102" spans="1:17" s="126" customFormat="1" ht="18" hidden="1" x14ac:dyDescent="0.25">
      <c r="A102" s="112" t="str">
        <f>VLOOKUP(E102,'LISTADO ATM'!$A$2:$C$901,3,0)</f>
        <v>ESTE</v>
      </c>
      <c r="B102" s="128" t="s">
        <v>2610</v>
      </c>
      <c r="C102" s="118">
        <v>44286.046377314815</v>
      </c>
      <c r="D102" s="112" t="s">
        <v>2468</v>
      </c>
      <c r="E102" s="133">
        <v>111</v>
      </c>
      <c r="F102" s="139" t="str">
        <f>VLOOKUP(E102,VIP!$A$2:$O12333,2,0)</f>
        <v>DRBR111</v>
      </c>
      <c r="G102" s="139" t="str">
        <f>VLOOKUP(E102,'LISTADO ATM'!$A$2:$B$900,2,0)</f>
        <v xml:space="preserve">ATM Oficina San Pedro </v>
      </c>
      <c r="H102" s="139" t="str">
        <f>VLOOKUP(E102,VIP!$A$2:$O17254,7,FALSE)</f>
        <v>Si</v>
      </c>
      <c r="I102" s="139" t="str">
        <f>VLOOKUP(E102,VIP!$A$2:$O9219,8,FALSE)</f>
        <v>Si</v>
      </c>
      <c r="J102" s="139" t="str">
        <f>VLOOKUP(E102,VIP!$A$2:$O9169,8,FALSE)</f>
        <v>Si</v>
      </c>
      <c r="K102" s="139" t="str">
        <f>VLOOKUP(E102,VIP!$A$2:$O12743,6,0)</f>
        <v>SI</v>
      </c>
      <c r="L102" s="113" t="s">
        <v>2459</v>
      </c>
      <c r="M102" s="154" t="s">
        <v>2633</v>
      </c>
      <c r="N102" s="156" t="s">
        <v>2542</v>
      </c>
      <c r="O102" s="138" t="s">
        <v>2473</v>
      </c>
      <c r="P102" s="110"/>
      <c r="Q102" s="153">
        <v>44286.431643518517</v>
      </c>
    </row>
    <row r="103" spans="1:17" s="126" customFormat="1" ht="18" hidden="1" x14ac:dyDescent="0.25">
      <c r="A103" s="112" t="str">
        <f>VLOOKUP(E103,'LISTADO ATM'!$A$2:$C$901,3,0)</f>
        <v>NORTE</v>
      </c>
      <c r="B103" s="128" t="s">
        <v>2609</v>
      </c>
      <c r="C103" s="118">
        <v>44286.047905092593</v>
      </c>
      <c r="D103" s="112" t="s">
        <v>2520</v>
      </c>
      <c r="E103" s="133">
        <v>136</v>
      </c>
      <c r="F103" s="139" t="str">
        <f>VLOOKUP(E103,VIP!$A$2:$O12332,2,0)</f>
        <v>DRBR136</v>
      </c>
      <c r="G103" s="139" t="str">
        <f>VLOOKUP(E103,'LISTADO ATM'!$A$2:$B$900,2,0)</f>
        <v>ATM S/M Xtra (Santiago)</v>
      </c>
      <c r="H103" s="139" t="str">
        <f>VLOOKUP(E103,VIP!$A$2:$O17253,7,FALSE)</f>
        <v>Si</v>
      </c>
      <c r="I103" s="139" t="str">
        <f>VLOOKUP(E103,VIP!$A$2:$O9218,8,FALSE)</f>
        <v>Si</v>
      </c>
      <c r="J103" s="139" t="str">
        <f>VLOOKUP(E103,VIP!$A$2:$O9168,8,FALSE)</f>
        <v>Si</v>
      </c>
      <c r="K103" s="139" t="str">
        <f>VLOOKUP(E103,VIP!$A$2:$O12742,6,0)</f>
        <v>NO</v>
      </c>
      <c r="L103" s="113" t="s">
        <v>2428</v>
      </c>
      <c r="M103" s="154" t="s">
        <v>2633</v>
      </c>
      <c r="N103" s="124" t="s">
        <v>2472</v>
      </c>
      <c r="O103" s="138" t="s">
        <v>2519</v>
      </c>
      <c r="P103" s="110"/>
      <c r="Q103" s="153">
        <v>44286.598483796297</v>
      </c>
    </row>
    <row r="104" spans="1:17" s="126" customFormat="1" ht="18" x14ac:dyDescent="0.25">
      <c r="A104" s="112" t="str">
        <f>VLOOKUP(E104,'LISTADO ATM'!$A$2:$C$901,3,0)</f>
        <v>DISTRITO NACIONAL</v>
      </c>
      <c r="B104" s="128" t="s">
        <v>2608</v>
      </c>
      <c r="C104" s="118">
        <v>44286.057800925926</v>
      </c>
      <c r="D104" s="112" t="s">
        <v>2468</v>
      </c>
      <c r="E104" s="133">
        <v>696</v>
      </c>
      <c r="F104" s="139" t="str">
        <f>VLOOKUP(E104,VIP!$A$2:$O12331,2,0)</f>
        <v>DRBR696</v>
      </c>
      <c r="G104" s="139" t="str">
        <f>VLOOKUP(E104,'LISTADO ATM'!$A$2:$B$900,2,0)</f>
        <v>ATM Olé Jacobo Majluta</v>
      </c>
      <c r="H104" s="139" t="str">
        <f>VLOOKUP(E104,VIP!$A$2:$O17252,7,FALSE)</f>
        <v>Si</v>
      </c>
      <c r="I104" s="139" t="str">
        <f>VLOOKUP(E104,VIP!$A$2:$O9217,8,FALSE)</f>
        <v>Si</v>
      </c>
      <c r="J104" s="139" t="str">
        <f>VLOOKUP(E104,VIP!$A$2:$O9167,8,FALSE)</f>
        <v>Si</v>
      </c>
      <c r="K104" s="139" t="str">
        <f>VLOOKUP(E104,VIP!$A$2:$O12741,6,0)</f>
        <v>NO</v>
      </c>
      <c r="L104" s="113" t="s">
        <v>2428</v>
      </c>
      <c r="M104" s="111" t="s">
        <v>2465</v>
      </c>
      <c r="N104" s="156" t="s">
        <v>2542</v>
      </c>
      <c r="O104" s="138" t="s">
        <v>2473</v>
      </c>
      <c r="P104" s="110"/>
      <c r="Q104" s="114" t="s">
        <v>2428</v>
      </c>
    </row>
    <row r="105" spans="1:17" s="126" customFormat="1" ht="18" hidden="1" x14ac:dyDescent="0.25">
      <c r="A105" s="112" t="str">
        <f>VLOOKUP(E105,'LISTADO ATM'!$A$2:$C$901,3,0)</f>
        <v>DISTRITO NACIONAL</v>
      </c>
      <c r="B105" s="128" t="s">
        <v>2607</v>
      </c>
      <c r="C105" s="118">
        <v>44286.066863425927</v>
      </c>
      <c r="D105" s="112" t="s">
        <v>2468</v>
      </c>
      <c r="E105" s="133">
        <v>714</v>
      </c>
      <c r="F105" s="139" t="str">
        <f>VLOOKUP(E105,VIP!$A$2:$O12330,2,0)</f>
        <v>DRBR16M</v>
      </c>
      <c r="G105" s="139" t="str">
        <f>VLOOKUP(E105,'LISTADO ATM'!$A$2:$B$900,2,0)</f>
        <v xml:space="preserve">ATM Hospital de Herrera </v>
      </c>
      <c r="H105" s="139" t="str">
        <f>VLOOKUP(E105,VIP!$A$2:$O17251,7,FALSE)</f>
        <v>Si</v>
      </c>
      <c r="I105" s="139" t="str">
        <f>VLOOKUP(E105,VIP!$A$2:$O9216,8,FALSE)</f>
        <v>Si</v>
      </c>
      <c r="J105" s="139" t="str">
        <f>VLOOKUP(E105,VIP!$A$2:$O9166,8,FALSE)</f>
        <v>Si</v>
      </c>
      <c r="K105" s="139" t="str">
        <f>VLOOKUP(E105,VIP!$A$2:$O12740,6,0)</f>
        <v>NO</v>
      </c>
      <c r="L105" s="113" t="s">
        <v>2428</v>
      </c>
      <c r="M105" s="154" t="s">
        <v>2633</v>
      </c>
      <c r="N105" s="156" t="s">
        <v>2542</v>
      </c>
      <c r="O105" s="138" t="s">
        <v>2473</v>
      </c>
      <c r="P105" s="110"/>
      <c r="Q105" s="153">
        <v>44286.598483796297</v>
      </c>
    </row>
    <row r="106" spans="1:17" s="126" customFormat="1" ht="18" hidden="1" x14ac:dyDescent="0.25">
      <c r="A106" s="112" t="str">
        <f>VLOOKUP(E106,'LISTADO ATM'!$A$2:$C$901,3,0)</f>
        <v>ESTE</v>
      </c>
      <c r="B106" s="128" t="s">
        <v>2606</v>
      </c>
      <c r="C106" s="118">
        <v>44286.072835648149</v>
      </c>
      <c r="D106" s="112" t="s">
        <v>2468</v>
      </c>
      <c r="E106" s="133">
        <v>912</v>
      </c>
      <c r="F106" s="139" t="str">
        <f>VLOOKUP(E106,VIP!$A$2:$O12329,2,0)</f>
        <v>DRBR973</v>
      </c>
      <c r="G106" s="139" t="str">
        <f>VLOOKUP(E106,'LISTADO ATM'!$A$2:$B$900,2,0)</f>
        <v xml:space="preserve">ATM Oficina San Pedro II </v>
      </c>
      <c r="H106" s="139" t="str">
        <f>VLOOKUP(E106,VIP!$A$2:$O17250,7,FALSE)</f>
        <v>Si</v>
      </c>
      <c r="I106" s="139" t="str">
        <f>VLOOKUP(E106,VIP!$A$2:$O9215,8,FALSE)</f>
        <v>Si</v>
      </c>
      <c r="J106" s="139" t="str">
        <f>VLOOKUP(E106,VIP!$A$2:$O9165,8,FALSE)</f>
        <v>Si</v>
      </c>
      <c r="K106" s="139" t="str">
        <f>VLOOKUP(E106,VIP!$A$2:$O12739,6,0)</f>
        <v>SI</v>
      </c>
      <c r="L106" s="113" t="s">
        <v>2428</v>
      </c>
      <c r="M106" s="154" t="s">
        <v>2633</v>
      </c>
      <c r="N106" s="156" t="s">
        <v>2542</v>
      </c>
      <c r="O106" s="138" t="s">
        <v>2473</v>
      </c>
      <c r="P106" s="110"/>
      <c r="Q106" s="153">
        <v>44286.431643518517</v>
      </c>
    </row>
    <row r="107" spans="1:17" s="126" customFormat="1" ht="18" hidden="1" x14ac:dyDescent="0.25">
      <c r="A107" s="112" t="str">
        <f>VLOOKUP(E107,'LISTADO ATM'!$A$2:$C$901,3,0)</f>
        <v>DISTRITO NACIONAL</v>
      </c>
      <c r="B107" s="128" t="s">
        <v>2605</v>
      </c>
      <c r="C107" s="118">
        <v>44286.076458333337</v>
      </c>
      <c r="D107" s="112" t="s">
        <v>2494</v>
      </c>
      <c r="E107" s="133">
        <v>957</v>
      </c>
      <c r="F107" s="139" t="str">
        <f>VLOOKUP(E107,VIP!$A$2:$O12328,2,0)</f>
        <v>DRBR23F</v>
      </c>
      <c r="G107" s="139" t="str">
        <f>VLOOKUP(E107,'LISTADO ATM'!$A$2:$B$900,2,0)</f>
        <v xml:space="preserve">ATM Oficina Venezuela </v>
      </c>
      <c r="H107" s="139" t="str">
        <f>VLOOKUP(E107,VIP!$A$2:$O17249,7,FALSE)</f>
        <v>Si</v>
      </c>
      <c r="I107" s="139" t="str">
        <f>VLOOKUP(E107,VIP!$A$2:$O9214,8,FALSE)</f>
        <v>Si</v>
      </c>
      <c r="J107" s="139" t="str">
        <f>VLOOKUP(E107,VIP!$A$2:$O9164,8,FALSE)</f>
        <v>Si</v>
      </c>
      <c r="K107" s="139" t="str">
        <f>VLOOKUP(E107,VIP!$A$2:$O12738,6,0)</f>
        <v>SI</v>
      </c>
      <c r="L107" s="113" t="s">
        <v>2459</v>
      </c>
      <c r="M107" s="154" t="s">
        <v>2633</v>
      </c>
      <c r="N107" s="124" t="s">
        <v>2472</v>
      </c>
      <c r="O107" s="138" t="s">
        <v>2522</v>
      </c>
      <c r="P107" s="110"/>
      <c r="Q107" s="153">
        <v>44286.431643518517</v>
      </c>
    </row>
    <row r="108" spans="1:17" s="126" customFormat="1" ht="18" x14ac:dyDescent="0.25">
      <c r="A108" s="112" t="str">
        <f>VLOOKUP(E108,'LISTADO ATM'!$A$2:$C$901,3,0)</f>
        <v>NORTE</v>
      </c>
      <c r="B108" s="128" t="s">
        <v>2604</v>
      </c>
      <c r="C108" s="118">
        <v>44286.122152777774</v>
      </c>
      <c r="D108" s="112" t="s">
        <v>2190</v>
      </c>
      <c r="E108" s="133">
        <v>64</v>
      </c>
      <c r="F108" s="139" t="str">
        <f>VLOOKUP(E108,VIP!$A$2:$O12327,2,0)</f>
        <v>DRBR064</v>
      </c>
      <c r="G108" s="139" t="str">
        <f>VLOOKUP(E108,'LISTADO ATM'!$A$2:$B$900,2,0)</f>
        <v xml:space="preserve">ATM COOPALINA (Cotuí) </v>
      </c>
      <c r="H108" s="139" t="str">
        <f>VLOOKUP(E108,VIP!$A$2:$O17248,7,FALSE)</f>
        <v>Si</v>
      </c>
      <c r="I108" s="139" t="str">
        <f>VLOOKUP(E108,VIP!$A$2:$O9213,8,FALSE)</f>
        <v>Si</v>
      </c>
      <c r="J108" s="139" t="str">
        <f>VLOOKUP(E108,VIP!$A$2:$O9163,8,FALSE)</f>
        <v>Si</v>
      </c>
      <c r="K108" s="139" t="str">
        <f>VLOOKUP(E108,VIP!$A$2:$O12737,6,0)</f>
        <v>NO</v>
      </c>
      <c r="L108" s="113" t="s">
        <v>2254</v>
      </c>
      <c r="M108" s="111" t="s">
        <v>2465</v>
      </c>
      <c r="N108" s="156" t="s">
        <v>2542</v>
      </c>
      <c r="O108" s="138" t="s">
        <v>2505</v>
      </c>
      <c r="P108" s="110"/>
      <c r="Q108" s="114" t="s">
        <v>2254</v>
      </c>
    </row>
    <row r="109" spans="1:17" s="126" customFormat="1" ht="18" x14ac:dyDescent="0.25">
      <c r="A109" s="112" t="str">
        <f>VLOOKUP(E109,'LISTADO ATM'!$A$2:$C$901,3,0)</f>
        <v>DISTRITO NACIONAL</v>
      </c>
      <c r="B109" s="128" t="s">
        <v>2603</v>
      </c>
      <c r="C109" s="118">
        <v>44286.123854166668</v>
      </c>
      <c r="D109" s="112" t="s">
        <v>2189</v>
      </c>
      <c r="E109" s="133">
        <v>816</v>
      </c>
      <c r="F109" s="139" t="str">
        <f>VLOOKUP(E109,VIP!$A$2:$O12326,2,0)</f>
        <v>DRBR816</v>
      </c>
      <c r="G109" s="139" t="str">
        <f>VLOOKUP(E109,'LISTADO ATM'!$A$2:$B$900,2,0)</f>
        <v xml:space="preserve">ATM Oficina Pedro Brand </v>
      </c>
      <c r="H109" s="139" t="str">
        <f>VLOOKUP(E109,VIP!$A$2:$O17247,7,FALSE)</f>
        <v>Si</v>
      </c>
      <c r="I109" s="139" t="str">
        <f>VLOOKUP(E109,VIP!$A$2:$O9212,8,FALSE)</f>
        <v>Si</v>
      </c>
      <c r="J109" s="139" t="str">
        <f>VLOOKUP(E109,VIP!$A$2:$O9162,8,FALSE)</f>
        <v>Si</v>
      </c>
      <c r="K109" s="139" t="str">
        <f>VLOOKUP(E109,VIP!$A$2:$O12736,6,0)</f>
        <v>NO</v>
      </c>
      <c r="L109" s="113" t="s">
        <v>2254</v>
      </c>
      <c r="M109" s="111" t="s">
        <v>2465</v>
      </c>
      <c r="N109" s="156" t="s">
        <v>2542</v>
      </c>
      <c r="O109" s="141" t="s">
        <v>2474</v>
      </c>
      <c r="P109" s="110"/>
      <c r="Q109" s="114" t="s">
        <v>2254</v>
      </c>
    </row>
    <row r="110" spans="1:17" s="126" customFormat="1" ht="18" hidden="1" x14ac:dyDescent="0.25">
      <c r="A110" s="112" t="str">
        <f>VLOOKUP(E110,'LISTADO ATM'!$A$2:$C$901,3,0)</f>
        <v>NORTE</v>
      </c>
      <c r="B110" s="128" t="s">
        <v>2631</v>
      </c>
      <c r="C110" s="118">
        <v>44286.297893518517</v>
      </c>
      <c r="D110" s="112" t="s">
        <v>2190</v>
      </c>
      <c r="E110" s="133">
        <v>894</v>
      </c>
      <c r="F110" s="139" t="str">
        <f>VLOOKUP(E110,VIP!$A$2:$O12336,2,0)</f>
        <v>DRBR894</v>
      </c>
      <c r="G110" s="139" t="str">
        <f>VLOOKUP(E110,'LISTADO ATM'!$A$2:$B$900,2,0)</f>
        <v>ATM Eco Petroleo Estero Hondo</v>
      </c>
      <c r="H110" s="139" t="str">
        <f>VLOOKUP(E110,VIP!$A$2:$O17257,7,FALSE)</f>
        <v>NO</v>
      </c>
      <c r="I110" s="139" t="str">
        <f>VLOOKUP(E110,VIP!$A$2:$O9222,8,FALSE)</f>
        <v>NO</v>
      </c>
      <c r="J110" s="139" t="str">
        <f>VLOOKUP(E110,VIP!$A$2:$O9172,8,FALSE)</f>
        <v>NO</v>
      </c>
      <c r="K110" s="139" t="str">
        <f>VLOOKUP(E110,VIP!$A$2:$O12746,6,0)</f>
        <v>NO</v>
      </c>
      <c r="L110" s="113" t="s">
        <v>2254</v>
      </c>
      <c r="M110" s="154" t="s">
        <v>2633</v>
      </c>
      <c r="N110" s="124" t="s">
        <v>2472</v>
      </c>
      <c r="O110" s="141" t="s">
        <v>2632</v>
      </c>
      <c r="P110" s="110"/>
      <c r="Q110" s="153">
        <v>44286.598483796297</v>
      </c>
    </row>
    <row r="111" spans="1:17" s="126" customFormat="1" ht="18" hidden="1" x14ac:dyDescent="0.25">
      <c r="A111" s="112" t="str">
        <f>VLOOKUP(E111,'LISTADO ATM'!$A$2:$C$901,3,0)</f>
        <v>ESTE</v>
      </c>
      <c r="B111" s="128" t="s">
        <v>2630</v>
      </c>
      <c r="C111" s="118">
        <v>44286.298935185187</v>
      </c>
      <c r="D111" s="112" t="s">
        <v>2189</v>
      </c>
      <c r="E111" s="133">
        <v>631</v>
      </c>
      <c r="F111" s="139" t="str">
        <f>VLOOKUP(E111,VIP!$A$2:$O12337,2,0)</f>
        <v>DRBR417</v>
      </c>
      <c r="G111" s="139" t="str">
        <f>VLOOKUP(E111,'LISTADO ATM'!$A$2:$B$900,2,0)</f>
        <v xml:space="preserve">ATM ASOCODEQUI (San Pedro) </v>
      </c>
      <c r="H111" s="139" t="str">
        <f>VLOOKUP(E111,VIP!$A$2:$O17258,7,FALSE)</f>
        <v>Si</v>
      </c>
      <c r="I111" s="139" t="str">
        <f>VLOOKUP(E111,VIP!$A$2:$O9223,8,FALSE)</f>
        <v>Si</v>
      </c>
      <c r="J111" s="139" t="str">
        <f>VLOOKUP(E111,VIP!$A$2:$O9173,8,FALSE)</f>
        <v>Si</v>
      </c>
      <c r="K111" s="139" t="str">
        <f>VLOOKUP(E111,VIP!$A$2:$O12747,6,0)</f>
        <v>NO</v>
      </c>
      <c r="L111" s="113" t="s">
        <v>2254</v>
      </c>
      <c r="M111" s="154" t="s">
        <v>2633</v>
      </c>
      <c r="N111" s="156" t="s">
        <v>2542</v>
      </c>
      <c r="O111" s="141" t="s">
        <v>2474</v>
      </c>
      <c r="P111" s="110"/>
      <c r="Q111" s="153">
        <v>44286.431643518517</v>
      </c>
    </row>
    <row r="112" spans="1:17" s="126" customFormat="1" ht="18" hidden="1" x14ac:dyDescent="0.25">
      <c r="A112" s="112" t="str">
        <f>VLOOKUP(E112,'LISTADO ATM'!$A$2:$C$901,3,0)</f>
        <v>NORTE</v>
      </c>
      <c r="B112" s="128" t="s">
        <v>2674</v>
      </c>
      <c r="C112" s="118">
        <v>44286.333020833335</v>
      </c>
      <c r="D112" s="112" t="s">
        <v>2494</v>
      </c>
      <c r="E112" s="133">
        <v>157</v>
      </c>
      <c r="F112" s="139" t="str">
        <f>VLOOKUP(E112,VIP!$A$2:$O12367,2,0)</f>
        <v>DRBR157</v>
      </c>
      <c r="G112" s="139" t="str">
        <f>VLOOKUP(E112,'LISTADO ATM'!$A$2:$B$900,2,0)</f>
        <v xml:space="preserve">ATM Oficina Samaná </v>
      </c>
      <c r="H112" s="139" t="str">
        <f>VLOOKUP(E112,VIP!$A$2:$O17288,7,FALSE)</f>
        <v>Si</v>
      </c>
      <c r="I112" s="139" t="str">
        <f>VLOOKUP(E112,VIP!$A$2:$O9253,8,FALSE)</f>
        <v>Si</v>
      </c>
      <c r="J112" s="139" t="str">
        <f>VLOOKUP(E112,VIP!$A$2:$O9203,8,FALSE)</f>
        <v>Si</v>
      </c>
      <c r="K112" s="139" t="str">
        <f>VLOOKUP(E112,VIP!$A$2:$O12777,6,0)</f>
        <v>SI</v>
      </c>
      <c r="L112" s="113" t="s">
        <v>2681</v>
      </c>
      <c r="M112" s="154" t="s">
        <v>2633</v>
      </c>
      <c r="N112" s="156" t="s">
        <v>2542</v>
      </c>
      <c r="O112" s="141" t="s">
        <v>2678</v>
      </c>
      <c r="P112" s="110" t="s">
        <v>2682</v>
      </c>
      <c r="Q112" s="154" t="s">
        <v>2681</v>
      </c>
    </row>
    <row r="113" spans="1:17" s="126" customFormat="1" ht="18" hidden="1" x14ac:dyDescent="0.25">
      <c r="A113" s="112" t="str">
        <f>VLOOKUP(E113,'LISTADO ATM'!$A$2:$C$901,3,0)</f>
        <v>DISTRITO NACIONAL</v>
      </c>
      <c r="B113" s="128" t="s">
        <v>2629</v>
      </c>
      <c r="C113" s="118">
        <v>44286.341666666667</v>
      </c>
      <c r="D113" s="112" t="s">
        <v>2468</v>
      </c>
      <c r="E113" s="133">
        <v>162</v>
      </c>
      <c r="F113" s="139" t="str">
        <f>VLOOKUP(E113,VIP!$A$2:$O12334,2,0)</f>
        <v>DRBR162</v>
      </c>
      <c r="G113" s="139" t="str">
        <f>VLOOKUP(E113,'LISTADO ATM'!$A$2:$B$900,2,0)</f>
        <v xml:space="preserve">ATM Oficina Tiradentes I </v>
      </c>
      <c r="H113" s="139" t="str">
        <f>VLOOKUP(E113,VIP!$A$2:$O17255,7,FALSE)</f>
        <v>Si</v>
      </c>
      <c r="I113" s="139" t="str">
        <f>VLOOKUP(E113,VIP!$A$2:$O9220,8,FALSE)</f>
        <v>Si</v>
      </c>
      <c r="J113" s="139" t="str">
        <f>VLOOKUP(E113,VIP!$A$2:$O9170,8,FALSE)</f>
        <v>Si</v>
      </c>
      <c r="K113" s="139" t="str">
        <f>VLOOKUP(E113,VIP!$A$2:$O12744,6,0)</f>
        <v>NO</v>
      </c>
      <c r="L113" s="113" t="s">
        <v>2428</v>
      </c>
      <c r="M113" s="154" t="s">
        <v>2633</v>
      </c>
      <c r="N113" s="156" t="s">
        <v>2542</v>
      </c>
      <c r="O113" s="141" t="s">
        <v>2473</v>
      </c>
      <c r="P113" s="110"/>
      <c r="Q113" s="153">
        <v>44286.598483796297</v>
      </c>
    </row>
    <row r="114" spans="1:17" s="126" customFormat="1" ht="18" hidden="1" x14ac:dyDescent="0.25">
      <c r="A114" s="112" t="str">
        <f>VLOOKUP(E114,'LISTADO ATM'!$A$2:$C$901,3,0)</f>
        <v>SUR</v>
      </c>
      <c r="B114" s="128" t="s">
        <v>2628</v>
      </c>
      <c r="C114" s="118">
        <v>44286.343287037038</v>
      </c>
      <c r="D114" s="112" t="s">
        <v>2468</v>
      </c>
      <c r="E114" s="133">
        <v>182</v>
      </c>
      <c r="F114" s="139" t="str">
        <f>VLOOKUP(E114,VIP!$A$2:$O12335,2,0)</f>
        <v>DRBR182</v>
      </c>
      <c r="G114" s="139" t="str">
        <f>VLOOKUP(E114,'LISTADO ATM'!$A$2:$B$900,2,0)</f>
        <v xml:space="preserve">ATM Barahona Comb </v>
      </c>
      <c r="H114" s="139" t="str">
        <f>VLOOKUP(E114,VIP!$A$2:$O17256,7,FALSE)</f>
        <v>Si</v>
      </c>
      <c r="I114" s="139" t="str">
        <f>VLOOKUP(E114,VIP!$A$2:$O9221,8,FALSE)</f>
        <v>Si</v>
      </c>
      <c r="J114" s="139" t="str">
        <f>VLOOKUP(E114,VIP!$A$2:$O9171,8,FALSE)</f>
        <v>Si</v>
      </c>
      <c r="K114" s="139" t="str">
        <f>VLOOKUP(E114,VIP!$A$2:$O12745,6,0)</f>
        <v>NO</v>
      </c>
      <c r="L114" s="113" t="s">
        <v>2428</v>
      </c>
      <c r="M114" s="154" t="s">
        <v>2633</v>
      </c>
      <c r="N114" s="156" t="s">
        <v>2542</v>
      </c>
      <c r="O114" s="141" t="s">
        <v>2473</v>
      </c>
      <c r="P114" s="110"/>
      <c r="Q114" s="153">
        <v>44286.598483796297</v>
      </c>
    </row>
    <row r="115" spans="1:17" s="126" customFormat="1" ht="18" x14ac:dyDescent="0.25">
      <c r="A115" s="112" t="str">
        <f>VLOOKUP(E115,'LISTADO ATM'!$A$2:$C$901,3,0)</f>
        <v>DISTRITO NACIONAL</v>
      </c>
      <c r="B115" s="128" t="s">
        <v>2627</v>
      </c>
      <c r="C115" s="118">
        <v>44286.344733796293</v>
      </c>
      <c r="D115" s="112" t="s">
        <v>2468</v>
      </c>
      <c r="E115" s="133">
        <v>708</v>
      </c>
      <c r="F115" s="139" t="str">
        <f>VLOOKUP(E115,VIP!$A$2:$O12332,2,0)</f>
        <v>DRBR505</v>
      </c>
      <c r="G115" s="139" t="str">
        <f>VLOOKUP(E115,'LISTADO ATM'!$A$2:$B$900,2,0)</f>
        <v xml:space="preserve">ATM El Vestir De Hoy </v>
      </c>
      <c r="H115" s="139" t="str">
        <f>VLOOKUP(E115,VIP!$A$2:$O17253,7,FALSE)</f>
        <v>Si</v>
      </c>
      <c r="I115" s="139" t="str">
        <f>VLOOKUP(E115,VIP!$A$2:$O9218,8,FALSE)</f>
        <v>Si</v>
      </c>
      <c r="J115" s="139" t="str">
        <f>VLOOKUP(E115,VIP!$A$2:$O9168,8,FALSE)</f>
        <v>Si</v>
      </c>
      <c r="K115" s="139" t="str">
        <f>VLOOKUP(E115,VIP!$A$2:$O12742,6,0)</f>
        <v>NO</v>
      </c>
      <c r="L115" s="113" t="s">
        <v>2428</v>
      </c>
      <c r="M115" s="111" t="s">
        <v>2465</v>
      </c>
      <c r="N115" s="156" t="s">
        <v>2542</v>
      </c>
      <c r="O115" s="141" t="s">
        <v>2473</v>
      </c>
      <c r="P115" s="110"/>
      <c r="Q115" s="114" t="s">
        <v>2428</v>
      </c>
    </row>
    <row r="116" spans="1:17" s="126" customFormat="1" ht="18" hidden="1" x14ac:dyDescent="0.25">
      <c r="A116" s="112" t="str">
        <f>VLOOKUP(E116,'LISTADO ATM'!$A$2:$C$901,3,0)</f>
        <v>NORTE</v>
      </c>
      <c r="B116" s="128" t="s">
        <v>2626</v>
      </c>
      <c r="C116" s="118">
        <v>44286.344976851855</v>
      </c>
      <c r="D116" s="112" t="s">
        <v>2190</v>
      </c>
      <c r="E116" s="133">
        <v>95</v>
      </c>
      <c r="F116" s="139" t="str">
        <f>VLOOKUP(E116,VIP!$A$2:$O12333,2,0)</f>
        <v>DRBR095</v>
      </c>
      <c r="G116" s="139" t="str">
        <f>VLOOKUP(E116,'LISTADO ATM'!$A$2:$B$900,2,0)</f>
        <v xml:space="preserve">ATM Oficina Tenares </v>
      </c>
      <c r="H116" s="139" t="str">
        <f>VLOOKUP(E116,VIP!$A$2:$O17254,7,FALSE)</f>
        <v>Si</v>
      </c>
      <c r="I116" s="139" t="str">
        <f>VLOOKUP(E116,VIP!$A$2:$O9219,8,FALSE)</f>
        <v>Si</v>
      </c>
      <c r="J116" s="139" t="str">
        <f>VLOOKUP(E116,VIP!$A$2:$O9169,8,FALSE)</f>
        <v>Si</v>
      </c>
      <c r="K116" s="139" t="str">
        <f>VLOOKUP(E116,VIP!$A$2:$O12743,6,0)</f>
        <v>SI</v>
      </c>
      <c r="L116" s="113" t="s">
        <v>2488</v>
      </c>
      <c r="M116" s="154" t="s">
        <v>2633</v>
      </c>
      <c r="N116" s="124" t="s">
        <v>2472</v>
      </c>
      <c r="O116" s="141" t="s">
        <v>2505</v>
      </c>
      <c r="P116" s="110"/>
      <c r="Q116" s="153">
        <v>44286.431643518517</v>
      </c>
    </row>
    <row r="117" spans="1:17" s="126" customFormat="1" ht="18" x14ac:dyDescent="0.25">
      <c r="A117" s="112" t="str">
        <f>VLOOKUP(E117,'LISTADO ATM'!$A$2:$C$901,3,0)</f>
        <v>DISTRITO NACIONAL</v>
      </c>
      <c r="B117" s="128" t="s">
        <v>2625</v>
      </c>
      <c r="C117" s="118">
        <v>44286.346261574072</v>
      </c>
      <c r="D117" s="112" t="s">
        <v>2189</v>
      </c>
      <c r="E117" s="133">
        <v>816</v>
      </c>
      <c r="F117" s="139" t="str">
        <f>VLOOKUP(E117,VIP!$A$2:$O12330,2,0)</f>
        <v>DRBR816</v>
      </c>
      <c r="G117" s="139" t="str">
        <f>VLOOKUP(E117,'LISTADO ATM'!$A$2:$B$900,2,0)</f>
        <v xml:space="preserve">ATM Oficina Pedro Brand </v>
      </c>
      <c r="H117" s="139" t="str">
        <f>VLOOKUP(E117,VIP!$A$2:$O17251,7,FALSE)</f>
        <v>Si</v>
      </c>
      <c r="I117" s="139" t="str">
        <f>VLOOKUP(E117,VIP!$A$2:$O9216,8,FALSE)</f>
        <v>Si</v>
      </c>
      <c r="J117" s="139" t="str">
        <f>VLOOKUP(E117,VIP!$A$2:$O9166,8,FALSE)</f>
        <v>Si</v>
      </c>
      <c r="K117" s="139" t="str">
        <f>VLOOKUP(E117,VIP!$A$2:$O12740,6,0)</f>
        <v>NO</v>
      </c>
      <c r="L117" s="113" t="s">
        <v>2254</v>
      </c>
      <c r="M117" s="111" t="s">
        <v>2465</v>
      </c>
      <c r="N117" s="124" t="s">
        <v>2472</v>
      </c>
      <c r="O117" s="141" t="s">
        <v>2474</v>
      </c>
      <c r="P117" s="110"/>
      <c r="Q117" s="114" t="s">
        <v>2254</v>
      </c>
    </row>
    <row r="118" spans="1:17" s="126" customFormat="1" ht="18" hidden="1" x14ac:dyDescent="0.25">
      <c r="A118" s="112" t="str">
        <f>VLOOKUP(E118,'LISTADO ATM'!$A$2:$C$901,3,0)</f>
        <v>NORTE</v>
      </c>
      <c r="B118" s="128" t="s">
        <v>2624</v>
      </c>
      <c r="C118" s="118">
        <v>44286.346643518518</v>
      </c>
      <c r="D118" s="112" t="s">
        <v>2520</v>
      </c>
      <c r="E118" s="133">
        <v>315</v>
      </c>
      <c r="F118" s="139" t="str">
        <f>VLOOKUP(E118,VIP!$A$2:$O12331,2,0)</f>
        <v>DRBR315</v>
      </c>
      <c r="G118" s="139" t="str">
        <f>VLOOKUP(E118,'LISTADO ATM'!$A$2:$B$900,2,0)</f>
        <v xml:space="preserve">ATM Oficina Estrella Sadalá </v>
      </c>
      <c r="H118" s="139" t="str">
        <f>VLOOKUP(E118,VIP!$A$2:$O17252,7,FALSE)</f>
        <v>Si</v>
      </c>
      <c r="I118" s="139" t="str">
        <f>VLOOKUP(E118,VIP!$A$2:$O9217,8,FALSE)</f>
        <v>Si</v>
      </c>
      <c r="J118" s="139" t="str">
        <f>VLOOKUP(E118,VIP!$A$2:$O9167,8,FALSE)</f>
        <v>Si</v>
      </c>
      <c r="K118" s="139" t="str">
        <f>VLOOKUP(E118,VIP!$A$2:$O12741,6,0)</f>
        <v>NO</v>
      </c>
      <c r="L118" s="113" t="s">
        <v>2459</v>
      </c>
      <c r="M118" s="154" t="s">
        <v>2633</v>
      </c>
      <c r="N118" s="124" t="s">
        <v>2472</v>
      </c>
      <c r="O118" s="141" t="s">
        <v>2519</v>
      </c>
      <c r="P118" s="110"/>
      <c r="Q118" s="153">
        <v>44286.807511574072</v>
      </c>
    </row>
    <row r="119" spans="1:17" s="126" customFormat="1" ht="18" x14ac:dyDescent="0.25">
      <c r="A119" s="112" t="str">
        <f>VLOOKUP(E119,'LISTADO ATM'!$A$2:$C$901,3,0)</f>
        <v>SUR</v>
      </c>
      <c r="B119" s="128" t="s">
        <v>2623</v>
      </c>
      <c r="C119" s="118">
        <v>44286.348356481481</v>
      </c>
      <c r="D119" s="112" t="s">
        <v>2189</v>
      </c>
      <c r="E119" s="133">
        <v>5</v>
      </c>
      <c r="F119" s="139" t="str">
        <f>VLOOKUP(E119,VIP!$A$2:$O12328,2,0)</f>
        <v>DRBR005</v>
      </c>
      <c r="G119" s="139" t="str">
        <f>VLOOKUP(E119,'LISTADO ATM'!$A$2:$B$900,2,0)</f>
        <v>ATM Oficina Autoservicio Villa Ofelia (San Juan)</v>
      </c>
      <c r="H119" s="139" t="str">
        <f>VLOOKUP(E119,VIP!$A$2:$O17249,7,FALSE)</f>
        <v>Si</v>
      </c>
      <c r="I119" s="139" t="str">
        <f>VLOOKUP(E119,VIP!$A$2:$O9214,8,FALSE)</f>
        <v>Si</v>
      </c>
      <c r="J119" s="139" t="str">
        <f>VLOOKUP(E119,VIP!$A$2:$O9164,8,FALSE)</f>
        <v>Si</v>
      </c>
      <c r="K119" s="139" t="str">
        <f>VLOOKUP(E119,VIP!$A$2:$O12738,6,0)</f>
        <v>NO</v>
      </c>
      <c r="L119" s="113" t="s">
        <v>2228</v>
      </c>
      <c r="M119" s="111" t="s">
        <v>2465</v>
      </c>
      <c r="N119" s="156" t="s">
        <v>2542</v>
      </c>
      <c r="O119" s="141" t="s">
        <v>2474</v>
      </c>
      <c r="P119" s="110"/>
      <c r="Q119" s="114" t="s">
        <v>2228</v>
      </c>
    </row>
    <row r="120" spans="1:17" s="126" customFormat="1" ht="18" x14ac:dyDescent="0.25">
      <c r="A120" s="112" t="str">
        <f>VLOOKUP(E120,'LISTADO ATM'!$A$2:$C$901,3,0)</f>
        <v>SUR</v>
      </c>
      <c r="B120" s="128" t="s">
        <v>2622</v>
      </c>
      <c r="C120" s="118">
        <v>44286.349652777775</v>
      </c>
      <c r="D120" s="112" t="s">
        <v>2189</v>
      </c>
      <c r="E120" s="133">
        <v>297</v>
      </c>
      <c r="F120" s="139" t="str">
        <f>VLOOKUP(E120,VIP!$A$2:$O12329,2,0)</f>
        <v>DRBR297</v>
      </c>
      <c r="G120" s="139" t="str">
        <f>VLOOKUP(E120,'LISTADO ATM'!$A$2:$B$900,2,0)</f>
        <v xml:space="preserve">ATM S/M Cadena Ocoa </v>
      </c>
      <c r="H120" s="139" t="str">
        <f>VLOOKUP(E120,VIP!$A$2:$O17250,7,FALSE)</f>
        <v>Si</v>
      </c>
      <c r="I120" s="139" t="str">
        <f>VLOOKUP(E120,VIP!$A$2:$O9215,8,FALSE)</f>
        <v>Si</v>
      </c>
      <c r="J120" s="139" t="str">
        <f>VLOOKUP(E120,VIP!$A$2:$O9165,8,FALSE)</f>
        <v>Si</v>
      </c>
      <c r="K120" s="139" t="str">
        <f>VLOOKUP(E120,VIP!$A$2:$O12739,6,0)</f>
        <v>NO</v>
      </c>
      <c r="L120" s="113" t="s">
        <v>2228</v>
      </c>
      <c r="M120" s="111" t="s">
        <v>2465</v>
      </c>
      <c r="N120" s="124" t="s">
        <v>2472</v>
      </c>
      <c r="O120" s="141" t="s">
        <v>2474</v>
      </c>
      <c r="P120" s="110"/>
      <c r="Q120" s="114" t="s">
        <v>2228</v>
      </c>
    </row>
    <row r="121" spans="1:17" s="126" customFormat="1" ht="18" hidden="1" x14ac:dyDescent="0.25">
      <c r="A121" s="112" t="str">
        <f>VLOOKUP(E121,'LISTADO ATM'!$A$2:$C$901,3,0)</f>
        <v>DISTRITO NACIONAL</v>
      </c>
      <c r="B121" s="128" t="s">
        <v>2663</v>
      </c>
      <c r="C121" s="118">
        <v>44286.358425925922</v>
      </c>
      <c r="D121" s="112" t="s">
        <v>2468</v>
      </c>
      <c r="E121" s="133">
        <v>26</v>
      </c>
      <c r="F121" s="139" t="str">
        <f>VLOOKUP(E121,VIP!$A$2:$O12359,2,0)</f>
        <v>DRBR221</v>
      </c>
      <c r="G121" s="139" t="str">
        <f>VLOOKUP(E121,'LISTADO ATM'!$A$2:$B$900,2,0)</f>
        <v>ATM S/M Jumbo San Isidro</v>
      </c>
      <c r="H121" s="139" t="str">
        <f>VLOOKUP(E121,VIP!$A$2:$O17280,7,FALSE)</f>
        <v>Si</v>
      </c>
      <c r="I121" s="139" t="str">
        <f>VLOOKUP(E121,VIP!$A$2:$O9245,8,FALSE)</f>
        <v>Si</v>
      </c>
      <c r="J121" s="139" t="str">
        <f>VLOOKUP(E121,VIP!$A$2:$O9195,8,FALSE)</f>
        <v>Si</v>
      </c>
      <c r="K121" s="139" t="str">
        <f>VLOOKUP(E121,VIP!$A$2:$O12769,6,0)</f>
        <v>NO</v>
      </c>
      <c r="L121" s="113" t="s">
        <v>2428</v>
      </c>
      <c r="M121" s="154" t="s">
        <v>2633</v>
      </c>
      <c r="N121" s="124" t="s">
        <v>2472</v>
      </c>
      <c r="O121" s="141" t="s">
        <v>2473</v>
      </c>
      <c r="P121" s="110"/>
      <c r="Q121" s="153">
        <v>44286.807511574072</v>
      </c>
    </row>
    <row r="122" spans="1:17" s="126" customFormat="1" ht="18" x14ac:dyDescent="0.25">
      <c r="A122" s="112" t="str">
        <f>VLOOKUP(E122,'LISTADO ATM'!$A$2:$C$901,3,0)</f>
        <v>DISTRITO NACIONAL</v>
      </c>
      <c r="B122" s="128" t="s">
        <v>2662</v>
      </c>
      <c r="C122" s="118">
        <v>44286.368969907409</v>
      </c>
      <c r="D122" s="112" t="s">
        <v>2468</v>
      </c>
      <c r="E122" s="133">
        <v>494</v>
      </c>
      <c r="F122" s="139" t="str">
        <f>VLOOKUP(E122,VIP!$A$2:$O12358,2,0)</f>
        <v>DRBR494</v>
      </c>
      <c r="G122" s="139" t="str">
        <f>VLOOKUP(E122,'LISTADO ATM'!$A$2:$B$900,2,0)</f>
        <v xml:space="preserve">ATM Oficina Blue Mall </v>
      </c>
      <c r="H122" s="139" t="str">
        <f>VLOOKUP(E122,VIP!$A$2:$O17279,7,FALSE)</f>
        <v>Si</v>
      </c>
      <c r="I122" s="139" t="str">
        <f>VLOOKUP(E122,VIP!$A$2:$O9244,8,FALSE)</f>
        <v>Si</v>
      </c>
      <c r="J122" s="139" t="str">
        <f>VLOOKUP(E122,VIP!$A$2:$O9194,8,FALSE)</f>
        <v>Si</v>
      </c>
      <c r="K122" s="139" t="str">
        <f>VLOOKUP(E122,VIP!$A$2:$O12768,6,0)</f>
        <v>SI</v>
      </c>
      <c r="L122" s="113" t="s">
        <v>2459</v>
      </c>
      <c r="M122" s="111" t="s">
        <v>2465</v>
      </c>
      <c r="N122" s="156" t="s">
        <v>2542</v>
      </c>
      <c r="O122" s="141" t="s">
        <v>2473</v>
      </c>
      <c r="P122" s="110"/>
      <c r="Q122" s="114" t="s">
        <v>2459</v>
      </c>
    </row>
    <row r="123" spans="1:17" s="126" customFormat="1" ht="18" hidden="1" x14ac:dyDescent="0.25">
      <c r="A123" s="112" t="str">
        <f>VLOOKUP(E123,'LISTADO ATM'!$A$2:$C$901,3,0)</f>
        <v>DISTRITO NACIONAL</v>
      </c>
      <c r="B123" s="128" t="s">
        <v>2661</v>
      </c>
      <c r="C123" s="118">
        <v>44286.377326388887</v>
      </c>
      <c r="D123" s="112" t="s">
        <v>2468</v>
      </c>
      <c r="E123" s="133">
        <v>212</v>
      </c>
      <c r="F123" s="139" t="str">
        <f>VLOOKUP(E123,VIP!$A$2:$O12357,2,0)</f>
        <v>DRBR212</v>
      </c>
      <c r="G123" s="139" t="str">
        <f>VLOOKUP(E123,'LISTADO ATM'!$A$2:$B$900,2,0)</f>
        <v>ATM Universidad Nacional Evangélica (Santo Domingo)</v>
      </c>
      <c r="H123" s="139" t="str">
        <f>VLOOKUP(E123,VIP!$A$2:$O17278,7,FALSE)</f>
        <v>Si</v>
      </c>
      <c r="I123" s="139" t="str">
        <f>VLOOKUP(E123,VIP!$A$2:$O9243,8,FALSE)</f>
        <v>No</v>
      </c>
      <c r="J123" s="139" t="str">
        <f>VLOOKUP(E123,VIP!$A$2:$O9193,8,FALSE)</f>
        <v>No</v>
      </c>
      <c r="K123" s="139" t="str">
        <f>VLOOKUP(E123,VIP!$A$2:$O12767,6,0)</f>
        <v>NO</v>
      </c>
      <c r="L123" s="113" t="s">
        <v>2428</v>
      </c>
      <c r="M123" s="154" t="s">
        <v>2633</v>
      </c>
      <c r="N123" s="124" t="s">
        <v>2472</v>
      </c>
      <c r="O123" s="141" t="s">
        <v>2473</v>
      </c>
      <c r="P123" s="110"/>
      <c r="Q123" s="153">
        <v>44286.598483796297</v>
      </c>
    </row>
    <row r="124" spans="1:17" s="126" customFormat="1" ht="18" hidden="1" x14ac:dyDescent="0.25">
      <c r="A124" s="112" t="str">
        <f>VLOOKUP(E124,'LISTADO ATM'!$A$2:$C$901,3,0)</f>
        <v>DISTRITO NACIONAL</v>
      </c>
      <c r="B124" s="128" t="s">
        <v>2660</v>
      </c>
      <c r="C124" s="118">
        <v>44286.381874999999</v>
      </c>
      <c r="D124" s="112" t="s">
        <v>2468</v>
      </c>
      <c r="E124" s="133">
        <v>525</v>
      </c>
      <c r="F124" s="139" t="str">
        <f>VLOOKUP(E124,VIP!$A$2:$O12356,2,0)</f>
        <v>DRBR525</v>
      </c>
      <c r="G124" s="139" t="str">
        <f>VLOOKUP(E124,'LISTADO ATM'!$A$2:$B$900,2,0)</f>
        <v>ATM S/M Bravo Las Americas</v>
      </c>
      <c r="H124" s="139" t="str">
        <f>VLOOKUP(E124,VIP!$A$2:$O17277,7,FALSE)</f>
        <v>Si</v>
      </c>
      <c r="I124" s="139" t="str">
        <f>VLOOKUP(E124,VIP!$A$2:$O9242,8,FALSE)</f>
        <v>Si</v>
      </c>
      <c r="J124" s="139" t="str">
        <f>VLOOKUP(E124,VIP!$A$2:$O9192,8,FALSE)</f>
        <v>Si</v>
      </c>
      <c r="K124" s="139" t="str">
        <f>VLOOKUP(E124,VIP!$A$2:$O12766,6,0)</f>
        <v>NO</v>
      </c>
      <c r="L124" s="113" t="s">
        <v>2428</v>
      </c>
      <c r="M124" s="154" t="s">
        <v>2633</v>
      </c>
      <c r="N124" s="124" t="s">
        <v>2472</v>
      </c>
      <c r="O124" s="141" t="s">
        <v>2473</v>
      </c>
      <c r="P124" s="110"/>
      <c r="Q124" s="153">
        <v>44286.807511574072</v>
      </c>
    </row>
    <row r="125" spans="1:17" s="126" customFormat="1" ht="18" hidden="1" x14ac:dyDescent="0.25">
      <c r="A125" s="112" t="str">
        <f>VLOOKUP(E125,'LISTADO ATM'!$A$2:$C$901,3,0)</f>
        <v>NORTE</v>
      </c>
      <c r="B125" s="128" t="s">
        <v>2659</v>
      </c>
      <c r="C125" s="118">
        <v>44286.38453703704</v>
      </c>
      <c r="D125" s="112" t="s">
        <v>2190</v>
      </c>
      <c r="E125" s="133">
        <v>489</v>
      </c>
      <c r="F125" s="139" t="str">
        <f>VLOOKUP(E125,VIP!$A$2:$O12355,2,0)</f>
        <v>DRBR489</v>
      </c>
      <c r="G125" s="139" t="str">
        <f>VLOOKUP(E125,'LISTADO ATM'!$A$2:$B$900,2,0)</f>
        <v xml:space="preserve">ATM Aeropuerto El Catey (Samaná) </v>
      </c>
      <c r="H125" s="139" t="str">
        <f>VLOOKUP(E125,VIP!$A$2:$O17276,7,FALSE)</f>
        <v>Si</v>
      </c>
      <c r="I125" s="139" t="str">
        <f>VLOOKUP(E125,VIP!$A$2:$O9241,8,FALSE)</f>
        <v>Si</v>
      </c>
      <c r="J125" s="139" t="str">
        <f>VLOOKUP(E125,VIP!$A$2:$O9191,8,FALSE)</f>
        <v>Si</v>
      </c>
      <c r="K125" s="139" t="str">
        <f>VLOOKUP(E125,VIP!$A$2:$O12765,6,0)</f>
        <v>NO</v>
      </c>
      <c r="L125" s="113" t="s">
        <v>2437</v>
      </c>
      <c r="M125" s="154" t="s">
        <v>2633</v>
      </c>
      <c r="N125" s="156" t="s">
        <v>2542</v>
      </c>
      <c r="O125" s="141" t="s">
        <v>2632</v>
      </c>
      <c r="P125" s="110"/>
      <c r="Q125" s="153">
        <v>44286.598483796297</v>
      </c>
    </row>
    <row r="126" spans="1:17" s="126" customFormat="1" ht="18" hidden="1" x14ac:dyDescent="0.25">
      <c r="A126" s="112" t="str">
        <f>VLOOKUP(E126,'LISTADO ATM'!$A$2:$C$901,3,0)</f>
        <v>NORTE</v>
      </c>
      <c r="B126" s="128" t="s">
        <v>2658</v>
      </c>
      <c r="C126" s="118">
        <v>44286.386944444443</v>
      </c>
      <c r="D126" s="112" t="s">
        <v>2520</v>
      </c>
      <c r="E126" s="133">
        <v>88</v>
      </c>
      <c r="F126" s="139" t="str">
        <f>VLOOKUP(E126,VIP!$A$2:$O12354,2,0)</f>
        <v>DRBR088</v>
      </c>
      <c r="G126" s="139" t="str">
        <f>VLOOKUP(E126,'LISTADO ATM'!$A$2:$B$900,2,0)</f>
        <v xml:space="preserve">ATM S/M La Fuente (Santiago) </v>
      </c>
      <c r="H126" s="139" t="str">
        <f>VLOOKUP(E126,VIP!$A$2:$O17275,7,FALSE)</f>
        <v>Si</v>
      </c>
      <c r="I126" s="139" t="str">
        <f>VLOOKUP(E126,VIP!$A$2:$O9240,8,FALSE)</f>
        <v>Si</v>
      </c>
      <c r="J126" s="139" t="str">
        <f>VLOOKUP(E126,VIP!$A$2:$O9190,8,FALSE)</f>
        <v>Si</v>
      </c>
      <c r="K126" s="139" t="str">
        <f>VLOOKUP(E126,VIP!$A$2:$O12764,6,0)</f>
        <v>NO</v>
      </c>
      <c r="L126" s="113" t="s">
        <v>2428</v>
      </c>
      <c r="M126" s="154" t="s">
        <v>2633</v>
      </c>
      <c r="N126" s="124" t="s">
        <v>2472</v>
      </c>
      <c r="O126" s="141" t="s">
        <v>2519</v>
      </c>
      <c r="P126" s="110"/>
      <c r="Q126" s="153">
        <v>44286.807511574072</v>
      </c>
    </row>
    <row r="127" spans="1:17" s="126" customFormat="1" ht="18" hidden="1" x14ac:dyDescent="0.25">
      <c r="A127" s="112" t="str">
        <f>VLOOKUP(E127,'LISTADO ATM'!$A$2:$C$901,3,0)</f>
        <v>NORTE</v>
      </c>
      <c r="B127" s="128" t="s">
        <v>2657</v>
      </c>
      <c r="C127" s="118">
        <v>44286.389687499999</v>
      </c>
      <c r="D127" s="112" t="s">
        <v>2520</v>
      </c>
      <c r="E127" s="133">
        <v>732</v>
      </c>
      <c r="F127" s="139" t="str">
        <f>VLOOKUP(E127,VIP!$A$2:$O12353,2,0)</f>
        <v>DRBR12H</v>
      </c>
      <c r="G127" s="139" t="str">
        <f>VLOOKUP(E127,'LISTADO ATM'!$A$2:$B$900,2,0)</f>
        <v xml:space="preserve">ATM Molino del Valle (Santiago) </v>
      </c>
      <c r="H127" s="139" t="str">
        <f>VLOOKUP(E127,VIP!$A$2:$O17274,7,FALSE)</f>
        <v>Si</v>
      </c>
      <c r="I127" s="139" t="str">
        <f>VLOOKUP(E127,VIP!$A$2:$O9239,8,FALSE)</f>
        <v>Si</v>
      </c>
      <c r="J127" s="139" t="str">
        <f>VLOOKUP(E127,VIP!$A$2:$O9189,8,FALSE)</f>
        <v>Si</v>
      </c>
      <c r="K127" s="139" t="str">
        <f>VLOOKUP(E127,VIP!$A$2:$O12763,6,0)</f>
        <v>NO</v>
      </c>
      <c r="L127" s="113" t="s">
        <v>2428</v>
      </c>
      <c r="M127" s="154" t="s">
        <v>2633</v>
      </c>
      <c r="N127" s="124" t="s">
        <v>2472</v>
      </c>
      <c r="O127" s="141" t="s">
        <v>2519</v>
      </c>
      <c r="P127" s="110"/>
      <c r="Q127" s="153">
        <v>44286.598483796297</v>
      </c>
    </row>
    <row r="128" spans="1:17" s="126" customFormat="1" ht="18" x14ac:dyDescent="0.25">
      <c r="A128" s="112" t="str">
        <f>VLOOKUP(E128,'LISTADO ATM'!$A$2:$C$901,3,0)</f>
        <v>DISTRITO NACIONAL</v>
      </c>
      <c r="B128" s="128" t="s">
        <v>2656</v>
      </c>
      <c r="C128" s="118">
        <v>44286.395416666666</v>
      </c>
      <c r="D128" s="112" t="s">
        <v>2189</v>
      </c>
      <c r="E128" s="133">
        <v>861</v>
      </c>
      <c r="F128" s="139" t="str">
        <f>VLOOKUP(E128,VIP!$A$2:$O12352,2,0)</f>
        <v>DRBR861</v>
      </c>
      <c r="G128" s="139" t="str">
        <f>VLOOKUP(E128,'LISTADO ATM'!$A$2:$B$900,2,0)</f>
        <v xml:space="preserve">ATM Oficina Bella Vista 27 de Febrero II </v>
      </c>
      <c r="H128" s="139" t="str">
        <f>VLOOKUP(E128,VIP!$A$2:$O17273,7,FALSE)</f>
        <v>Si</v>
      </c>
      <c r="I128" s="139" t="str">
        <f>VLOOKUP(E128,VIP!$A$2:$O9238,8,FALSE)</f>
        <v>Si</v>
      </c>
      <c r="J128" s="139" t="str">
        <f>VLOOKUP(E128,VIP!$A$2:$O9188,8,FALSE)</f>
        <v>Si</v>
      </c>
      <c r="K128" s="139" t="str">
        <f>VLOOKUP(E128,VIP!$A$2:$O12762,6,0)</f>
        <v>NO</v>
      </c>
      <c r="L128" s="113" t="s">
        <v>2665</v>
      </c>
      <c r="M128" s="111" t="s">
        <v>2465</v>
      </c>
      <c r="N128" s="124" t="s">
        <v>2493</v>
      </c>
      <c r="O128" s="141" t="s">
        <v>2474</v>
      </c>
      <c r="P128" s="110"/>
      <c r="Q128" s="114" t="s">
        <v>2665</v>
      </c>
    </row>
    <row r="129" spans="1:17" s="126" customFormat="1" ht="18" hidden="1" x14ac:dyDescent="0.25">
      <c r="A129" s="112" t="str">
        <f>VLOOKUP(E129,'LISTADO ATM'!$A$2:$C$901,3,0)</f>
        <v>ESTE</v>
      </c>
      <c r="B129" s="128" t="s">
        <v>2673</v>
      </c>
      <c r="C129" s="118">
        <v>44286.395960648151</v>
      </c>
      <c r="D129" s="112" t="s">
        <v>2494</v>
      </c>
      <c r="E129" s="133">
        <v>385</v>
      </c>
      <c r="F129" s="139" t="str">
        <f>VLOOKUP(E129,VIP!$A$2:$O12366,2,0)</f>
        <v>DRBR385</v>
      </c>
      <c r="G129" s="139" t="str">
        <f>VLOOKUP(E129,'LISTADO ATM'!$A$2:$B$900,2,0)</f>
        <v xml:space="preserve">ATM Plaza Verón I </v>
      </c>
      <c r="H129" s="139" t="str">
        <f>VLOOKUP(E129,VIP!$A$2:$O17287,7,FALSE)</f>
        <v>Si</v>
      </c>
      <c r="I129" s="139" t="str">
        <f>VLOOKUP(E129,VIP!$A$2:$O9252,8,FALSE)</f>
        <v>Si</v>
      </c>
      <c r="J129" s="139" t="str">
        <f>VLOOKUP(E129,VIP!$A$2:$O9202,8,FALSE)</f>
        <v>Si</v>
      </c>
      <c r="K129" s="139" t="str">
        <f>VLOOKUP(E129,VIP!$A$2:$O12776,6,0)</f>
        <v>NO</v>
      </c>
      <c r="L129" s="113" t="s">
        <v>2681</v>
      </c>
      <c r="M129" s="154" t="s">
        <v>2633</v>
      </c>
      <c r="N129" s="156" t="s">
        <v>2542</v>
      </c>
      <c r="O129" s="141" t="s">
        <v>2678</v>
      </c>
      <c r="P129" s="110" t="s">
        <v>2682</v>
      </c>
      <c r="Q129" s="154" t="s">
        <v>2681</v>
      </c>
    </row>
    <row r="130" spans="1:17" s="126" customFormat="1" ht="18" hidden="1" x14ac:dyDescent="0.25">
      <c r="A130" s="112" t="str">
        <f>VLOOKUP(E130,'LISTADO ATM'!$A$2:$C$901,3,0)</f>
        <v>DISTRITO NACIONAL</v>
      </c>
      <c r="B130" s="128" t="s">
        <v>2672</v>
      </c>
      <c r="C130" s="118">
        <v>44286.396874999999</v>
      </c>
      <c r="D130" s="112" t="s">
        <v>2494</v>
      </c>
      <c r="E130" s="133">
        <v>453</v>
      </c>
      <c r="F130" s="139" t="str">
        <f>VLOOKUP(E130,VIP!$A$2:$O12365,2,0)</f>
        <v>DRBR453</v>
      </c>
      <c r="G130" s="139" t="str">
        <f>VLOOKUP(E130,'LISTADO ATM'!$A$2:$B$900,2,0)</f>
        <v xml:space="preserve">ATM Autobanco Sarasota II </v>
      </c>
      <c r="H130" s="139" t="str">
        <f>VLOOKUP(E130,VIP!$A$2:$O17286,7,FALSE)</f>
        <v>Si</v>
      </c>
      <c r="I130" s="139" t="str">
        <f>VLOOKUP(E130,VIP!$A$2:$O9251,8,FALSE)</f>
        <v>Si</v>
      </c>
      <c r="J130" s="139" t="str">
        <f>VLOOKUP(E130,VIP!$A$2:$O9201,8,FALSE)</f>
        <v>Si</v>
      </c>
      <c r="K130" s="139" t="str">
        <f>VLOOKUP(E130,VIP!$A$2:$O12775,6,0)</f>
        <v>SI</v>
      </c>
      <c r="L130" s="113" t="s">
        <v>2680</v>
      </c>
      <c r="M130" s="154" t="s">
        <v>2633</v>
      </c>
      <c r="N130" s="156" t="s">
        <v>2542</v>
      </c>
      <c r="O130" s="141" t="s">
        <v>2679</v>
      </c>
      <c r="P130" s="110" t="s">
        <v>2683</v>
      </c>
      <c r="Q130" s="154" t="s">
        <v>2680</v>
      </c>
    </row>
    <row r="131" spans="1:17" s="126" customFormat="1" ht="18" hidden="1" x14ac:dyDescent="0.25">
      <c r="A131" s="112" t="str">
        <f>VLOOKUP(E131,'LISTADO ATM'!$A$2:$C$901,3,0)</f>
        <v>ESTE</v>
      </c>
      <c r="B131" s="128" t="s">
        <v>2671</v>
      </c>
      <c r="C131" s="118">
        <v>44286.397523148145</v>
      </c>
      <c r="D131" s="112" t="s">
        <v>2494</v>
      </c>
      <c r="E131" s="133">
        <v>158</v>
      </c>
      <c r="F131" s="139" t="str">
        <f>VLOOKUP(E131,VIP!$A$2:$O12364,2,0)</f>
        <v>DRBR158</v>
      </c>
      <c r="G131" s="139" t="str">
        <f>VLOOKUP(E131,'LISTADO ATM'!$A$2:$B$900,2,0)</f>
        <v xml:space="preserve">ATM Oficina Romana Norte </v>
      </c>
      <c r="H131" s="139" t="str">
        <f>VLOOKUP(E131,VIP!$A$2:$O17285,7,FALSE)</f>
        <v>Si</v>
      </c>
      <c r="I131" s="139" t="str">
        <f>VLOOKUP(E131,VIP!$A$2:$O9250,8,FALSE)</f>
        <v>Si</v>
      </c>
      <c r="J131" s="139" t="str">
        <f>VLOOKUP(E131,VIP!$A$2:$O9200,8,FALSE)</f>
        <v>Si</v>
      </c>
      <c r="K131" s="139" t="str">
        <f>VLOOKUP(E131,VIP!$A$2:$O12774,6,0)</f>
        <v>SI</v>
      </c>
      <c r="L131" s="113" t="s">
        <v>2680</v>
      </c>
      <c r="M131" s="154" t="s">
        <v>2633</v>
      </c>
      <c r="N131" s="156" t="s">
        <v>2542</v>
      </c>
      <c r="O131" s="141" t="s">
        <v>2679</v>
      </c>
      <c r="P131" s="110" t="s">
        <v>2683</v>
      </c>
      <c r="Q131" s="154" t="s">
        <v>2680</v>
      </c>
    </row>
    <row r="132" spans="1:17" s="126" customFormat="1" ht="18" x14ac:dyDescent="0.25">
      <c r="A132" s="112" t="str">
        <f>VLOOKUP(E132,'LISTADO ATM'!$A$2:$C$901,3,0)</f>
        <v>DISTRITO NACIONAL</v>
      </c>
      <c r="B132" s="128" t="s">
        <v>2655</v>
      </c>
      <c r="C132" s="118">
        <v>44286.397800925923</v>
      </c>
      <c r="D132" s="112" t="s">
        <v>2189</v>
      </c>
      <c r="E132" s="133">
        <v>113</v>
      </c>
      <c r="F132" s="139" t="str">
        <f>VLOOKUP(E132,VIP!$A$2:$O12351,2,0)</f>
        <v>DRBR113</v>
      </c>
      <c r="G132" s="139" t="str">
        <f>VLOOKUP(E132,'LISTADO ATM'!$A$2:$B$900,2,0)</f>
        <v xml:space="preserve">ATM Autoservicio Atalaya del Mar </v>
      </c>
      <c r="H132" s="139" t="str">
        <f>VLOOKUP(E132,VIP!$A$2:$O17272,7,FALSE)</f>
        <v>Si</v>
      </c>
      <c r="I132" s="139" t="str">
        <f>VLOOKUP(E132,VIP!$A$2:$O9237,8,FALSE)</f>
        <v>No</v>
      </c>
      <c r="J132" s="139" t="str">
        <f>VLOOKUP(E132,VIP!$A$2:$O9187,8,FALSE)</f>
        <v>No</v>
      </c>
      <c r="K132" s="139" t="str">
        <f>VLOOKUP(E132,VIP!$A$2:$O12761,6,0)</f>
        <v>NO</v>
      </c>
      <c r="L132" s="113" t="s">
        <v>2228</v>
      </c>
      <c r="M132" s="111" t="s">
        <v>2465</v>
      </c>
      <c r="N132" s="124" t="s">
        <v>2493</v>
      </c>
      <c r="O132" s="141" t="s">
        <v>2474</v>
      </c>
      <c r="P132" s="110"/>
      <c r="Q132" s="114" t="s">
        <v>2228</v>
      </c>
    </row>
    <row r="133" spans="1:17" s="126" customFormat="1" ht="18" hidden="1" x14ac:dyDescent="0.25">
      <c r="A133" s="112" t="str">
        <f>VLOOKUP(E133,'LISTADO ATM'!$A$2:$C$901,3,0)</f>
        <v>NORTE</v>
      </c>
      <c r="B133" s="128" t="s">
        <v>2654</v>
      </c>
      <c r="C133" s="118">
        <v>44286.398425925923</v>
      </c>
      <c r="D133" s="112" t="s">
        <v>2190</v>
      </c>
      <c r="E133" s="133">
        <v>99</v>
      </c>
      <c r="F133" s="139" t="str">
        <f>VLOOKUP(E133,VIP!$A$2:$O12350,2,0)</f>
        <v>DRBR099</v>
      </c>
      <c r="G133" s="139" t="str">
        <f>VLOOKUP(E133,'LISTADO ATM'!$A$2:$B$900,2,0)</f>
        <v xml:space="preserve">ATM Multicentro La Sirena S.F.M. </v>
      </c>
      <c r="H133" s="139" t="str">
        <f>VLOOKUP(E133,VIP!$A$2:$O17271,7,FALSE)</f>
        <v>Si</v>
      </c>
      <c r="I133" s="139" t="str">
        <f>VLOOKUP(E133,VIP!$A$2:$O9236,8,FALSE)</f>
        <v>Si</v>
      </c>
      <c r="J133" s="139" t="str">
        <f>VLOOKUP(E133,VIP!$A$2:$O9186,8,FALSE)</f>
        <v>Si</v>
      </c>
      <c r="K133" s="139" t="str">
        <f>VLOOKUP(E133,VIP!$A$2:$O12760,6,0)</f>
        <v>NO</v>
      </c>
      <c r="L133" s="113" t="s">
        <v>2228</v>
      </c>
      <c r="M133" s="154" t="s">
        <v>2633</v>
      </c>
      <c r="N133" s="124" t="s">
        <v>2472</v>
      </c>
      <c r="O133" s="141" t="s">
        <v>2632</v>
      </c>
      <c r="P133" s="110"/>
      <c r="Q133" s="153">
        <v>44286.598483796297</v>
      </c>
    </row>
    <row r="134" spans="1:17" s="126" customFormat="1" ht="18" hidden="1" x14ac:dyDescent="0.25">
      <c r="A134" s="112" t="str">
        <f>VLOOKUP(E134,'LISTADO ATM'!$A$2:$C$901,3,0)</f>
        <v>ESTE</v>
      </c>
      <c r="B134" s="128" t="s">
        <v>2653</v>
      </c>
      <c r="C134" s="118">
        <v>44286.3984837963</v>
      </c>
      <c r="D134" s="112" t="s">
        <v>2189</v>
      </c>
      <c r="E134" s="133">
        <v>294</v>
      </c>
      <c r="F134" s="139" t="str">
        <f>VLOOKUP(E134,VIP!$A$2:$O12349,2,0)</f>
        <v>DRBR294</v>
      </c>
      <c r="G134" s="139" t="str">
        <f>VLOOKUP(E134,'LISTADO ATM'!$A$2:$B$900,2,0)</f>
        <v xml:space="preserve">ATM Plaza Zaglul San Pedro II </v>
      </c>
      <c r="H134" s="139" t="str">
        <f>VLOOKUP(E134,VIP!$A$2:$O17270,7,FALSE)</f>
        <v>Si</v>
      </c>
      <c r="I134" s="139" t="str">
        <f>VLOOKUP(E134,VIP!$A$2:$O9235,8,FALSE)</f>
        <v>Si</v>
      </c>
      <c r="J134" s="139" t="str">
        <f>VLOOKUP(E134,VIP!$A$2:$O9185,8,FALSE)</f>
        <v>Si</v>
      </c>
      <c r="K134" s="139" t="str">
        <f>VLOOKUP(E134,VIP!$A$2:$O12759,6,0)</f>
        <v>NO</v>
      </c>
      <c r="L134" s="113" t="s">
        <v>2228</v>
      </c>
      <c r="M134" s="154" t="s">
        <v>2633</v>
      </c>
      <c r="N134" s="156" t="s">
        <v>2542</v>
      </c>
      <c r="O134" s="141" t="s">
        <v>2474</v>
      </c>
      <c r="P134" s="110"/>
      <c r="Q134" s="153">
        <v>44286.598483796297</v>
      </c>
    </row>
    <row r="135" spans="1:17" s="126" customFormat="1" ht="18" hidden="1" x14ac:dyDescent="0.25">
      <c r="A135" s="112" t="str">
        <f>VLOOKUP(E135,'LISTADO ATM'!$A$2:$C$901,3,0)</f>
        <v>DISTRITO NACIONAL</v>
      </c>
      <c r="B135" s="128" t="s">
        <v>2652</v>
      </c>
      <c r="C135" s="118">
        <v>44286.399108796293</v>
      </c>
      <c r="D135" s="112" t="s">
        <v>2189</v>
      </c>
      <c r="E135" s="133">
        <v>160</v>
      </c>
      <c r="F135" s="139" t="str">
        <f>VLOOKUP(E135,VIP!$A$2:$O12348,2,0)</f>
        <v>DRBR160</v>
      </c>
      <c r="G135" s="139" t="str">
        <f>VLOOKUP(E135,'LISTADO ATM'!$A$2:$B$900,2,0)</f>
        <v xml:space="preserve">ATM Oficina Herrera </v>
      </c>
      <c r="H135" s="139" t="str">
        <f>VLOOKUP(E135,VIP!$A$2:$O17269,7,FALSE)</f>
        <v>Si</v>
      </c>
      <c r="I135" s="139" t="str">
        <f>VLOOKUP(E135,VIP!$A$2:$O9234,8,FALSE)</f>
        <v>Si</v>
      </c>
      <c r="J135" s="139" t="str">
        <f>VLOOKUP(E135,VIP!$A$2:$O9184,8,FALSE)</f>
        <v>Si</v>
      </c>
      <c r="K135" s="139" t="str">
        <f>VLOOKUP(E135,VIP!$A$2:$O12758,6,0)</f>
        <v>NO</v>
      </c>
      <c r="L135" s="113" t="s">
        <v>2228</v>
      </c>
      <c r="M135" s="154" t="s">
        <v>2633</v>
      </c>
      <c r="N135" s="156" t="s">
        <v>2542</v>
      </c>
      <c r="O135" s="141" t="s">
        <v>2474</v>
      </c>
      <c r="P135" s="110"/>
      <c r="Q135" s="153">
        <v>44286.598483796297</v>
      </c>
    </row>
    <row r="136" spans="1:17" s="126" customFormat="1" ht="18" x14ac:dyDescent="0.25">
      <c r="A136" s="112" t="str">
        <f>VLOOKUP(E136,'LISTADO ATM'!$A$2:$C$901,3,0)</f>
        <v>ESTE</v>
      </c>
      <c r="B136" s="128" t="s">
        <v>2651</v>
      </c>
      <c r="C136" s="118">
        <v>44286.401759259257</v>
      </c>
      <c r="D136" s="112" t="s">
        <v>2189</v>
      </c>
      <c r="E136" s="133">
        <v>399</v>
      </c>
      <c r="F136" s="139" t="str">
        <f>VLOOKUP(E136,VIP!$A$2:$O12347,2,0)</f>
        <v>DRBR399</v>
      </c>
      <c r="G136" s="139" t="str">
        <f>VLOOKUP(E136,'LISTADO ATM'!$A$2:$B$900,2,0)</f>
        <v xml:space="preserve">ATM Oficina La Romana II </v>
      </c>
      <c r="H136" s="139" t="str">
        <f>VLOOKUP(E136,VIP!$A$2:$O17268,7,FALSE)</f>
        <v>Si</v>
      </c>
      <c r="I136" s="139" t="str">
        <f>VLOOKUP(E136,VIP!$A$2:$O9233,8,FALSE)</f>
        <v>Si</v>
      </c>
      <c r="J136" s="139" t="str">
        <f>VLOOKUP(E136,VIP!$A$2:$O9183,8,FALSE)</f>
        <v>Si</v>
      </c>
      <c r="K136" s="139" t="str">
        <f>VLOOKUP(E136,VIP!$A$2:$O12757,6,0)</f>
        <v>NO</v>
      </c>
      <c r="L136" s="113" t="s">
        <v>2228</v>
      </c>
      <c r="M136" s="111" t="s">
        <v>2465</v>
      </c>
      <c r="N136" s="124" t="s">
        <v>2493</v>
      </c>
      <c r="O136" s="141" t="s">
        <v>2474</v>
      </c>
      <c r="P136" s="110"/>
      <c r="Q136" s="114" t="s">
        <v>2228</v>
      </c>
    </row>
    <row r="137" spans="1:17" s="126" customFormat="1" ht="18" hidden="1" x14ac:dyDescent="0.25">
      <c r="A137" s="112" t="str">
        <f>VLOOKUP(E137,'LISTADO ATM'!$A$2:$C$901,3,0)</f>
        <v>DISTRITO NACIONAL</v>
      </c>
      <c r="B137" s="128" t="s">
        <v>2650</v>
      </c>
      <c r="C137" s="118">
        <v>44286.402453703704</v>
      </c>
      <c r="D137" s="112" t="s">
        <v>2468</v>
      </c>
      <c r="E137" s="133">
        <v>565</v>
      </c>
      <c r="F137" s="139" t="str">
        <f>VLOOKUP(E137,VIP!$A$2:$O12346,2,0)</f>
        <v>DRBR24H</v>
      </c>
      <c r="G137" s="139" t="str">
        <f>VLOOKUP(E137,'LISTADO ATM'!$A$2:$B$900,2,0)</f>
        <v xml:space="preserve">ATM S/M La Cadena Núñez de Cáceres </v>
      </c>
      <c r="H137" s="139" t="str">
        <f>VLOOKUP(E137,VIP!$A$2:$O17267,7,FALSE)</f>
        <v>Si</v>
      </c>
      <c r="I137" s="139" t="str">
        <f>VLOOKUP(E137,VIP!$A$2:$O9232,8,FALSE)</f>
        <v>Si</v>
      </c>
      <c r="J137" s="139" t="str">
        <f>VLOOKUP(E137,VIP!$A$2:$O9182,8,FALSE)</f>
        <v>Si</v>
      </c>
      <c r="K137" s="139" t="str">
        <f>VLOOKUP(E137,VIP!$A$2:$O12756,6,0)</f>
        <v>NO</v>
      </c>
      <c r="L137" s="113" t="s">
        <v>2428</v>
      </c>
      <c r="M137" s="154" t="s">
        <v>2633</v>
      </c>
      <c r="N137" s="124" t="s">
        <v>2472</v>
      </c>
      <c r="O137" s="141" t="s">
        <v>2473</v>
      </c>
      <c r="P137" s="110"/>
      <c r="Q137" s="153">
        <v>44286.598483796297</v>
      </c>
    </row>
    <row r="138" spans="1:17" s="126" customFormat="1" ht="18" hidden="1" x14ac:dyDescent="0.25">
      <c r="A138" s="112" t="str">
        <f>VLOOKUP(E138,'LISTADO ATM'!$A$2:$C$901,3,0)</f>
        <v>SUR</v>
      </c>
      <c r="B138" s="128" t="s">
        <v>2649</v>
      </c>
      <c r="C138" s="118">
        <v>44286.402696759258</v>
      </c>
      <c r="D138" s="112" t="s">
        <v>2189</v>
      </c>
      <c r="E138" s="133">
        <v>881</v>
      </c>
      <c r="F138" s="139" t="str">
        <f>VLOOKUP(E138,VIP!$A$2:$O12345,2,0)</f>
        <v>DRBR881</v>
      </c>
      <c r="G138" s="139" t="str">
        <f>VLOOKUP(E138,'LISTADO ATM'!$A$2:$B$900,2,0)</f>
        <v xml:space="preserve">ATM UNP Yaguate (San Cristóbal) </v>
      </c>
      <c r="H138" s="139" t="str">
        <f>VLOOKUP(E138,VIP!$A$2:$O17266,7,FALSE)</f>
        <v>Si</v>
      </c>
      <c r="I138" s="139" t="str">
        <f>VLOOKUP(E138,VIP!$A$2:$O9231,8,FALSE)</f>
        <v>Si</v>
      </c>
      <c r="J138" s="139" t="str">
        <f>VLOOKUP(E138,VIP!$A$2:$O9181,8,FALSE)</f>
        <v>Si</v>
      </c>
      <c r="K138" s="139" t="str">
        <f>VLOOKUP(E138,VIP!$A$2:$O12755,6,0)</f>
        <v>NO</v>
      </c>
      <c r="L138" s="113" t="s">
        <v>2228</v>
      </c>
      <c r="M138" s="154" t="s">
        <v>2633</v>
      </c>
      <c r="N138" s="156" t="s">
        <v>2542</v>
      </c>
      <c r="O138" s="141" t="s">
        <v>2474</v>
      </c>
      <c r="P138" s="110"/>
      <c r="Q138" s="153">
        <v>44286.598483796297</v>
      </c>
    </row>
    <row r="139" spans="1:17" s="126" customFormat="1" ht="18" hidden="1" x14ac:dyDescent="0.25">
      <c r="A139" s="112" t="str">
        <f>VLOOKUP(E139,'LISTADO ATM'!$A$2:$C$901,3,0)</f>
        <v>DISTRITO NACIONAL</v>
      </c>
      <c r="B139" s="128" t="s">
        <v>2648</v>
      </c>
      <c r="C139" s="118">
        <v>44286.40420138889</v>
      </c>
      <c r="D139" s="112" t="s">
        <v>2189</v>
      </c>
      <c r="E139" s="133">
        <v>39</v>
      </c>
      <c r="F139" s="139" t="str">
        <f>VLOOKUP(E139,VIP!$A$2:$O12344,2,0)</f>
        <v>DRBR039</v>
      </c>
      <c r="G139" s="139" t="str">
        <f>VLOOKUP(E139,'LISTADO ATM'!$A$2:$B$900,2,0)</f>
        <v xml:space="preserve">ATM Oficina Ovando </v>
      </c>
      <c r="H139" s="139" t="str">
        <f>VLOOKUP(E139,VIP!$A$2:$O17265,7,FALSE)</f>
        <v>Si</v>
      </c>
      <c r="I139" s="139" t="str">
        <f>VLOOKUP(E139,VIP!$A$2:$O9230,8,FALSE)</f>
        <v>No</v>
      </c>
      <c r="J139" s="139" t="str">
        <f>VLOOKUP(E139,VIP!$A$2:$O9180,8,FALSE)</f>
        <v>No</v>
      </c>
      <c r="K139" s="139" t="str">
        <f>VLOOKUP(E139,VIP!$A$2:$O12754,6,0)</f>
        <v>NO</v>
      </c>
      <c r="L139" s="113" t="s">
        <v>2228</v>
      </c>
      <c r="M139" s="154" t="s">
        <v>2633</v>
      </c>
      <c r="N139" s="156" t="s">
        <v>2542</v>
      </c>
      <c r="O139" s="141" t="s">
        <v>2474</v>
      </c>
      <c r="P139" s="110"/>
      <c r="Q139" s="153">
        <v>44286.598483796297</v>
      </c>
    </row>
    <row r="140" spans="1:17" s="126" customFormat="1" ht="18" hidden="1" x14ac:dyDescent="0.25">
      <c r="A140" s="112" t="str">
        <f>VLOOKUP(E140,'LISTADO ATM'!$A$2:$C$901,3,0)</f>
        <v>SUR</v>
      </c>
      <c r="B140" s="128" t="s">
        <v>2647</v>
      </c>
      <c r="C140" s="118">
        <v>44286.404224537036</v>
      </c>
      <c r="D140" s="112" t="s">
        <v>2468</v>
      </c>
      <c r="E140" s="133">
        <v>252</v>
      </c>
      <c r="F140" s="139" t="str">
        <f>VLOOKUP(E140,VIP!$A$2:$O12343,2,0)</f>
        <v>DRBR252</v>
      </c>
      <c r="G140" s="139" t="str">
        <f>VLOOKUP(E140,'LISTADO ATM'!$A$2:$B$900,2,0)</f>
        <v xml:space="preserve">ATM Banco Agrícola (Barahona) </v>
      </c>
      <c r="H140" s="139" t="str">
        <f>VLOOKUP(E140,VIP!$A$2:$O17264,7,FALSE)</f>
        <v>Si</v>
      </c>
      <c r="I140" s="139" t="str">
        <f>VLOOKUP(E140,VIP!$A$2:$O9229,8,FALSE)</f>
        <v>Si</v>
      </c>
      <c r="J140" s="139" t="str">
        <f>VLOOKUP(E140,VIP!$A$2:$O9179,8,FALSE)</f>
        <v>Si</v>
      </c>
      <c r="K140" s="139" t="str">
        <f>VLOOKUP(E140,VIP!$A$2:$O12753,6,0)</f>
        <v>NO</v>
      </c>
      <c r="L140" s="113" t="s">
        <v>2428</v>
      </c>
      <c r="M140" s="154" t="s">
        <v>2633</v>
      </c>
      <c r="N140" s="124" t="s">
        <v>2472</v>
      </c>
      <c r="O140" s="141" t="s">
        <v>2473</v>
      </c>
      <c r="P140" s="110"/>
      <c r="Q140" s="153">
        <v>44286.598483796297</v>
      </c>
    </row>
    <row r="141" spans="1:17" s="126" customFormat="1" ht="18" x14ac:dyDescent="0.25">
      <c r="A141" s="112" t="str">
        <f>VLOOKUP(E141,'LISTADO ATM'!$A$2:$C$901,3,0)</f>
        <v>NORTE</v>
      </c>
      <c r="B141" s="128" t="s">
        <v>2646</v>
      </c>
      <c r="C141" s="118">
        <v>44286.405648148146</v>
      </c>
      <c r="D141" s="112" t="s">
        <v>2494</v>
      </c>
      <c r="E141" s="133">
        <v>712</v>
      </c>
      <c r="F141" s="139" t="str">
        <f>VLOOKUP(E141,VIP!$A$2:$O12342,2,0)</f>
        <v>DRBR128</v>
      </c>
      <c r="G141" s="139" t="str">
        <f>VLOOKUP(E141,'LISTADO ATM'!$A$2:$B$900,2,0)</f>
        <v xml:space="preserve">ATM Oficina Imbert </v>
      </c>
      <c r="H141" s="139" t="str">
        <f>VLOOKUP(E141,VIP!$A$2:$O17263,7,FALSE)</f>
        <v>Si</v>
      </c>
      <c r="I141" s="139" t="str">
        <f>VLOOKUP(E141,VIP!$A$2:$O9228,8,FALSE)</f>
        <v>Si</v>
      </c>
      <c r="J141" s="139" t="str">
        <f>VLOOKUP(E141,VIP!$A$2:$O9178,8,FALSE)</f>
        <v>Si</v>
      </c>
      <c r="K141" s="139" t="str">
        <f>VLOOKUP(E141,VIP!$A$2:$O12752,6,0)</f>
        <v>SI</v>
      </c>
      <c r="L141" s="113" t="s">
        <v>2428</v>
      </c>
      <c r="M141" s="111" t="s">
        <v>2465</v>
      </c>
      <c r="N141" s="124" t="s">
        <v>2472</v>
      </c>
      <c r="O141" s="141" t="s">
        <v>2495</v>
      </c>
      <c r="P141" s="110"/>
      <c r="Q141" s="114" t="s">
        <v>2428</v>
      </c>
    </row>
    <row r="142" spans="1:17" s="126" customFormat="1" ht="18" hidden="1" x14ac:dyDescent="0.25">
      <c r="A142" s="112" t="str">
        <f>VLOOKUP(E142,'LISTADO ATM'!$A$2:$C$901,3,0)</f>
        <v>NORTE</v>
      </c>
      <c r="B142" s="128" t="s">
        <v>2645</v>
      </c>
      <c r="C142" s="118">
        <v>44286.411122685182</v>
      </c>
      <c r="D142" s="112" t="s">
        <v>2190</v>
      </c>
      <c r="E142" s="133">
        <v>402</v>
      </c>
      <c r="F142" s="139" t="str">
        <f>VLOOKUP(E142,VIP!$A$2:$O12341,2,0)</f>
        <v>DRBR402</v>
      </c>
      <c r="G142" s="139" t="str">
        <f>VLOOKUP(E142,'LISTADO ATM'!$A$2:$B$900,2,0)</f>
        <v xml:space="preserve">ATM La Sirena La Vega </v>
      </c>
      <c r="H142" s="139" t="str">
        <f>VLOOKUP(E142,VIP!$A$2:$O17262,7,FALSE)</f>
        <v>Si</v>
      </c>
      <c r="I142" s="139" t="str">
        <f>VLOOKUP(E142,VIP!$A$2:$O9227,8,FALSE)</f>
        <v>Si</v>
      </c>
      <c r="J142" s="139" t="str">
        <f>VLOOKUP(E142,VIP!$A$2:$O9177,8,FALSE)</f>
        <v>Si</v>
      </c>
      <c r="K142" s="139" t="str">
        <f>VLOOKUP(E142,VIP!$A$2:$O12751,6,0)</f>
        <v>NO</v>
      </c>
      <c r="L142" s="113" t="s">
        <v>2254</v>
      </c>
      <c r="M142" s="154" t="s">
        <v>2633</v>
      </c>
      <c r="N142" s="124" t="s">
        <v>2472</v>
      </c>
      <c r="O142" s="141" t="s">
        <v>2505</v>
      </c>
      <c r="P142" s="110"/>
      <c r="Q142" s="153">
        <v>44286.598483796297</v>
      </c>
    </row>
    <row r="143" spans="1:17" s="126" customFormat="1" ht="18" hidden="1" x14ac:dyDescent="0.25">
      <c r="A143" s="112" t="str">
        <f>VLOOKUP(E143,'LISTADO ATM'!$A$2:$C$901,3,0)</f>
        <v>ESTE</v>
      </c>
      <c r="B143" s="128" t="s">
        <v>2644</v>
      </c>
      <c r="C143" s="118">
        <v>44286.416250000002</v>
      </c>
      <c r="D143" s="112" t="s">
        <v>2468</v>
      </c>
      <c r="E143" s="133">
        <v>608</v>
      </c>
      <c r="F143" s="139" t="str">
        <f>VLOOKUP(E143,VIP!$A$2:$O12340,2,0)</f>
        <v>DRBR305</v>
      </c>
      <c r="G143" s="139" t="str">
        <f>VLOOKUP(E143,'LISTADO ATM'!$A$2:$B$900,2,0)</f>
        <v xml:space="preserve">ATM Oficina Jumbo (San Pedro) </v>
      </c>
      <c r="H143" s="139" t="str">
        <f>VLOOKUP(E143,VIP!$A$2:$O17261,7,FALSE)</f>
        <v>Si</v>
      </c>
      <c r="I143" s="139" t="str">
        <f>VLOOKUP(E143,VIP!$A$2:$O9226,8,FALSE)</f>
        <v>Si</v>
      </c>
      <c r="J143" s="139" t="str">
        <f>VLOOKUP(E143,VIP!$A$2:$O9176,8,FALSE)</f>
        <v>Si</v>
      </c>
      <c r="K143" s="139" t="str">
        <f>VLOOKUP(E143,VIP!$A$2:$O12750,6,0)</f>
        <v>SI</v>
      </c>
      <c r="L143" s="113" t="s">
        <v>2428</v>
      </c>
      <c r="M143" s="154" t="s">
        <v>2633</v>
      </c>
      <c r="N143" s="156" t="s">
        <v>2542</v>
      </c>
      <c r="O143" s="141" t="s">
        <v>2473</v>
      </c>
      <c r="P143" s="110"/>
      <c r="Q143" s="153">
        <v>44286.598483796297</v>
      </c>
    </row>
    <row r="144" spans="1:17" s="126" customFormat="1" ht="18" hidden="1" x14ac:dyDescent="0.25">
      <c r="A144" s="112" t="str">
        <f>VLOOKUP(E144,'LISTADO ATM'!$A$2:$C$901,3,0)</f>
        <v>DISTRITO NACIONAL</v>
      </c>
      <c r="B144" s="128" t="s">
        <v>2670</v>
      </c>
      <c r="C144" s="118">
        <v>44286.416701388887</v>
      </c>
      <c r="D144" s="112" t="s">
        <v>2494</v>
      </c>
      <c r="E144" s="133">
        <v>43</v>
      </c>
      <c r="F144" s="139" t="str">
        <f>VLOOKUP(E144,VIP!$A$2:$O12363,2,0)</f>
        <v>DRBR043</v>
      </c>
      <c r="G144" s="139" t="str">
        <f>VLOOKUP(E144,'LISTADO ATM'!$A$2:$B$900,2,0)</f>
        <v xml:space="preserve">ATM Zona Franca San Isidro </v>
      </c>
      <c r="H144" s="139" t="str">
        <f>VLOOKUP(E144,VIP!$A$2:$O17284,7,FALSE)</f>
        <v>Si</v>
      </c>
      <c r="I144" s="139" t="str">
        <f>VLOOKUP(E144,VIP!$A$2:$O9249,8,FALSE)</f>
        <v>No</v>
      </c>
      <c r="J144" s="139" t="str">
        <f>VLOOKUP(E144,VIP!$A$2:$O9199,8,FALSE)</f>
        <v>No</v>
      </c>
      <c r="K144" s="139" t="str">
        <f>VLOOKUP(E144,VIP!$A$2:$O12773,6,0)</f>
        <v>NO</v>
      </c>
      <c r="L144" s="113" t="s">
        <v>2680</v>
      </c>
      <c r="M144" s="154" t="s">
        <v>2633</v>
      </c>
      <c r="N144" s="156" t="s">
        <v>2542</v>
      </c>
      <c r="O144" s="141" t="s">
        <v>2678</v>
      </c>
      <c r="P144" s="110" t="s">
        <v>2683</v>
      </c>
      <c r="Q144" s="154" t="s">
        <v>2680</v>
      </c>
    </row>
    <row r="145" spans="1:17" s="126" customFormat="1" ht="18" x14ac:dyDescent="0.25">
      <c r="A145" s="112" t="str">
        <f>VLOOKUP(E145,'LISTADO ATM'!$A$2:$C$901,3,0)</f>
        <v>DISTRITO NACIONAL</v>
      </c>
      <c r="B145" s="128" t="s">
        <v>2643</v>
      </c>
      <c r="C145" s="118">
        <v>44286.420347222222</v>
      </c>
      <c r="D145" s="112" t="s">
        <v>2189</v>
      </c>
      <c r="E145" s="133">
        <v>930</v>
      </c>
      <c r="F145" s="139" t="str">
        <f>VLOOKUP(E145,VIP!$A$2:$O12339,2,0)</f>
        <v>DRBR930</v>
      </c>
      <c r="G145" s="139" t="str">
        <f>VLOOKUP(E145,'LISTADO ATM'!$A$2:$B$900,2,0)</f>
        <v>ATM Oficina Plaza Spring Center</v>
      </c>
      <c r="H145" s="139" t="str">
        <f>VLOOKUP(E145,VIP!$A$2:$O17260,7,FALSE)</f>
        <v>Si</v>
      </c>
      <c r="I145" s="139" t="str">
        <f>VLOOKUP(E145,VIP!$A$2:$O9225,8,FALSE)</f>
        <v>Si</v>
      </c>
      <c r="J145" s="139" t="str">
        <f>VLOOKUP(E145,VIP!$A$2:$O9175,8,FALSE)</f>
        <v>Si</v>
      </c>
      <c r="K145" s="139" t="str">
        <f>VLOOKUP(E145,VIP!$A$2:$O12749,6,0)</f>
        <v>NO</v>
      </c>
      <c r="L145" s="113" t="s">
        <v>2664</v>
      </c>
      <c r="M145" s="111" t="s">
        <v>2465</v>
      </c>
      <c r="N145" s="124" t="s">
        <v>2493</v>
      </c>
      <c r="O145" s="141" t="s">
        <v>2474</v>
      </c>
      <c r="P145" s="110"/>
      <c r="Q145" s="114" t="s">
        <v>2664</v>
      </c>
    </row>
    <row r="146" spans="1:17" s="126" customFormat="1" ht="18" x14ac:dyDescent="0.25">
      <c r="A146" s="112" t="str">
        <f>VLOOKUP(E146,'LISTADO ATM'!$A$2:$C$901,3,0)</f>
        <v>DISTRITO NACIONAL</v>
      </c>
      <c r="B146" s="128" t="s">
        <v>2642</v>
      </c>
      <c r="C146" s="118">
        <v>44286.424293981479</v>
      </c>
      <c r="D146" s="112" t="s">
        <v>2189</v>
      </c>
      <c r="E146" s="133">
        <v>485</v>
      </c>
      <c r="F146" s="139" t="str">
        <f>VLOOKUP(E146,VIP!$A$2:$O12338,2,0)</f>
        <v>DRBR485</v>
      </c>
      <c r="G146" s="139" t="str">
        <f>VLOOKUP(E146,'LISTADO ATM'!$A$2:$B$900,2,0)</f>
        <v xml:space="preserve">ATM CEDIMAT </v>
      </c>
      <c r="H146" s="139" t="str">
        <f>VLOOKUP(E146,VIP!$A$2:$O17259,7,FALSE)</f>
        <v>Si</v>
      </c>
      <c r="I146" s="139" t="str">
        <f>VLOOKUP(E146,VIP!$A$2:$O9224,8,FALSE)</f>
        <v>Si</v>
      </c>
      <c r="J146" s="139" t="str">
        <f>VLOOKUP(E146,VIP!$A$2:$O9174,8,FALSE)</f>
        <v>Si</v>
      </c>
      <c r="K146" s="139" t="str">
        <f>VLOOKUP(E146,VIP!$A$2:$O12748,6,0)</f>
        <v>NO</v>
      </c>
      <c r="L146" s="113" t="s">
        <v>2228</v>
      </c>
      <c r="M146" s="111" t="s">
        <v>2465</v>
      </c>
      <c r="N146" s="124" t="s">
        <v>2472</v>
      </c>
      <c r="O146" s="141" t="s">
        <v>2474</v>
      </c>
      <c r="P146" s="110"/>
      <c r="Q146" s="114" t="s">
        <v>2228</v>
      </c>
    </row>
    <row r="147" spans="1:17" s="126" customFormat="1" ht="18" x14ac:dyDescent="0.25">
      <c r="A147" s="112" t="str">
        <f>VLOOKUP(E147,'LISTADO ATM'!$A$2:$C$901,3,0)</f>
        <v>NORTE</v>
      </c>
      <c r="B147" s="128" t="s">
        <v>2641</v>
      </c>
      <c r="C147" s="118">
        <v>44286.42454861111</v>
      </c>
      <c r="D147" s="112" t="s">
        <v>2189</v>
      </c>
      <c r="E147" s="133">
        <v>492</v>
      </c>
      <c r="F147" s="139" t="e">
        <f>VLOOKUP(E147,VIP!$A$2:$O12337,2,0)</f>
        <v>#N/A</v>
      </c>
      <c r="G147" s="139" t="str">
        <f>VLOOKUP(E147,'LISTADO ATM'!$A$2:$B$900,2,0)</f>
        <v>ATM S/M Nacional  El Dorado Santiago</v>
      </c>
      <c r="H147" s="139" t="e">
        <f>VLOOKUP(E147,VIP!$A$2:$O17258,7,FALSE)</f>
        <v>#N/A</v>
      </c>
      <c r="I147" s="139" t="e">
        <f>VLOOKUP(E147,VIP!$A$2:$O9223,8,FALSE)</f>
        <v>#N/A</v>
      </c>
      <c r="J147" s="139" t="e">
        <f>VLOOKUP(E147,VIP!$A$2:$O9173,8,FALSE)</f>
        <v>#N/A</v>
      </c>
      <c r="K147" s="139" t="e">
        <f>VLOOKUP(E147,VIP!$A$2:$O12747,6,0)</f>
        <v>#N/A</v>
      </c>
      <c r="L147" s="113" t="s">
        <v>2228</v>
      </c>
      <c r="M147" s="111" t="s">
        <v>2465</v>
      </c>
      <c r="N147" s="124" t="s">
        <v>2472</v>
      </c>
      <c r="O147" s="141" t="s">
        <v>2666</v>
      </c>
      <c r="P147" s="110"/>
      <c r="Q147" s="114" t="s">
        <v>2228</v>
      </c>
    </row>
    <row r="148" spans="1:17" s="126" customFormat="1" ht="18" hidden="1" x14ac:dyDescent="0.25">
      <c r="A148" s="112" t="str">
        <f>VLOOKUP(E148,'LISTADO ATM'!$A$2:$C$901,3,0)</f>
        <v>DISTRITO NACIONAL</v>
      </c>
      <c r="B148" s="128" t="s">
        <v>2640</v>
      </c>
      <c r="C148" s="118">
        <v>44286.428530092591</v>
      </c>
      <c r="D148" s="112" t="s">
        <v>2494</v>
      </c>
      <c r="E148" s="133">
        <v>755</v>
      </c>
      <c r="F148" s="139" t="str">
        <f>VLOOKUP(E148,VIP!$A$2:$O12336,2,0)</f>
        <v>DRBR755</v>
      </c>
      <c r="G148" s="139" t="str">
        <f>VLOOKUP(E148,'LISTADO ATM'!$A$2:$B$900,2,0)</f>
        <v xml:space="preserve">ATM Oficina Galería del Este (Plaza) </v>
      </c>
      <c r="H148" s="139" t="str">
        <f>VLOOKUP(E148,VIP!$A$2:$O17257,7,FALSE)</f>
        <v>Si</v>
      </c>
      <c r="I148" s="139" t="str">
        <f>VLOOKUP(E148,VIP!$A$2:$O9222,8,FALSE)</f>
        <v>Si</v>
      </c>
      <c r="J148" s="139" t="str">
        <f>VLOOKUP(E148,VIP!$A$2:$O9172,8,FALSE)</f>
        <v>Si</v>
      </c>
      <c r="K148" s="139" t="str">
        <f>VLOOKUP(E148,VIP!$A$2:$O12746,6,0)</f>
        <v>NO</v>
      </c>
      <c r="L148" s="113" t="s">
        <v>2428</v>
      </c>
      <c r="M148" s="154" t="s">
        <v>2633</v>
      </c>
      <c r="N148" s="124" t="s">
        <v>2472</v>
      </c>
      <c r="O148" s="141" t="s">
        <v>2495</v>
      </c>
      <c r="P148" s="110"/>
      <c r="Q148" s="153">
        <v>44286.598483796297</v>
      </c>
    </row>
    <row r="149" spans="1:17" s="126" customFormat="1" ht="18" hidden="1" x14ac:dyDescent="0.25">
      <c r="A149" s="112" t="str">
        <f>VLOOKUP(E149,'LISTADO ATM'!$A$2:$C$901,3,0)</f>
        <v>SUR</v>
      </c>
      <c r="B149" s="128" t="s">
        <v>2639</v>
      </c>
      <c r="C149" s="118">
        <v>44286.43037037037</v>
      </c>
      <c r="D149" s="112" t="s">
        <v>2468</v>
      </c>
      <c r="E149" s="133">
        <v>783</v>
      </c>
      <c r="F149" s="139" t="str">
        <f>VLOOKUP(E149,VIP!$A$2:$O12335,2,0)</f>
        <v>DRBR303</v>
      </c>
      <c r="G149" s="139" t="str">
        <f>VLOOKUP(E149,'LISTADO ATM'!$A$2:$B$900,2,0)</f>
        <v xml:space="preserve">ATM Autobanco Alfa y Omega (Barahona) </v>
      </c>
      <c r="H149" s="139" t="str">
        <f>VLOOKUP(E149,VIP!$A$2:$O17256,7,FALSE)</f>
        <v>Si</v>
      </c>
      <c r="I149" s="139" t="str">
        <f>VLOOKUP(E149,VIP!$A$2:$O9221,8,FALSE)</f>
        <v>Si</v>
      </c>
      <c r="J149" s="139" t="str">
        <f>VLOOKUP(E149,VIP!$A$2:$O9171,8,FALSE)</f>
        <v>Si</v>
      </c>
      <c r="K149" s="139" t="str">
        <f>VLOOKUP(E149,VIP!$A$2:$O12745,6,0)</f>
        <v>NO</v>
      </c>
      <c r="L149" s="113" t="s">
        <v>2428</v>
      </c>
      <c r="M149" s="154" t="s">
        <v>2633</v>
      </c>
      <c r="N149" s="156" t="s">
        <v>2542</v>
      </c>
      <c r="O149" s="141" t="s">
        <v>2473</v>
      </c>
      <c r="P149" s="110"/>
      <c r="Q149" s="153">
        <v>44286.598483796297</v>
      </c>
    </row>
    <row r="150" spans="1:17" s="126" customFormat="1" ht="18" hidden="1" x14ac:dyDescent="0.25">
      <c r="A150" s="112" t="str">
        <f>VLOOKUP(E150,'LISTADO ATM'!$A$2:$C$901,3,0)</f>
        <v>DISTRITO NACIONAL</v>
      </c>
      <c r="B150" s="128" t="s">
        <v>2638</v>
      </c>
      <c r="C150" s="118">
        <v>44286.430983796294</v>
      </c>
      <c r="D150" s="112" t="s">
        <v>2189</v>
      </c>
      <c r="E150" s="133">
        <v>434</v>
      </c>
      <c r="F150" s="139" t="str">
        <f>VLOOKUP(E150,VIP!$A$2:$O12334,2,0)</f>
        <v>DRBR434</v>
      </c>
      <c r="G150" s="139" t="str">
        <f>VLOOKUP(E150,'LISTADO ATM'!$A$2:$B$900,2,0)</f>
        <v xml:space="preserve">ATM Generadora Hidroeléctrica Dom. (EGEHID) </v>
      </c>
      <c r="H150" s="139" t="str">
        <f>VLOOKUP(E150,VIP!$A$2:$O17255,7,FALSE)</f>
        <v>Si</v>
      </c>
      <c r="I150" s="139" t="str">
        <f>VLOOKUP(E150,VIP!$A$2:$O9220,8,FALSE)</f>
        <v>Si</v>
      </c>
      <c r="J150" s="139" t="str">
        <f>VLOOKUP(E150,VIP!$A$2:$O9170,8,FALSE)</f>
        <v>Si</v>
      </c>
      <c r="K150" s="139" t="str">
        <f>VLOOKUP(E150,VIP!$A$2:$O12744,6,0)</f>
        <v>NO</v>
      </c>
      <c r="L150" s="113" t="s">
        <v>2228</v>
      </c>
      <c r="M150" s="154" t="s">
        <v>2633</v>
      </c>
      <c r="N150" s="124" t="s">
        <v>2472</v>
      </c>
      <c r="O150" s="141" t="s">
        <v>2474</v>
      </c>
      <c r="P150" s="110"/>
      <c r="Q150" s="153">
        <v>44286.598483796297</v>
      </c>
    </row>
    <row r="151" spans="1:17" s="126" customFormat="1" ht="18" hidden="1" x14ac:dyDescent="0.25">
      <c r="A151" s="112" t="str">
        <f>VLOOKUP(E151,'LISTADO ATM'!$A$2:$C$901,3,0)</f>
        <v>DISTRITO NACIONAL</v>
      </c>
      <c r="B151" s="128" t="s">
        <v>2637</v>
      </c>
      <c r="C151" s="118">
        <v>44286.431435185186</v>
      </c>
      <c r="D151" s="112" t="s">
        <v>2189</v>
      </c>
      <c r="E151" s="133">
        <v>355</v>
      </c>
      <c r="F151" s="139" t="str">
        <f>VLOOKUP(E151,VIP!$A$2:$O12333,2,0)</f>
        <v>DRBR355</v>
      </c>
      <c r="G151" s="139" t="str">
        <f>VLOOKUP(E151,'LISTADO ATM'!$A$2:$B$900,2,0)</f>
        <v xml:space="preserve">ATM UNP Metro II </v>
      </c>
      <c r="H151" s="139" t="str">
        <f>VLOOKUP(E151,VIP!$A$2:$O17254,7,FALSE)</f>
        <v>Si</v>
      </c>
      <c r="I151" s="139" t="str">
        <f>VLOOKUP(E151,VIP!$A$2:$O9219,8,FALSE)</f>
        <v>Si</v>
      </c>
      <c r="J151" s="139" t="str">
        <f>VLOOKUP(E151,VIP!$A$2:$O9169,8,FALSE)</f>
        <v>Si</v>
      </c>
      <c r="K151" s="139" t="str">
        <f>VLOOKUP(E151,VIP!$A$2:$O12743,6,0)</f>
        <v>SI</v>
      </c>
      <c r="L151" s="113" t="s">
        <v>2228</v>
      </c>
      <c r="M151" s="154" t="s">
        <v>2633</v>
      </c>
      <c r="N151" s="124" t="s">
        <v>2472</v>
      </c>
      <c r="O151" s="141" t="s">
        <v>2474</v>
      </c>
      <c r="P151" s="110"/>
      <c r="Q151" s="153">
        <v>44286.598483796297</v>
      </c>
    </row>
    <row r="152" spans="1:17" s="126" customFormat="1" ht="18" x14ac:dyDescent="0.25">
      <c r="A152" s="112" t="str">
        <f>VLOOKUP(E152,'LISTADO ATM'!$A$2:$C$901,3,0)</f>
        <v>DISTRITO NACIONAL</v>
      </c>
      <c r="B152" s="128" t="s">
        <v>2636</v>
      </c>
      <c r="C152" s="118">
        <v>44286.432118055556</v>
      </c>
      <c r="D152" s="112" t="s">
        <v>2494</v>
      </c>
      <c r="E152" s="133">
        <v>715</v>
      </c>
      <c r="F152" s="139" t="str">
        <f>VLOOKUP(E152,VIP!$A$2:$O12332,2,0)</f>
        <v>DRBR992</v>
      </c>
      <c r="G152" s="139" t="str">
        <f>VLOOKUP(E152,'LISTADO ATM'!$A$2:$B$900,2,0)</f>
        <v xml:space="preserve">ATM Oficina 27 de Febrero (Lobby) </v>
      </c>
      <c r="H152" s="139" t="str">
        <f>VLOOKUP(E152,VIP!$A$2:$O17253,7,FALSE)</f>
        <v>Si</v>
      </c>
      <c r="I152" s="139" t="str">
        <f>VLOOKUP(E152,VIP!$A$2:$O9218,8,FALSE)</f>
        <v>Si</v>
      </c>
      <c r="J152" s="139" t="str">
        <f>VLOOKUP(E152,VIP!$A$2:$O9168,8,FALSE)</f>
        <v>Si</v>
      </c>
      <c r="K152" s="139" t="str">
        <f>VLOOKUP(E152,VIP!$A$2:$O12742,6,0)</f>
        <v>NO</v>
      </c>
      <c r="L152" s="113" t="s">
        <v>2428</v>
      </c>
      <c r="M152" s="111" t="s">
        <v>2465</v>
      </c>
      <c r="N152" s="124" t="s">
        <v>2472</v>
      </c>
      <c r="O152" s="141" t="s">
        <v>2495</v>
      </c>
      <c r="P152" s="110"/>
      <c r="Q152" s="114" t="s">
        <v>2428</v>
      </c>
    </row>
    <row r="153" spans="1:17" s="126" customFormat="1" ht="18" hidden="1" x14ac:dyDescent="0.25">
      <c r="A153" s="112" t="str">
        <f>VLOOKUP(E153,'LISTADO ATM'!$A$2:$C$901,3,0)</f>
        <v>DISTRITO NACIONAL</v>
      </c>
      <c r="B153" s="128" t="s">
        <v>2635</v>
      </c>
      <c r="C153" s="118">
        <v>44286.438819444447</v>
      </c>
      <c r="D153" s="112" t="s">
        <v>2468</v>
      </c>
      <c r="E153" s="133">
        <v>359</v>
      </c>
      <c r="F153" s="139" t="str">
        <f>VLOOKUP(E153,VIP!$A$2:$O12331,2,0)</f>
        <v>DRBR359</v>
      </c>
      <c r="G153" s="139" t="str">
        <f>VLOOKUP(E153,'LISTADO ATM'!$A$2:$B$900,2,0)</f>
        <v>ATM S/M Bravo Ozama</v>
      </c>
      <c r="H153" s="139" t="str">
        <f>VLOOKUP(E153,VIP!$A$2:$O17252,7,FALSE)</f>
        <v>N/A</v>
      </c>
      <c r="I153" s="139" t="str">
        <f>VLOOKUP(E153,VIP!$A$2:$O9217,8,FALSE)</f>
        <v>N/A</v>
      </c>
      <c r="J153" s="139" t="str">
        <f>VLOOKUP(E153,VIP!$A$2:$O9167,8,FALSE)</f>
        <v>N/A</v>
      </c>
      <c r="K153" s="139" t="str">
        <f>VLOOKUP(E153,VIP!$A$2:$O12741,6,0)</f>
        <v>N/A</v>
      </c>
      <c r="L153" s="113" t="s">
        <v>2428</v>
      </c>
      <c r="M153" s="154" t="s">
        <v>2633</v>
      </c>
      <c r="N153" s="124" t="s">
        <v>2472</v>
      </c>
      <c r="O153" s="141" t="s">
        <v>2473</v>
      </c>
      <c r="P153" s="110"/>
      <c r="Q153" s="153">
        <v>44286.598483796297</v>
      </c>
    </row>
    <row r="154" spans="1:17" s="126" customFormat="1" ht="18" hidden="1" x14ac:dyDescent="0.25">
      <c r="A154" s="112" t="str">
        <f>VLOOKUP(E154,'LISTADO ATM'!$A$2:$C$901,3,0)</f>
        <v>DISTRITO NACIONAL</v>
      </c>
      <c r="B154" s="128" t="s">
        <v>2634</v>
      </c>
      <c r="C154" s="118">
        <v>44286.439479166664</v>
      </c>
      <c r="D154" s="112" t="s">
        <v>2189</v>
      </c>
      <c r="E154" s="133">
        <v>34</v>
      </c>
      <c r="F154" s="139" t="str">
        <f>VLOOKUP(E154,VIP!$A$2:$O12330,2,0)</f>
        <v>DRBR034</v>
      </c>
      <c r="G154" s="139" t="str">
        <f>VLOOKUP(E154,'LISTADO ATM'!$A$2:$B$900,2,0)</f>
        <v xml:space="preserve">ATM Plaza de la Salud </v>
      </c>
      <c r="H154" s="139" t="str">
        <f>VLOOKUP(E154,VIP!$A$2:$O17251,7,FALSE)</f>
        <v>Si</v>
      </c>
      <c r="I154" s="139" t="str">
        <f>VLOOKUP(E154,VIP!$A$2:$O9216,8,FALSE)</f>
        <v>Si</v>
      </c>
      <c r="J154" s="139" t="str">
        <f>VLOOKUP(E154,VIP!$A$2:$O9166,8,FALSE)</f>
        <v>Si</v>
      </c>
      <c r="K154" s="139" t="str">
        <f>VLOOKUP(E154,VIP!$A$2:$O12740,6,0)</f>
        <v>NO</v>
      </c>
      <c r="L154" s="113" t="s">
        <v>2228</v>
      </c>
      <c r="M154" s="154" t="s">
        <v>2633</v>
      </c>
      <c r="N154" s="124" t="s">
        <v>2472</v>
      </c>
      <c r="O154" s="141" t="s">
        <v>2474</v>
      </c>
      <c r="P154" s="110"/>
      <c r="Q154" s="153">
        <v>44286.598483796297</v>
      </c>
    </row>
    <row r="155" spans="1:17" s="126" customFormat="1" ht="18" hidden="1" x14ac:dyDescent="0.25">
      <c r="A155" s="112" t="str">
        <f>VLOOKUP(E155,'LISTADO ATM'!$A$2:$C$901,3,0)</f>
        <v>SUR</v>
      </c>
      <c r="B155" s="128" t="s">
        <v>2669</v>
      </c>
      <c r="C155" s="118">
        <v>44286.445300925923</v>
      </c>
      <c r="D155" s="112" t="s">
        <v>2494</v>
      </c>
      <c r="E155" s="133">
        <v>50</v>
      </c>
      <c r="F155" s="139" t="str">
        <f>VLOOKUP(E155,VIP!$A$2:$O12362,2,0)</f>
        <v>DRBR050</v>
      </c>
      <c r="G155" s="139" t="str">
        <f>VLOOKUP(E155,'LISTADO ATM'!$A$2:$B$900,2,0)</f>
        <v xml:space="preserve">ATM Oficina Padre Las Casas (Azua) </v>
      </c>
      <c r="H155" s="139" t="str">
        <f>VLOOKUP(E155,VIP!$A$2:$O17283,7,FALSE)</f>
        <v>Si</v>
      </c>
      <c r="I155" s="139" t="str">
        <f>VLOOKUP(E155,VIP!$A$2:$O9248,8,FALSE)</f>
        <v>Si</v>
      </c>
      <c r="J155" s="139" t="str">
        <f>VLOOKUP(E155,VIP!$A$2:$O9198,8,FALSE)</f>
        <v>Si</v>
      </c>
      <c r="K155" s="139" t="str">
        <f>VLOOKUP(E155,VIP!$A$2:$O12772,6,0)</f>
        <v>NO</v>
      </c>
      <c r="L155" s="113" t="s">
        <v>2680</v>
      </c>
      <c r="M155" s="154" t="s">
        <v>2633</v>
      </c>
      <c r="N155" s="156" t="s">
        <v>2542</v>
      </c>
      <c r="O155" s="141" t="s">
        <v>2678</v>
      </c>
      <c r="P155" s="110" t="s">
        <v>2683</v>
      </c>
      <c r="Q155" s="154" t="s">
        <v>2680</v>
      </c>
    </row>
    <row r="156" spans="1:17" s="126" customFormat="1" ht="18" hidden="1" x14ac:dyDescent="0.25">
      <c r="A156" s="112" t="str">
        <f>VLOOKUP(E156,'LISTADO ATM'!$A$2:$C$901,3,0)</f>
        <v>ESTE</v>
      </c>
      <c r="B156" s="128" t="s">
        <v>2668</v>
      </c>
      <c r="C156" s="118">
        <v>44286.445486111108</v>
      </c>
      <c r="D156" s="112" t="s">
        <v>2494</v>
      </c>
      <c r="E156" s="133">
        <v>121</v>
      </c>
      <c r="F156" s="139" t="str">
        <f>VLOOKUP(E156,VIP!$A$2:$O12361,2,0)</f>
        <v>DRBR121</v>
      </c>
      <c r="G156" s="139" t="str">
        <f>VLOOKUP(E156,'LISTADO ATM'!$A$2:$B$900,2,0)</f>
        <v xml:space="preserve">ATM Oficina Bayaguana </v>
      </c>
      <c r="H156" s="139" t="str">
        <f>VLOOKUP(E156,VIP!$A$2:$O17282,7,FALSE)</f>
        <v>Si</v>
      </c>
      <c r="I156" s="139" t="str">
        <f>VLOOKUP(E156,VIP!$A$2:$O9247,8,FALSE)</f>
        <v>Si</v>
      </c>
      <c r="J156" s="139" t="str">
        <f>VLOOKUP(E156,VIP!$A$2:$O9197,8,FALSE)</f>
        <v>Si</v>
      </c>
      <c r="K156" s="139" t="str">
        <f>VLOOKUP(E156,VIP!$A$2:$O12771,6,0)</f>
        <v>SI</v>
      </c>
      <c r="L156" s="113" t="s">
        <v>2680</v>
      </c>
      <c r="M156" s="154" t="s">
        <v>2633</v>
      </c>
      <c r="N156" s="156" t="s">
        <v>2542</v>
      </c>
      <c r="O156" s="141" t="s">
        <v>2679</v>
      </c>
      <c r="P156" s="110" t="s">
        <v>2683</v>
      </c>
      <c r="Q156" s="154" t="s">
        <v>2680</v>
      </c>
    </row>
    <row r="157" spans="1:17" s="126" customFormat="1" ht="18" hidden="1" x14ac:dyDescent="0.25">
      <c r="A157" s="112" t="str">
        <f>VLOOKUP(E157,'LISTADO ATM'!$A$2:$C$901,3,0)</f>
        <v>DISTRITO NACIONAL</v>
      </c>
      <c r="B157" s="128" t="s">
        <v>2667</v>
      </c>
      <c r="C157" s="118">
        <v>44286.448333333334</v>
      </c>
      <c r="D157" s="112" t="s">
        <v>2494</v>
      </c>
      <c r="E157" s="133">
        <v>516</v>
      </c>
      <c r="F157" s="139" t="str">
        <f>VLOOKUP(E157,VIP!$A$2:$O12360,2,0)</f>
        <v>DRBR516</v>
      </c>
      <c r="G157" s="139" t="str">
        <f>VLOOKUP(E157,'LISTADO ATM'!$A$2:$B$900,2,0)</f>
        <v xml:space="preserve">ATM Oficina Gascue </v>
      </c>
      <c r="H157" s="139" t="str">
        <f>VLOOKUP(E157,VIP!$A$2:$O17281,7,FALSE)</f>
        <v>Si</v>
      </c>
      <c r="I157" s="139" t="str">
        <f>VLOOKUP(E157,VIP!$A$2:$O9246,8,FALSE)</f>
        <v>Si</v>
      </c>
      <c r="J157" s="139" t="str">
        <f>VLOOKUP(E157,VIP!$A$2:$O9196,8,FALSE)</f>
        <v>Si</v>
      </c>
      <c r="K157" s="139" t="str">
        <f>VLOOKUP(E157,VIP!$A$2:$O12770,6,0)</f>
        <v>SI</v>
      </c>
      <c r="L157" s="113" t="s">
        <v>2680</v>
      </c>
      <c r="M157" s="154" t="s">
        <v>2633</v>
      </c>
      <c r="N157" s="156" t="s">
        <v>2542</v>
      </c>
      <c r="O157" s="141" t="s">
        <v>2678</v>
      </c>
      <c r="P157" s="110" t="s">
        <v>2683</v>
      </c>
      <c r="Q157" s="154" t="s">
        <v>2680</v>
      </c>
    </row>
    <row r="158" spans="1:17" s="126" customFormat="1" ht="18" hidden="1" x14ac:dyDescent="0.25">
      <c r="A158" s="112" t="str">
        <f>VLOOKUP(E158,'LISTADO ATM'!$A$2:$C$901,3,0)</f>
        <v>DISTRITO NACIONAL</v>
      </c>
      <c r="B158" s="128" t="s">
        <v>2714</v>
      </c>
      <c r="C158" s="118">
        <v>44286.458599537036</v>
      </c>
      <c r="D158" s="112" t="s">
        <v>2468</v>
      </c>
      <c r="E158" s="133">
        <v>931</v>
      </c>
      <c r="F158" s="139" t="str">
        <f>VLOOKUP(E158,VIP!$A$2:$O12391,2,0)</f>
        <v>DRBR24N</v>
      </c>
      <c r="G158" s="139" t="str">
        <f>VLOOKUP(E158,'LISTADO ATM'!$A$2:$B$900,2,0)</f>
        <v xml:space="preserve">ATM Autobanco Luperón I </v>
      </c>
      <c r="H158" s="139" t="str">
        <f>VLOOKUP(E158,VIP!$A$2:$O17312,7,FALSE)</f>
        <v>Si</v>
      </c>
      <c r="I158" s="139" t="str">
        <f>VLOOKUP(E158,VIP!$A$2:$O9277,8,FALSE)</f>
        <v>Si</v>
      </c>
      <c r="J158" s="139" t="str">
        <f>VLOOKUP(E158,VIP!$A$2:$O9227,8,FALSE)</f>
        <v>Si</v>
      </c>
      <c r="K158" s="139" t="str">
        <f>VLOOKUP(E158,VIP!$A$2:$O12801,6,0)</f>
        <v>NO</v>
      </c>
      <c r="L158" s="113" t="s">
        <v>2428</v>
      </c>
      <c r="M158" s="154" t="s">
        <v>2633</v>
      </c>
      <c r="N158" s="124" t="s">
        <v>2472</v>
      </c>
      <c r="O158" s="141" t="s">
        <v>2473</v>
      </c>
      <c r="P158" s="110"/>
      <c r="Q158" s="153">
        <v>44286.598483796297</v>
      </c>
    </row>
    <row r="159" spans="1:17" s="126" customFormat="1" ht="18" x14ac:dyDescent="0.25">
      <c r="A159" s="112" t="str">
        <f>VLOOKUP(E159,'LISTADO ATM'!$A$2:$C$901,3,0)</f>
        <v>NORTE</v>
      </c>
      <c r="B159" s="128" t="s">
        <v>2713</v>
      </c>
      <c r="C159" s="118">
        <v>44286.466990740744</v>
      </c>
      <c r="D159" s="112" t="s">
        <v>2190</v>
      </c>
      <c r="E159" s="133">
        <v>874</v>
      </c>
      <c r="F159" s="139" t="str">
        <f>VLOOKUP(E159,VIP!$A$2:$O12390,2,0)</f>
        <v>DRBR874</v>
      </c>
      <c r="G159" s="139" t="str">
        <f>VLOOKUP(E159,'LISTADO ATM'!$A$2:$B$900,2,0)</f>
        <v xml:space="preserve">ATM Zona Franca Esperanza II (Mao) </v>
      </c>
      <c r="H159" s="139" t="str">
        <f>VLOOKUP(E159,VIP!$A$2:$O17311,7,FALSE)</f>
        <v>Si</v>
      </c>
      <c r="I159" s="139" t="str">
        <f>VLOOKUP(E159,VIP!$A$2:$O9276,8,FALSE)</f>
        <v>Si</v>
      </c>
      <c r="J159" s="139" t="str">
        <f>VLOOKUP(E159,VIP!$A$2:$O9226,8,FALSE)</f>
        <v>Si</v>
      </c>
      <c r="K159" s="139" t="str">
        <f>VLOOKUP(E159,VIP!$A$2:$O12800,6,0)</f>
        <v>NO</v>
      </c>
      <c r="L159" s="113" t="s">
        <v>2228</v>
      </c>
      <c r="M159" s="111" t="s">
        <v>2465</v>
      </c>
      <c r="N159" s="124" t="s">
        <v>2472</v>
      </c>
      <c r="O159" s="141" t="s">
        <v>2505</v>
      </c>
      <c r="P159" s="110"/>
      <c r="Q159" s="114" t="s">
        <v>2228</v>
      </c>
    </row>
    <row r="160" spans="1:17" s="126" customFormat="1" ht="18" hidden="1" x14ac:dyDescent="0.25">
      <c r="A160" s="112" t="str">
        <f>VLOOKUP(E160,'LISTADO ATM'!$A$2:$C$901,3,0)</f>
        <v>NORTE</v>
      </c>
      <c r="B160" s="128" t="s">
        <v>2712</v>
      </c>
      <c r="C160" s="118">
        <v>44286.468761574077</v>
      </c>
      <c r="D160" s="112" t="s">
        <v>2190</v>
      </c>
      <c r="E160" s="133">
        <v>965</v>
      </c>
      <c r="F160" s="139" t="str">
        <f>VLOOKUP(E160,VIP!$A$2:$O12389,2,0)</f>
        <v>DRBR965</v>
      </c>
      <c r="G160" s="139" t="str">
        <f>VLOOKUP(E160,'LISTADO ATM'!$A$2:$B$900,2,0)</f>
        <v xml:space="preserve">ATM S/M La Fuente FUN (Santiago) </v>
      </c>
      <c r="H160" s="139" t="str">
        <f>VLOOKUP(E160,VIP!$A$2:$O17310,7,FALSE)</f>
        <v>Si</v>
      </c>
      <c r="I160" s="139" t="str">
        <f>VLOOKUP(E160,VIP!$A$2:$O9275,8,FALSE)</f>
        <v>Si</v>
      </c>
      <c r="J160" s="139" t="str">
        <f>VLOOKUP(E160,VIP!$A$2:$O9225,8,FALSE)</f>
        <v>Si</v>
      </c>
      <c r="K160" s="139" t="str">
        <f>VLOOKUP(E160,VIP!$A$2:$O12799,6,0)</f>
        <v>NO</v>
      </c>
      <c r="L160" s="113" t="s">
        <v>2228</v>
      </c>
      <c r="M160" s="154" t="s">
        <v>2633</v>
      </c>
      <c r="N160" s="124" t="s">
        <v>2472</v>
      </c>
      <c r="O160" s="141" t="s">
        <v>2505</v>
      </c>
      <c r="P160" s="110"/>
      <c r="Q160" s="153">
        <v>44286.807511574072</v>
      </c>
    </row>
    <row r="161" spans="1:17" s="126" customFormat="1" ht="18" hidden="1" x14ac:dyDescent="0.25">
      <c r="A161" s="112" t="str">
        <f>VLOOKUP(E161,'LISTADO ATM'!$A$2:$C$901,3,0)</f>
        <v>NORTE</v>
      </c>
      <c r="B161" s="128" t="s">
        <v>2755</v>
      </c>
      <c r="C161" s="118">
        <v>44286.471701388888</v>
      </c>
      <c r="D161" s="112" t="s">
        <v>2494</v>
      </c>
      <c r="E161" s="133">
        <v>337</v>
      </c>
      <c r="F161" s="139" t="str">
        <f>VLOOKUP(E161,VIP!$A$2:$O12372,2,0)</f>
        <v>DRBR337</v>
      </c>
      <c r="G161" s="139" t="str">
        <f>VLOOKUP(E161,'LISTADO ATM'!$A$2:$B$900,2,0)</f>
        <v>ATM S/M Cooperativa Moca</v>
      </c>
      <c r="H161" s="139" t="str">
        <f>VLOOKUP(E161,VIP!$A$2:$O17293,7,FALSE)</f>
        <v>Si</v>
      </c>
      <c r="I161" s="139" t="str">
        <f>VLOOKUP(E161,VIP!$A$2:$O9258,8,FALSE)</f>
        <v>Si</v>
      </c>
      <c r="J161" s="139" t="str">
        <f>VLOOKUP(E161,VIP!$A$2:$O9208,8,FALSE)</f>
        <v>Si</v>
      </c>
      <c r="K161" s="139" t="str">
        <f>VLOOKUP(E161,VIP!$A$2:$O12782,6,0)</f>
        <v>NO</v>
      </c>
      <c r="L161" s="113" t="s">
        <v>2680</v>
      </c>
      <c r="M161" s="154" t="s">
        <v>2633</v>
      </c>
      <c r="N161" s="156" t="s">
        <v>2542</v>
      </c>
      <c r="O161" s="141" t="s">
        <v>2561</v>
      </c>
      <c r="P161" s="110" t="s">
        <v>2683</v>
      </c>
      <c r="Q161" s="153" t="s">
        <v>2680</v>
      </c>
    </row>
    <row r="162" spans="1:17" s="126" customFormat="1" ht="18" hidden="1" x14ac:dyDescent="0.25">
      <c r="A162" s="112" t="str">
        <f>VLOOKUP(E162,'LISTADO ATM'!$A$2:$C$901,3,0)</f>
        <v>DISTRITO NACIONAL</v>
      </c>
      <c r="B162" s="128" t="s">
        <v>2711</v>
      </c>
      <c r="C162" s="118">
        <v>44286.475578703707</v>
      </c>
      <c r="D162" s="112" t="s">
        <v>2189</v>
      </c>
      <c r="E162" s="133">
        <v>517</v>
      </c>
      <c r="F162" s="139" t="str">
        <f>VLOOKUP(E162,VIP!$A$2:$O12388,2,0)</f>
        <v>DRBR517</v>
      </c>
      <c r="G162" s="139" t="str">
        <f>VLOOKUP(E162,'LISTADO ATM'!$A$2:$B$900,2,0)</f>
        <v xml:space="preserve">ATM Autobanco Oficina Sans Soucí </v>
      </c>
      <c r="H162" s="139" t="str">
        <f>VLOOKUP(E162,VIP!$A$2:$O17309,7,FALSE)</f>
        <v>Si</v>
      </c>
      <c r="I162" s="139" t="str">
        <f>VLOOKUP(E162,VIP!$A$2:$O9274,8,FALSE)</f>
        <v>Si</v>
      </c>
      <c r="J162" s="139" t="str">
        <f>VLOOKUP(E162,VIP!$A$2:$O9224,8,FALSE)</f>
        <v>Si</v>
      </c>
      <c r="K162" s="139" t="str">
        <f>VLOOKUP(E162,VIP!$A$2:$O12798,6,0)</f>
        <v>SI</v>
      </c>
      <c r="L162" s="113" t="s">
        <v>2228</v>
      </c>
      <c r="M162" s="154" t="s">
        <v>2633</v>
      </c>
      <c r="N162" s="124" t="s">
        <v>2472</v>
      </c>
      <c r="O162" s="141" t="s">
        <v>2474</v>
      </c>
      <c r="P162" s="110"/>
      <c r="Q162" s="153">
        <v>44286.807511574072</v>
      </c>
    </row>
    <row r="163" spans="1:17" s="126" customFormat="1" ht="18" hidden="1" x14ac:dyDescent="0.25">
      <c r="A163" s="112" t="str">
        <f>VLOOKUP(E163,'LISTADO ATM'!$A$2:$C$901,3,0)</f>
        <v>SUR</v>
      </c>
      <c r="B163" s="128" t="s">
        <v>2710</v>
      </c>
      <c r="C163" s="118">
        <v>44286.477060185185</v>
      </c>
      <c r="D163" s="112" t="s">
        <v>2494</v>
      </c>
      <c r="E163" s="133">
        <v>50</v>
      </c>
      <c r="F163" s="139" t="str">
        <f>VLOOKUP(E163,VIP!$A$2:$O12387,2,0)</f>
        <v>DRBR050</v>
      </c>
      <c r="G163" s="139" t="str">
        <f>VLOOKUP(E163,'LISTADO ATM'!$A$2:$B$900,2,0)</f>
        <v xml:space="preserve">ATM Oficina Padre Las Casas (Azua) </v>
      </c>
      <c r="H163" s="139" t="str">
        <f>VLOOKUP(E163,VIP!$A$2:$O17308,7,FALSE)</f>
        <v>Si</v>
      </c>
      <c r="I163" s="139" t="str">
        <f>VLOOKUP(E163,VIP!$A$2:$O9273,8,FALSE)</f>
        <v>Si</v>
      </c>
      <c r="J163" s="139" t="str">
        <f>VLOOKUP(E163,VIP!$A$2:$O9223,8,FALSE)</f>
        <v>Si</v>
      </c>
      <c r="K163" s="139" t="str">
        <f>VLOOKUP(E163,VIP!$A$2:$O12797,6,0)</f>
        <v>NO</v>
      </c>
      <c r="L163" s="113" t="s">
        <v>2756</v>
      </c>
      <c r="M163" s="154" t="s">
        <v>2633</v>
      </c>
      <c r="N163" s="156" t="s">
        <v>2542</v>
      </c>
      <c r="O163" s="141" t="s">
        <v>2561</v>
      </c>
      <c r="P163" s="110" t="s">
        <v>2682</v>
      </c>
      <c r="Q163" s="153">
        <v>44286.598483796297</v>
      </c>
    </row>
    <row r="164" spans="1:17" s="126" customFormat="1" ht="18" hidden="1" x14ac:dyDescent="0.25">
      <c r="A164" s="112" t="str">
        <f>VLOOKUP(E164,'LISTADO ATM'!$A$2:$C$901,3,0)</f>
        <v>NORTE</v>
      </c>
      <c r="B164" s="128" t="s">
        <v>2709</v>
      </c>
      <c r="C164" s="118">
        <v>44286.478009259263</v>
      </c>
      <c r="D164" s="112" t="s">
        <v>2520</v>
      </c>
      <c r="E164" s="133">
        <v>633</v>
      </c>
      <c r="F164" s="139" t="str">
        <f>VLOOKUP(E164,VIP!$A$2:$O12386,2,0)</f>
        <v>DRBR260</v>
      </c>
      <c r="G164" s="139" t="str">
        <f>VLOOKUP(E164,'LISTADO ATM'!$A$2:$B$900,2,0)</f>
        <v xml:space="preserve">ATM Autobanco Las Colinas </v>
      </c>
      <c r="H164" s="139" t="str">
        <f>VLOOKUP(E164,VIP!$A$2:$O17307,7,FALSE)</f>
        <v>Si</v>
      </c>
      <c r="I164" s="139" t="str">
        <f>VLOOKUP(E164,VIP!$A$2:$O9272,8,FALSE)</f>
        <v>Si</v>
      </c>
      <c r="J164" s="139" t="str">
        <f>VLOOKUP(E164,VIP!$A$2:$O9222,8,FALSE)</f>
        <v>Si</v>
      </c>
      <c r="K164" s="139" t="str">
        <f>VLOOKUP(E164,VIP!$A$2:$O12796,6,0)</f>
        <v>SI</v>
      </c>
      <c r="L164" s="113" t="s">
        <v>2428</v>
      </c>
      <c r="M164" s="154" t="s">
        <v>2633</v>
      </c>
      <c r="N164" s="124" t="s">
        <v>2472</v>
      </c>
      <c r="O164" s="141" t="s">
        <v>2519</v>
      </c>
      <c r="P164" s="110"/>
      <c r="Q164" s="153">
        <v>44286.807511574072</v>
      </c>
    </row>
    <row r="165" spans="1:17" s="126" customFormat="1" ht="18" hidden="1" x14ac:dyDescent="0.25">
      <c r="A165" s="112" t="str">
        <f>VLOOKUP(E165,'LISTADO ATM'!$A$2:$C$901,3,0)</f>
        <v>DISTRITO NACIONAL</v>
      </c>
      <c r="B165" s="128" t="s">
        <v>2708</v>
      </c>
      <c r="C165" s="118">
        <v>44286.478506944448</v>
      </c>
      <c r="D165" s="112" t="s">
        <v>2494</v>
      </c>
      <c r="E165" s="133">
        <v>623</v>
      </c>
      <c r="F165" s="139" t="str">
        <f>VLOOKUP(E165,VIP!$A$2:$O12385,2,0)</f>
        <v>DRBR623</v>
      </c>
      <c r="G165" s="139" t="str">
        <f>VLOOKUP(E165,'LISTADO ATM'!$A$2:$B$900,2,0)</f>
        <v xml:space="preserve">ATM Operaciones Especiales (Manoguayabo) </v>
      </c>
      <c r="H165" s="139" t="str">
        <f>VLOOKUP(E165,VIP!$A$2:$O17306,7,FALSE)</f>
        <v>Si</v>
      </c>
      <c r="I165" s="139" t="str">
        <f>VLOOKUP(E165,VIP!$A$2:$O9271,8,FALSE)</f>
        <v>Si</v>
      </c>
      <c r="J165" s="139" t="str">
        <f>VLOOKUP(E165,VIP!$A$2:$O9221,8,FALSE)</f>
        <v>Si</v>
      </c>
      <c r="K165" s="139" t="str">
        <f>VLOOKUP(E165,VIP!$A$2:$O12795,6,0)</f>
        <v>No</v>
      </c>
      <c r="L165" s="113" t="s">
        <v>2756</v>
      </c>
      <c r="M165" s="154" t="s">
        <v>2633</v>
      </c>
      <c r="N165" s="156" t="s">
        <v>2542</v>
      </c>
      <c r="O165" s="141" t="s">
        <v>2561</v>
      </c>
      <c r="P165" s="110" t="s">
        <v>2682</v>
      </c>
      <c r="Q165" s="153">
        <v>44286.598483796297</v>
      </c>
    </row>
    <row r="166" spans="1:17" s="126" customFormat="1" ht="18" hidden="1" x14ac:dyDescent="0.25">
      <c r="A166" s="112" t="str">
        <f>VLOOKUP(E166,'LISTADO ATM'!$A$2:$C$901,3,0)</f>
        <v>DISTRITO NACIONAL</v>
      </c>
      <c r="B166" s="128" t="s">
        <v>2707</v>
      </c>
      <c r="C166" s="118">
        <v>44286.479525462964</v>
      </c>
      <c r="D166" s="112" t="s">
        <v>2189</v>
      </c>
      <c r="E166" s="133">
        <v>458</v>
      </c>
      <c r="F166" s="139" t="str">
        <f>VLOOKUP(E166,VIP!$A$2:$O12384,2,0)</f>
        <v>DRBR458</v>
      </c>
      <c r="G166" s="139" t="str">
        <f>VLOOKUP(E166,'LISTADO ATM'!$A$2:$B$900,2,0)</f>
        <v>ATM Hospital Dario Contreras</v>
      </c>
      <c r="H166" s="139" t="str">
        <f>VLOOKUP(E166,VIP!$A$2:$O17305,7,FALSE)</f>
        <v>Si</v>
      </c>
      <c r="I166" s="139" t="str">
        <f>VLOOKUP(E166,VIP!$A$2:$O9270,8,FALSE)</f>
        <v>Si</v>
      </c>
      <c r="J166" s="139" t="str">
        <f>VLOOKUP(E166,VIP!$A$2:$O9220,8,FALSE)</f>
        <v>Si</v>
      </c>
      <c r="K166" s="139" t="str">
        <f>VLOOKUP(E166,VIP!$A$2:$O12794,6,0)</f>
        <v>NO</v>
      </c>
      <c r="L166" s="113" t="s">
        <v>2488</v>
      </c>
      <c r="M166" s="154" t="s">
        <v>2633</v>
      </c>
      <c r="N166" s="124" t="s">
        <v>2472</v>
      </c>
      <c r="O166" s="141" t="s">
        <v>2474</v>
      </c>
      <c r="P166" s="110"/>
      <c r="Q166" s="153">
        <v>44286.598483796297</v>
      </c>
    </row>
    <row r="167" spans="1:17" s="126" customFormat="1" ht="18" hidden="1" x14ac:dyDescent="0.25">
      <c r="A167" s="112" t="str">
        <f>VLOOKUP(E167,'LISTADO ATM'!$A$2:$C$901,3,0)</f>
        <v>DISTRITO NACIONAL</v>
      </c>
      <c r="B167" s="128" t="s">
        <v>2706</v>
      </c>
      <c r="C167" s="118">
        <v>44286.480613425927</v>
      </c>
      <c r="D167" s="112" t="s">
        <v>2189</v>
      </c>
      <c r="E167" s="133">
        <v>979</v>
      </c>
      <c r="F167" s="139" t="str">
        <f>VLOOKUP(E167,VIP!$A$2:$O12383,2,0)</f>
        <v>DRBR979</v>
      </c>
      <c r="G167" s="139" t="str">
        <f>VLOOKUP(E167,'LISTADO ATM'!$A$2:$B$900,2,0)</f>
        <v xml:space="preserve">ATM Oficina Luperón I </v>
      </c>
      <c r="H167" s="139" t="str">
        <f>VLOOKUP(E167,VIP!$A$2:$O17304,7,FALSE)</f>
        <v>Si</v>
      </c>
      <c r="I167" s="139" t="str">
        <f>VLOOKUP(E167,VIP!$A$2:$O9269,8,FALSE)</f>
        <v>Si</v>
      </c>
      <c r="J167" s="139" t="str">
        <f>VLOOKUP(E167,VIP!$A$2:$O9219,8,FALSE)</f>
        <v>Si</v>
      </c>
      <c r="K167" s="139" t="str">
        <f>VLOOKUP(E167,VIP!$A$2:$O12793,6,0)</f>
        <v>NO</v>
      </c>
      <c r="L167" s="113" t="s">
        <v>2228</v>
      </c>
      <c r="M167" s="154" t="s">
        <v>2633</v>
      </c>
      <c r="N167" s="124" t="s">
        <v>2472</v>
      </c>
      <c r="O167" s="141" t="s">
        <v>2474</v>
      </c>
      <c r="P167" s="110"/>
      <c r="Q167" s="153">
        <v>44286.598483796297</v>
      </c>
    </row>
    <row r="168" spans="1:17" s="126" customFormat="1" ht="18" x14ac:dyDescent="0.25">
      <c r="A168" s="112" t="str">
        <f>VLOOKUP(E168,'LISTADO ATM'!$A$2:$C$901,3,0)</f>
        <v>SUR</v>
      </c>
      <c r="B168" s="128" t="s">
        <v>2705</v>
      </c>
      <c r="C168" s="118">
        <v>44286.483518518522</v>
      </c>
      <c r="D168" s="112" t="s">
        <v>2189</v>
      </c>
      <c r="E168" s="133">
        <v>730</v>
      </c>
      <c r="F168" s="139" t="str">
        <f>VLOOKUP(E168,VIP!$A$2:$O12382,2,0)</f>
        <v>DRBR082</v>
      </c>
      <c r="G168" s="139" t="str">
        <f>VLOOKUP(E168,'LISTADO ATM'!$A$2:$B$900,2,0)</f>
        <v xml:space="preserve">ATM Palacio de Justicia Barahona </v>
      </c>
      <c r="H168" s="139" t="str">
        <f>VLOOKUP(E168,VIP!$A$2:$O17303,7,FALSE)</f>
        <v>Si</v>
      </c>
      <c r="I168" s="139" t="str">
        <f>VLOOKUP(E168,VIP!$A$2:$O9268,8,FALSE)</f>
        <v>Si</v>
      </c>
      <c r="J168" s="139" t="str">
        <f>VLOOKUP(E168,VIP!$A$2:$O9218,8,FALSE)</f>
        <v>Si</v>
      </c>
      <c r="K168" s="139" t="str">
        <f>VLOOKUP(E168,VIP!$A$2:$O12792,6,0)</f>
        <v>NO</v>
      </c>
      <c r="L168" s="113" t="s">
        <v>2488</v>
      </c>
      <c r="M168" s="111" t="s">
        <v>2465</v>
      </c>
      <c r="N168" s="124" t="s">
        <v>2472</v>
      </c>
      <c r="O168" s="141" t="s">
        <v>2474</v>
      </c>
      <c r="P168" s="110"/>
      <c r="Q168" s="114" t="s">
        <v>2488</v>
      </c>
    </row>
    <row r="169" spans="1:17" s="126" customFormat="1" ht="18" hidden="1" x14ac:dyDescent="0.25">
      <c r="A169" s="112" t="str">
        <f>VLOOKUP(E169,'LISTADO ATM'!$A$2:$C$901,3,0)</f>
        <v>ESTE</v>
      </c>
      <c r="B169" s="128" t="s">
        <v>2704</v>
      </c>
      <c r="C169" s="118">
        <v>44286.489768518521</v>
      </c>
      <c r="D169" s="112" t="s">
        <v>2189</v>
      </c>
      <c r="E169" s="133">
        <v>330</v>
      </c>
      <c r="F169" s="139" t="str">
        <f>VLOOKUP(E169,VIP!$A$2:$O12381,2,0)</f>
        <v>DRBR330</v>
      </c>
      <c r="G169" s="139" t="str">
        <f>VLOOKUP(E169,'LISTADO ATM'!$A$2:$B$900,2,0)</f>
        <v xml:space="preserve">ATM Oficina Boulevard (Higuey) </v>
      </c>
      <c r="H169" s="139" t="str">
        <f>VLOOKUP(E169,VIP!$A$2:$O17302,7,FALSE)</f>
        <v>Si</v>
      </c>
      <c r="I169" s="139" t="str">
        <f>VLOOKUP(E169,VIP!$A$2:$O9267,8,FALSE)</f>
        <v>Si</v>
      </c>
      <c r="J169" s="139" t="str">
        <f>VLOOKUP(E169,VIP!$A$2:$O9217,8,FALSE)</f>
        <v>Si</v>
      </c>
      <c r="K169" s="139" t="str">
        <f>VLOOKUP(E169,VIP!$A$2:$O12791,6,0)</f>
        <v>SI</v>
      </c>
      <c r="L169" s="113" t="s">
        <v>2715</v>
      </c>
      <c r="M169" s="154" t="s">
        <v>2633</v>
      </c>
      <c r="N169" s="124" t="s">
        <v>2472</v>
      </c>
      <c r="O169" s="141" t="s">
        <v>2474</v>
      </c>
      <c r="P169" s="110"/>
      <c r="Q169" s="153">
        <v>44286.807511574072</v>
      </c>
    </row>
    <row r="170" spans="1:17" s="126" customFormat="1" ht="18" hidden="1" x14ac:dyDescent="0.25">
      <c r="A170" s="112" t="str">
        <f>VLOOKUP(E170,'LISTADO ATM'!$A$2:$C$901,3,0)</f>
        <v>SUR</v>
      </c>
      <c r="B170" s="128" t="s">
        <v>2703</v>
      </c>
      <c r="C170" s="118">
        <v>44286.489861111113</v>
      </c>
      <c r="D170" s="112" t="s">
        <v>2468</v>
      </c>
      <c r="E170" s="133">
        <v>615</v>
      </c>
      <c r="F170" s="139" t="str">
        <f>VLOOKUP(E170,VIP!$A$2:$O12380,2,0)</f>
        <v>DRBR418</v>
      </c>
      <c r="G170" s="139" t="str">
        <f>VLOOKUP(E170,'LISTADO ATM'!$A$2:$B$900,2,0)</f>
        <v xml:space="preserve">ATM Estación Sunix Cabral (Barahona) </v>
      </c>
      <c r="H170" s="139" t="str">
        <f>VLOOKUP(E170,VIP!$A$2:$O17301,7,FALSE)</f>
        <v>Si</v>
      </c>
      <c r="I170" s="139" t="str">
        <f>VLOOKUP(E170,VIP!$A$2:$O9266,8,FALSE)</f>
        <v>Si</v>
      </c>
      <c r="J170" s="139" t="str">
        <f>VLOOKUP(E170,VIP!$A$2:$O9216,8,FALSE)</f>
        <v>Si</v>
      </c>
      <c r="K170" s="139" t="str">
        <f>VLOOKUP(E170,VIP!$A$2:$O12790,6,0)</f>
        <v>NO</v>
      </c>
      <c r="L170" s="113" t="s">
        <v>2428</v>
      </c>
      <c r="M170" s="154" t="s">
        <v>2633</v>
      </c>
      <c r="N170" s="124" t="s">
        <v>2472</v>
      </c>
      <c r="O170" s="141" t="s">
        <v>2473</v>
      </c>
      <c r="P170" s="110"/>
      <c r="Q170" s="153">
        <v>44286.598483796297</v>
      </c>
    </row>
    <row r="171" spans="1:17" s="126" customFormat="1" ht="18" hidden="1" x14ac:dyDescent="0.25">
      <c r="A171" s="112" t="str">
        <f>VLOOKUP(E171,'LISTADO ATM'!$A$2:$C$901,3,0)</f>
        <v>DISTRITO NACIONAL</v>
      </c>
      <c r="B171" s="128" t="s">
        <v>2702</v>
      </c>
      <c r="C171" s="118">
        <v>44286.491307870368</v>
      </c>
      <c r="D171" s="112" t="s">
        <v>2468</v>
      </c>
      <c r="E171" s="133">
        <v>596</v>
      </c>
      <c r="F171" s="139" t="str">
        <f>VLOOKUP(E171,VIP!$A$2:$O12379,2,0)</f>
        <v>DRBR274</v>
      </c>
      <c r="G171" s="139" t="str">
        <f>VLOOKUP(E171,'LISTADO ATM'!$A$2:$B$900,2,0)</f>
        <v xml:space="preserve">ATM Autobanco Malecón Center </v>
      </c>
      <c r="H171" s="139" t="str">
        <f>VLOOKUP(E171,VIP!$A$2:$O17300,7,FALSE)</f>
        <v>Si</v>
      </c>
      <c r="I171" s="139" t="str">
        <f>VLOOKUP(E171,VIP!$A$2:$O9265,8,FALSE)</f>
        <v>Si</v>
      </c>
      <c r="J171" s="139" t="str">
        <f>VLOOKUP(E171,VIP!$A$2:$O9215,8,FALSE)</f>
        <v>Si</v>
      </c>
      <c r="K171" s="139" t="str">
        <f>VLOOKUP(E171,VIP!$A$2:$O12789,6,0)</f>
        <v>NO</v>
      </c>
      <c r="L171" s="113" t="s">
        <v>2428</v>
      </c>
      <c r="M171" s="154" t="s">
        <v>2633</v>
      </c>
      <c r="N171" s="124" t="s">
        <v>2472</v>
      </c>
      <c r="O171" s="141" t="s">
        <v>2473</v>
      </c>
      <c r="P171" s="110"/>
      <c r="Q171" s="153">
        <v>44286.598483796297</v>
      </c>
    </row>
    <row r="172" spans="1:17" s="126" customFormat="1" ht="18" hidden="1" x14ac:dyDescent="0.25">
      <c r="A172" s="112" t="str">
        <f>VLOOKUP(E172,'LISTADO ATM'!$A$2:$C$901,3,0)</f>
        <v>DISTRITO NACIONAL</v>
      </c>
      <c r="B172" s="128" t="s">
        <v>2701</v>
      </c>
      <c r="C172" s="118">
        <v>44286.492858796293</v>
      </c>
      <c r="D172" s="112" t="s">
        <v>2468</v>
      </c>
      <c r="E172" s="133">
        <v>589</v>
      </c>
      <c r="F172" s="139" t="str">
        <f>VLOOKUP(E172,VIP!$A$2:$O12378,2,0)</f>
        <v>DRBR23E</v>
      </c>
      <c r="G172" s="139" t="str">
        <f>VLOOKUP(E172,'LISTADO ATM'!$A$2:$B$900,2,0)</f>
        <v xml:space="preserve">ATM S/M Bravo San Vicente de Paul </v>
      </c>
      <c r="H172" s="139" t="str">
        <f>VLOOKUP(E172,VIP!$A$2:$O17299,7,FALSE)</f>
        <v>Si</v>
      </c>
      <c r="I172" s="139" t="str">
        <f>VLOOKUP(E172,VIP!$A$2:$O9264,8,FALSE)</f>
        <v>No</v>
      </c>
      <c r="J172" s="139" t="str">
        <f>VLOOKUP(E172,VIP!$A$2:$O9214,8,FALSE)</f>
        <v>No</v>
      </c>
      <c r="K172" s="139" t="str">
        <f>VLOOKUP(E172,VIP!$A$2:$O12788,6,0)</f>
        <v>NO</v>
      </c>
      <c r="L172" s="113" t="s">
        <v>2459</v>
      </c>
      <c r="M172" s="154" t="s">
        <v>2633</v>
      </c>
      <c r="N172" s="124" t="s">
        <v>2472</v>
      </c>
      <c r="O172" s="141" t="s">
        <v>2473</v>
      </c>
      <c r="P172" s="110"/>
      <c r="Q172" s="153">
        <v>44286.598483796297</v>
      </c>
    </row>
    <row r="173" spans="1:17" s="126" customFormat="1" ht="18" hidden="1" x14ac:dyDescent="0.25">
      <c r="A173" s="112" t="str">
        <f>VLOOKUP(E173,'LISTADO ATM'!$A$2:$C$901,3,0)</f>
        <v>DISTRITO NACIONAL</v>
      </c>
      <c r="B173" s="128" t="s">
        <v>2700</v>
      </c>
      <c r="C173" s="118">
        <v>44286.493877314817</v>
      </c>
      <c r="D173" s="112" t="s">
        <v>2189</v>
      </c>
      <c r="E173" s="133">
        <v>487</v>
      </c>
      <c r="F173" s="139" t="str">
        <f>VLOOKUP(E173,VIP!$A$2:$O12377,2,0)</f>
        <v>DRBR487</v>
      </c>
      <c r="G173" s="139" t="str">
        <f>VLOOKUP(E173,'LISTADO ATM'!$A$2:$B$900,2,0)</f>
        <v xml:space="preserve">ATM Olé Hainamosa </v>
      </c>
      <c r="H173" s="139" t="str">
        <f>VLOOKUP(E173,VIP!$A$2:$O17298,7,FALSE)</f>
        <v>Si</v>
      </c>
      <c r="I173" s="139" t="str">
        <f>VLOOKUP(E173,VIP!$A$2:$O9263,8,FALSE)</f>
        <v>Si</v>
      </c>
      <c r="J173" s="139" t="str">
        <f>VLOOKUP(E173,VIP!$A$2:$O9213,8,FALSE)</f>
        <v>Si</v>
      </c>
      <c r="K173" s="139" t="str">
        <f>VLOOKUP(E173,VIP!$A$2:$O12787,6,0)</f>
        <v>SI</v>
      </c>
      <c r="L173" s="113" t="s">
        <v>2228</v>
      </c>
      <c r="M173" s="154" t="s">
        <v>2633</v>
      </c>
      <c r="N173" s="124" t="s">
        <v>2472</v>
      </c>
      <c r="O173" s="141" t="s">
        <v>2474</v>
      </c>
      <c r="P173" s="110"/>
      <c r="Q173" s="153">
        <v>44286.598483796297</v>
      </c>
    </row>
    <row r="174" spans="1:17" s="126" customFormat="1" ht="18" x14ac:dyDescent="0.25">
      <c r="A174" s="112" t="str">
        <f>VLOOKUP(E174,'LISTADO ATM'!$A$2:$C$901,3,0)</f>
        <v>DISTRITO NACIONAL</v>
      </c>
      <c r="B174" s="128" t="s">
        <v>2699</v>
      </c>
      <c r="C174" s="118">
        <v>44286.494120370371</v>
      </c>
      <c r="D174" s="112" t="s">
        <v>2468</v>
      </c>
      <c r="E174" s="133">
        <v>435</v>
      </c>
      <c r="F174" s="139" t="str">
        <f>VLOOKUP(E174,VIP!$A$2:$O12376,2,0)</f>
        <v>DRBR435</v>
      </c>
      <c r="G174" s="139" t="str">
        <f>VLOOKUP(E174,'LISTADO ATM'!$A$2:$B$900,2,0)</f>
        <v xml:space="preserve">ATM Autobanco Torre I </v>
      </c>
      <c r="H174" s="139" t="str">
        <f>VLOOKUP(E174,VIP!$A$2:$O17297,7,FALSE)</f>
        <v>Si</v>
      </c>
      <c r="I174" s="139" t="str">
        <f>VLOOKUP(E174,VIP!$A$2:$O9262,8,FALSE)</f>
        <v>Si</v>
      </c>
      <c r="J174" s="139" t="str">
        <f>VLOOKUP(E174,VIP!$A$2:$O9212,8,FALSE)</f>
        <v>Si</v>
      </c>
      <c r="K174" s="139" t="str">
        <f>VLOOKUP(E174,VIP!$A$2:$O12786,6,0)</f>
        <v>SI</v>
      </c>
      <c r="L174" s="113" t="s">
        <v>2459</v>
      </c>
      <c r="M174" s="111" t="s">
        <v>2465</v>
      </c>
      <c r="N174" s="156" t="s">
        <v>2542</v>
      </c>
      <c r="O174" s="141" t="s">
        <v>2473</v>
      </c>
      <c r="P174" s="110"/>
      <c r="Q174" s="114" t="s">
        <v>2459</v>
      </c>
    </row>
    <row r="175" spans="1:17" s="126" customFormat="1" ht="18" x14ac:dyDescent="0.25">
      <c r="A175" s="112" t="str">
        <f>VLOOKUP(E175,'LISTADO ATM'!$A$2:$C$901,3,0)</f>
        <v>DISTRITO NACIONAL</v>
      </c>
      <c r="B175" s="128" t="s">
        <v>2698</v>
      </c>
      <c r="C175" s="118">
        <v>44286.497233796297</v>
      </c>
      <c r="D175" s="112" t="s">
        <v>2468</v>
      </c>
      <c r="E175" s="133">
        <v>952</v>
      </c>
      <c r="F175" s="139" t="str">
        <f>VLOOKUP(E175,VIP!$A$2:$O12375,2,0)</f>
        <v>DRBR16L</v>
      </c>
      <c r="G175" s="139" t="str">
        <f>VLOOKUP(E175,'LISTADO ATM'!$A$2:$B$900,2,0)</f>
        <v xml:space="preserve">ATM Alvarez Rivas </v>
      </c>
      <c r="H175" s="139" t="str">
        <f>VLOOKUP(E175,VIP!$A$2:$O17296,7,FALSE)</f>
        <v>Si</v>
      </c>
      <c r="I175" s="139" t="str">
        <f>VLOOKUP(E175,VIP!$A$2:$O9261,8,FALSE)</f>
        <v>Si</v>
      </c>
      <c r="J175" s="139" t="str">
        <f>VLOOKUP(E175,VIP!$A$2:$O9211,8,FALSE)</f>
        <v>Si</v>
      </c>
      <c r="K175" s="139" t="str">
        <f>VLOOKUP(E175,VIP!$A$2:$O12785,6,0)</f>
        <v>NO</v>
      </c>
      <c r="L175" s="113" t="s">
        <v>2459</v>
      </c>
      <c r="M175" s="111" t="s">
        <v>2465</v>
      </c>
      <c r="N175" s="124" t="s">
        <v>2472</v>
      </c>
      <c r="O175" s="141" t="s">
        <v>2473</v>
      </c>
      <c r="P175" s="110"/>
      <c r="Q175" s="114" t="s">
        <v>2459</v>
      </c>
    </row>
    <row r="176" spans="1:17" s="126" customFormat="1" ht="18" x14ac:dyDescent="0.25">
      <c r="A176" s="112" t="str">
        <f>VLOOKUP(E176,'LISTADO ATM'!$A$2:$C$901,3,0)</f>
        <v>SUR</v>
      </c>
      <c r="B176" s="128" t="s">
        <v>2697</v>
      </c>
      <c r="C176" s="118">
        <v>44286.499907407408</v>
      </c>
      <c r="D176" s="112" t="s">
        <v>2494</v>
      </c>
      <c r="E176" s="133">
        <v>6</v>
      </c>
      <c r="F176" s="139" t="str">
        <f>VLOOKUP(E176,VIP!$A$2:$O12374,2,0)</f>
        <v>DRBR006</v>
      </c>
      <c r="G176" s="139" t="str">
        <f>VLOOKUP(E176,'LISTADO ATM'!$A$2:$B$900,2,0)</f>
        <v xml:space="preserve">ATM Plaza WAO San Juan </v>
      </c>
      <c r="H176" s="139" t="str">
        <f>VLOOKUP(E176,VIP!$A$2:$O17295,7,FALSE)</f>
        <v>N/A</v>
      </c>
      <c r="I176" s="139" t="str">
        <f>VLOOKUP(E176,VIP!$A$2:$O9260,8,FALSE)</f>
        <v>N/A</v>
      </c>
      <c r="J176" s="139" t="str">
        <f>VLOOKUP(E176,VIP!$A$2:$O9210,8,FALSE)</f>
        <v>N/A</v>
      </c>
      <c r="K176" s="139" t="str">
        <f>VLOOKUP(E176,VIP!$A$2:$O12784,6,0)</f>
        <v/>
      </c>
      <c r="L176" s="113" t="s">
        <v>2428</v>
      </c>
      <c r="M176" s="111" t="s">
        <v>2465</v>
      </c>
      <c r="N176" s="124" t="s">
        <v>2472</v>
      </c>
      <c r="O176" s="141" t="s">
        <v>2495</v>
      </c>
      <c r="P176" s="110"/>
      <c r="Q176" s="114" t="s">
        <v>2428</v>
      </c>
    </row>
    <row r="177" spans="1:17" s="126" customFormat="1" ht="18" hidden="1" x14ac:dyDescent="0.25">
      <c r="A177" s="112" t="str">
        <f>VLOOKUP(E177,'LISTADO ATM'!$A$2:$C$901,3,0)</f>
        <v>NORTE</v>
      </c>
      <c r="B177" s="128" t="s">
        <v>2696</v>
      </c>
      <c r="C177" s="118">
        <v>44286.500798611109</v>
      </c>
      <c r="D177" s="112" t="s">
        <v>2189</v>
      </c>
      <c r="E177" s="133">
        <v>282</v>
      </c>
      <c r="F177" s="139" t="str">
        <f>VLOOKUP(E177,VIP!$A$2:$O12373,2,0)</f>
        <v>DRBR282</v>
      </c>
      <c r="G177" s="139" t="str">
        <f>VLOOKUP(E177,'LISTADO ATM'!$A$2:$B$900,2,0)</f>
        <v xml:space="preserve">ATM Autobanco Nibaje </v>
      </c>
      <c r="H177" s="139" t="str">
        <f>VLOOKUP(E177,VIP!$A$2:$O17294,7,FALSE)</f>
        <v>Si</v>
      </c>
      <c r="I177" s="139" t="str">
        <f>VLOOKUP(E177,VIP!$A$2:$O9259,8,FALSE)</f>
        <v>Si</v>
      </c>
      <c r="J177" s="139" t="str">
        <f>VLOOKUP(E177,VIP!$A$2:$O9209,8,FALSE)</f>
        <v>Si</v>
      </c>
      <c r="K177" s="139" t="str">
        <f>VLOOKUP(E177,VIP!$A$2:$O12783,6,0)</f>
        <v>NO</v>
      </c>
      <c r="L177" s="113" t="s">
        <v>2228</v>
      </c>
      <c r="M177" s="154" t="s">
        <v>2633</v>
      </c>
      <c r="N177" s="124" t="s">
        <v>2472</v>
      </c>
      <c r="O177" s="141" t="s">
        <v>2474</v>
      </c>
      <c r="P177" s="110"/>
      <c r="Q177" s="153">
        <v>44286.807511574072</v>
      </c>
    </row>
    <row r="178" spans="1:17" s="126" customFormat="1" ht="18" x14ac:dyDescent="0.25">
      <c r="A178" s="112" t="str">
        <f>VLOOKUP(E178,'LISTADO ATM'!$A$2:$C$901,3,0)</f>
        <v>DISTRITO NACIONAL</v>
      </c>
      <c r="B178" s="128" t="s">
        <v>2695</v>
      </c>
      <c r="C178" s="118">
        <v>44286.502337962964</v>
      </c>
      <c r="D178" s="112" t="s">
        <v>2468</v>
      </c>
      <c r="E178" s="133">
        <v>821</v>
      </c>
      <c r="F178" s="139" t="str">
        <f>VLOOKUP(E178,VIP!$A$2:$O12372,2,0)</f>
        <v>DRBR821</v>
      </c>
      <c r="G178" s="139" t="str">
        <f>VLOOKUP(E178,'LISTADO ATM'!$A$2:$B$900,2,0)</f>
        <v xml:space="preserve">ATM S/M Bravo Churchill </v>
      </c>
      <c r="H178" s="139" t="str">
        <f>VLOOKUP(E178,VIP!$A$2:$O17293,7,FALSE)</f>
        <v>Si</v>
      </c>
      <c r="I178" s="139" t="str">
        <f>VLOOKUP(E178,VIP!$A$2:$O9258,8,FALSE)</f>
        <v>No</v>
      </c>
      <c r="J178" s="139" t="str">
        <f>VLOOKUP(E178,VIP!$A$2:$O9208,8,FALSE)</f>
        <v>No</v>
      </c>
      <c r="K178" s="139" t="str">
        <f>VLOOKUP(E178,VIP!$A$2:$O12782,6,0)</f>
        <v>SI</v>
      </c>
      <c r="L178" s="113" t="s">
        <v>2428</v>
      </c>
      <c r="M178" s="111" t="s">
        <v>2465</v>
      </c>
      <c r="N178" s="156" t="s">
        <v>2542</v>
      </c>
      <c r="O178" s="141" t="s">
        <v>2473</v>
      </c>
      <c r="P178" s="110"/>
      <c r="Q178" s="114" t="s">
        <v>2428</v>
      </c>
    </row>
    <row r="179" spans="1:17" s="126" customFormat="1" ht="18" hidden="1" x14ac:dyDescent="0.25">
      <c r="A179" s="112" t="str">
        <f>VLOOKUP(E179,'LISTADO ATM'!$A$2:$C$901,3,0)</f>
        <v>NORTE</v>
      </c>
      <c r="B179" s="128" t="s">
        <v>2694</v>
      </c>
      <c r="C179" s="118">
        <v>44286.504340277781</v>
      </c>
      <c r="D179" s="112" t="s">
        <v>2494</v>
      </c>
      <c r="E179" s="133">
        <v>888</v>
      </c>
      <c r="F179" s="139" t="str">
        <f>VLOOKUP(E179,VIP!$A$2:$O12371,2,0)</f>
        <v>DRBR888</v>
      </c>
      <c r="G179" s="139" t="str">
        <f>VLOOKUP(E179,'LISTADO ATM'!$A$2:$B$900,2,0)</f>
        <v>ATM Oficina galeria 56 II (SFM)</v>
      </c>
      <c r="H179" s="139" t="str">
        <f>VLOOKUP(E179,VIP!$A$2:$O17292,7,FALSE)</f>
        <v>Si</v>
      </c>
      <c r="I179" s="139" t="str">
        <f>VLOOKUP(E179,VIP!$A$2:$O9257,8,FALSE)</f>
        <v>Si</v>
      </c>
      <c r="J179" s="139" t="str">
        <f>VLOOKUP(E179,VIP!$A$2:$O9207,8,FALSE)</f>
        <v>Si</v>
      </c>
      <c r="K179" s="139" t="str">
        <f>VLOOKUP(E179,VIP!$A$2:$O12781,6,0)</f>
        <v>SI</v>
      </c>
      <c r="L179" s="113" t="s">
        <v>2459</v>
      </c>
      <c r="M179" s="154" t="s">
        <v>2633</v>
      </c>
      <c r="N179" s="124" t="s">
        <v>2472</v>
      </c>
      <c r="O179" s="141" t="s">
        <v>2495</v>
      </c>
      <c r="P179" s="110"/>
      <c r="Q179" s="153">
        <v>44286.807511574072</v>
      </c>
    </row>
    <row r="180" spans="1:17" s="126" customFormat="1" ht="18" hidden="1" x14ac:dyDescent="0.25">
      <c r="A180" s="112" t="str">
        <f>VLOOKUP(E180,'LISTADO ATM'!$A$2:$C$901,3,0)</f>
        <v>NORTE</v>
      </c>
      <c r="B180" s="128" t="s">
        <v>2693</v>
      </c>
      <c r="C180" s="118">
        <v>44286.506886574076</v>
      </c>
      <c r="D180" s="112" t="s">
        <v>2494</v>
      </c>
      <c r="E180" s="133">
        <v>809</v>
      </c>
      <c r="F180" s="139" t="str">
        <f>VLOOKUP(E180,VIP!$A$2:$O12370,2,0)</f>
        <v>DRBR809</v>
      </c>
      <c r="G180" s="139" t="str">
        <f>VLOOKUP(E180,'LISTADO ATM'!$A$2:$B$900,2,0)</f>
        <v>ATM Yoma (Cotuí)</v>
      </c>
      <c r="H180" s="139" t="str">
        <f>VLOOKUP(E180,VIP!$A$2:$O17291,7,FALSE)</f>
        <v>Si</v>
      </c>
      <c r="I180" s="139" t="str">
        <f>VLOOKUP(E180,VIP!$A$2:$O9256,8,FALSE)</f>
        <v>Si</v>
      </c>
      <c r="J180" s="139" t="str">
        <f>VLOOKUP(E180,VIP!$A$2:$O9206,8,FALSE)</f>
        <v>Si</v>
      </c>
      <c r="K180" s="139" t="str">
        <f>VLOOKUP(E180,VIP!$A$2:$O12780,6,0)</f>
        <v>NO</v>
      </c>
      <c r="L180" s="113" t="s">
        <v>2428</v>
      </c>
      <c r="M180" s="154" t="s">
        <v>2633</v>
      </c>
      <c r="N180" s="124" t="s">
        <v>2472</v>
      </c>
      <c r="O180" s="141" t="s">
        <v>2495</v>
      </c>
      <c r="P180" s="110"/>
      <c r="Q180" s="153">
        <v>44286.807511574072</v>
      </c>
    </row>
    <row r="181" spans="1:17" s="126" customFormat="1" ht="18" hidden="1" x14ac:dyDescent="0.25">
      <c r="A181" s="112" t="str">
        <f>VLOOKUP(E181,'LISTADO ATM'!$A$2:$C$901,3,0)</f>
        <v>SUR</v>
      </c>
      <c r="B181" s="128" t="s">
        <v>2692</v>
      </c>
      <c r="C181" s="118">
        <v>44286.511180555557</v>
      </c>
      <c r="D181" s="112" t="s">
        <v>2468</v>
      </c>
      <c r="E181" s="133">
        <v>891</v>
      </c>
      <c r="F181" s="139" t="str">
        <f>VLOOKUP(E181,VIP!$A$2:$O12369,2,0)</f>
        <v>DRBR891</v>
      </c>
      <c r="G181" s="139" t="str">
        <f>VLOOKUP(E181,'LISTADO ATM'!$A$2:$B$900,2,0)</f>
        <v xml:space="preserve">ATM Estación Texaco (Barahona) </v>
      </c>
      <c r="H181" s="139" t="str">
        <f>VLOOKUP(E181,VIP!$A$2:$O17290,7,FALSE)</f>
        <v>Si</v>
      </c>
      <c r="I181" s="139" t="str">
        <f>VLOOKUP(E181,VIP!$A$2:$O9255,8,FALSE)</f>
        <v>Si</v>
      </c>
      <c r="J181" s="139" t="str">
        <f>VLOOKUP(E181,VIP!$A$2:$O9205,8,FALSE)</f>
        <v>Si</v>
      </c>
      <c r="K181" s="139" t="str">
        <f>VLOOKUP(E181,VIP!$A$2:$O12779,6,0)</f>
        <v>NO</v>
      </c>
      <c r="L181" s="113" t="s">
        <v>2428</v>
      </c>
      <c r="M181" s="154" t="s">
        <v>2633</v>
      </c>
      <c r="N181" s="124" t="s">
        <v>2472</v>
      </c>
      <c r="O181" s="141" t="s">
        <v>2473</v>
      </c>
      <c r="P181" s="110"/>
      <c r="Q181" s="153">
        <v>44286.598483796297</v>
      </c>
    </row>
    <row r="182" spans="1:17" s="126" customFormat="1" ht="18" hidden="1" x14ac:dyDescent="0.25">
      <c r="A182" s="112" t="str">
        <f>VLOOKUP(E182,'LISTADO ATM'!$A$2:$C$901,3,0)</f>
        <v>DISTRITO NACIONAL</v>
      </c>
      <c r="B182" s="128" t="s">
        <v>2691</v>
      </c>
      <c r="C182" s="118">
        <v>44286.511736111112</v>
      </c>
      <c r="D182" s="112" t="s">
        <v>2189</v>
      </c>
      <c r="E182" s="133">
        <v>152</v>
      </c>
      <c r="F182" s="139" t="str">
        <f>VLOOKUP(E182,VIP!$A$2:$O12368,2,0)</f>
        <v>DRBR152</v>
      </c>
      <c r="G182" s="139" t="str">
        <f>VLOOKUP(E182,'LISTADO ATM'!$A$2:$B$900,2,0)</f>
        <v xml:space="preserve">ATM Kiosco Megacentro II </v>
      </c>
      <c r="H182" s="139" t="str">
        <f>VLOOKUP(E182,VIP!$A$2:$O17289,7,FALSE)</f>
        <v>Si</v>
      </c>
      <c r="I182" s="139" t="str">
        <f>VLOOKUP(E182,VIP!$A$2:$O9254,8,FALSE)</f>
        <v>Si</v>
      </c>
      <c r="J182" s="139" t="str">
        <f>VLOOKUP(E182,VIP!$A$2:$O9204,8,FALSE)</f>
        <v>Si</v>
      </c>
      <c r="K182" s="139" t="str">
        <f>VLOOKUP(E182,VIP!$A$2:$O12778,6,0)</f>
        <v>NO</v>
      </c>
      <c r="L182" s="113" t="s">
        <v>2228</v>
      </c>
      <c r="M182" s="154" t="s">
        <v>2633</v>
      </c>
      <c r="N182" s="124" t="s">
        <v>2472</v>
      </c>
      <c r="O182" s="141" t="s">
        <v>2474</v>
      </c>
      <c r="P182" s="110"/>
      <c r="Q182" s="153">
        <v>44286.807511574072</v>
      </c>
    </row>
    <row r="183" spans="1:17" s="126" customFormat="1" ht="18" hidden="1" x14ac:dyDescent="0.25">
      <c r="A183" s="112" t="str">
        <f>VLOOKUP(E183,'LISTADO ATM'!$A$2:$C$901,3,0)</f>
        <v>DISTRITO NACIONAL</v>
      </c>
      <c r="B183" s="128" t="s">
        <v>2690</v>
      </c>
      <c r="C183" s="118">
        <v>44286.519085648149</v>
      </c>
      <c r="D183" s="112" t="s">
        <v>2468</v>
      </c>
      <c r="E183" s="133">
        <v>970</v>
      </c>
      <c r="F183" s="139" t="str">
        <f>VLOOKUP(E183,VIP!$A$2:$O12367,2,0)</f>
        <v>DRBR970</v>
      </c>
      <c r="G183" s="139" t="str">
        <f>VLOOKUP(E183,'LISTADO ATM'!$A$2:$B$900,2,0)</f>
        <v xml:space="preserve">ATM S/M Olé Haina </v>
      </c>
      <c r="H183" s="139" t="str">
        <f>VLOOKUP(E183,VIP!$A$2:$O17288,7,FALSE)</f>
        <v>Si</v>
      </c>
      <c r="I183" s="139" t="str">
        <f>VLOOKUP(E183,VIP!$A$2:$O9253,8,FALSE)</f>
        <v>Si</v>
      </c>
      <c r="J183" s="139" t="str">
        <f>VLOOKUP(E183,VIP!$A$2:$O9203,8,FALSE)</f>
        <v>Si</v>
      </c>
      <c r="K183" s="139" t="str">
        <f>VLOOKUP(E183,VIP!$A$2:$O12777,6,0)</f>
        <v>NO</v>
      </c>
      <c r="L183" s="113" t="s">
        <v>2428</v>
      </c>
      <c r="M183" s="154" t="s">
        <v>2633</v>
      </c>
      <c r="N183" s="124" t="s">
        <v>2472</v>
      </c>
      <c r="O183" s="141" t="s">
        <v>2473</v>
      </c>
      <c r="P183" s="110"/>
      <c r="Q183" s="153">
        <v>44286.598483796297</v>
      </c>
    </row>
    <row r="184" spans="1:17" s="126" customFormat="1" ht="18" hidden="1" x14ac:dyDescent="0.25">
      <c r="A184" s="112" t="str">
        <f>VLOOKUP(E184,'LISTADO ATM'!$A$2:$C$901,3,0)</f>
        <v>NORTE</v>
      </c>
      <c r="B184" s="128" t="s">
        <v>2689</v>
      </c>
      <c r="C184" s="118">
        <v>44286.52144675926</v>
      </c>
      <c r="D184" s="112" t="s">
        <v>2520</v>
      </c>
      <c r="E184" s="133">
        <v>119</v>
      </c>
      <c r="F184" s="139" t="str">
        <f>VLOOKUP(E184,VIP!$A$2:$O12366,2,0)</f>
        <v>DRBR119</v>
      </c>
      <c r="G184" s="139" t="str">
        <f>VLOOKUP(E184,'LISTADO ATM'!$A$2:$B$900,2,0)</f>
        <v>ATM Oficina La Barranquita</v>
      </c>
      <c r="H184" s="139" t="str">
        <f>VLOOKUP(E184,VIP!$A$2:$O17287,7,FALSE)</f>
        <v>N/A</v>
      </c>
      <c r="I184" s="139" t="str">
        <f>VLOOKUP(E184,VIP!$A$2:$O9252,8,FALSE)</f>
        <v>N/A</v>
      </c>
      <c r="J184" s="139" t="str">
        <f>VLOOKUP(E184,VIP!$A$2:$O9202,8,FALSE)</f>
        <v>N/A</v>
      </c>
      <c r="K184" s="139" t="str">
        <f>VLOOKUP(E184,VIP!$A$2:$O12776,6,0)</f>
        <v>N/A</v>
      </c>
      <c r="L184" s="113" t="s">
        <v>2428</v>
      </c>
      <c r="M184" s="154" t="s">
        <v>2633</v>
      </c>
      <c r="N184" s="124" t="s">
        <v>2472</v>
      </c>
      <c r="O184" s="141" t="s">
        <v>2519</v>
      </c>
      <c r="P184" s="110"/>
      <c r="Q184" s="153">
        <v>44286.807511574072</v>
      </c>
    </row>
    <row r="185" spans="1:17" s="126" customFormat="1" ht="18" x14ac:dyDescent="0.25">
      <c r="A185" s="112" t="str">
        <f>VLOOKUP(E185,'LISTADO ATM'!$A$2:$C$901,3,0)</f>
        <v>ESTE</v>
      </c>
      <c r="B185" s="128" t="s">
        <v>2688</v>
      </c>
      <c r="C185" s="118">
        <v>44286.529027777775</v>
      </c>
      <c r="D185" s="112" t="s">
        <v>2189</v>
      </c>
      <c r="E185" s="133">
        <v>963</v>
      </c>
      <c r="F185" s="139" t="str">
        <f>VLOOKUP(E185,VIP!$A$2:$O12365,2,0)</f>
        <v>DRBR963</v>
      </c>
      <c r="G185" s="139" t="str">
        <f>VLOOKUP(E185,'LISTADO ATM'!$A$2:$B$900,2,0)</f>
        <v xml:space="preserve">ATM Multiplaza La Romana </v>
      </c>
      <c r="H185" s="139" t="str">
        <f>VLOOKUP(E185,VIP!$A$2:$O17286,7,FALSE)</f>
        <v>Si</v>
      </c>
      <c r="I185" s="139" t="str">
        <f>VLOOKUP(E185,VIP!$A$2:$O9251,8,FALSE)</f>
        <v>Si</v>
      </c>
      <c r="J185" s="139" t="str">
        <f>VLOOKUP(E185,VIP!$A$2:$O9201,8,FALSE)</f>
        <v>Si</v>
      </c>
      <c r="K185" s="139" t="str">
        <f>VLOOKUP(E185,VIP!$A$2:$O12775,6,0)</f>
        <v>NO</v>
      </c>
      <c r="L185" s="113" t="s">
        <v>2228</v>
      </c>
      <c r="M185" s="111" t="s">
        <v>2465</v>
      </c>
      <c r="N185" s="124" t="s">
        <v>2472</v>
      </c>
      <c r="O185" s="141" t="s">
        <v>2474</v>
      </c>
      <c r="P185" s="110"/>
      <c r="Q185" s="114" t="s">
        <v>2228</v>
      </c>
    </row>
    <row r="186" spans="1:17" s="126" customFormat="1" ht="18" hidden="1" x14ac:dyDescent="0.25">
      <c r="A186" s="112" t="str">
        <f>VLOOKUP(E186,'LISTADO ATM'!$A$2:$C$901,3,0)</f>
        <v>DISTRITO NACIONAL</v>
      </c>
      <c r="B186" s="128" t="s">
        <v>2687</v>
      </c>
      <c r="C186" s="118">
        <v>44286.530706018515</v>
      </c>
      <c r="D186" s="112" t="s">
        <v>2189</v>
      </c>
      <c r="E186" s="133">
        <v>415</v>
      </c>
      <c r="F186" s="139" t="str">
        <f>VLOOKUP(E186,VIP!$A$2:$O12364,2,0)</f>
        <v>DRBR415</v>
      </c>
      <c r="G186" s="139" t="str">
        <f>VLOOKUP(E186,'LISTADO ATM'!$A$2:$B$900,2,0)</f>
        <v xml:space="preserve">ATM Autobanco San Martín I </v>
      </c>
      <c r="H186" s="139" t="str">
        <f>VLOOKUP(E186,VIP!$A$2:$O17285,7,FALSE)</f>
        <v>Si</v>
      </c>
      <c r="I186" s="139" t="str">
        <f>VLOOKUP(E186,VIP!$A$2:$O9250,8,FALSE)</f>
        <v>Si</v>
      </c>
      <c r="J186" s="139" t="str">
        <f>VLOOKUP(E186,VIP!$A$2:$O9200,8,FALSE)</f>
        <v>Si</v>
      </c>
      <c r="K186" s="139" t="str">
        <f>VLOOKUP(E186,VIP!$A$2:$O12774,6,0)</f>
        <v>NO</v>
      </c>
      <c r="L186" s="113" t="s">
        <v>2228</v>
      </c>
      <c r="M186" s="154" t="s">
        <v>2633</v>
      </c>
      <c r="N186" s="124" t="s">
        <v>2472</v>
      </c>
      <c r="O186" s="141" t="s">
        <v>2474</v>
      </c>
      <c r="P186" s="110"/>
      <c r="Q186" s="153">
        <v>44286.598483796297</v>
      </c>
    </row>
    <row r="187" spans="1:17" s="126" customFormat="1" ht="18" hidden="1" x14ac:dyDescent="0.25">
      <c r="A187" s="112" t="str">
        <f>VLOOKUP(E187,'LISTADO ATM'!$A$2:$C$901,3,0)</f>
        <v>NORTE</v>
      </c>
      <c r="B187" s="128" t="s">
        <v>2686</v>
      </c>
      <c r="C187" s="118">
        <v>44286.531041666669</v>
      </c>
      <c r="D187" s="112" t="s">
        <v>2520</v>
      </c>
      <c r="E187" s="133">
        <v>276</v>
      </c>
      <c r="F187" s="139" t="str">
        <f>VLOOKUP(E187,VIP!$A$2:$O12363,2,0)</f>
        <v>DRBR276</v>
      </c>
      <c r="G187" s="139" t="str">
        <f>VLOOKUP(E187,'LISTADO ATM'!$A$2:$B$900,2,0)</f>
        <v xml:space="preserve">ATM UNP Las Guáranas (San Francisco) </v>
      </c>
      <c r="H187" s="139" t="str">
        <f>VLOOKUP(E187,VIP!$A$2:$O17284,7,FALSE)</f>
        <v>Si</v>
      </c>
      <c r="I187" s="139" t="str">
        <f>VLOOKUP(E187,VIP!$A$2:$O9249,8,FALSE)</f>
        <v>Si</v>
      </c>
      <c r="J187" s="139" t="str">
        <f>VLOOKUP(E187,VIP!$A$2:$O9199,8,FALSE)</f>
        <v>Si</v>
      </c>
      <c r="K187" s="139" t="str">
        <f>VLOOKUP(E187,VIP!$A$2:$O12773,6,0)</f>
        <v>NO</v>
      </c>
      <c r="L187" s="113" t="s">
        <v>2459</v>
      </c>
      <c r="M187" s="154" t="s">
        <v>2633</v>
      </c>
      <c r="N187" s="124" t="s">
        <v>2472</v>
      </c>
      <c r="O187" s="141" t="s">
        <v>2519</v>
      </c>
      <c r="P187" s="110"/>
      <c r="Q187" s="153">
        <v>44286.807511574072</v>
      </c>
    </row>
    <row r="188" spans="1:17" s="126" customFormat="1" ht="18" x14ac:dyDescent="0.25">
      <c r="A188" s="112" t="str">
        <f>VLOOKUP(E188,'LISTADO ATM'!$A$2:$C$901,3,0)</f>
        <v>NORTE</v>
      </c>
      <c r="B188" s="128" t="s">
        <v>2685</v>
      </c>
      <c r="C188" s="118">
        <v>44286.534953703704</v>
      </c>
      <c r="D188" s="112" t="s">
        <v>2190</v>
      </c>
      <c r="E188" s="133">
        <v>262</v>
      </c>
      <c r="F188" s="139" t="str">
        <f>VLOOKUP(E188,VIP!$A$2:$O12362,2,0)</f>
        <v>DRBR262</v>
      </c>
      <c r="G188" s="139" t="str">
        <f>VLOOKUP(E188,'LISTADO ATM'!$A$2:$B$900,2,0)</f>
        <v xml:space="preserve">ATM Oficina Obras Públicas (Santiago) </v>
      </c>
      <c r="H188" s="139" t="str">
        <f>VLOOKUP(E188,VIP!$A$2:$O17283,7,FALSE)</f>
        <v>Si</v>
      </c>
      <c r="I188" s="139" t="str">
        <f>VLOOKUP(E188,VIP!$A$2:$O9248,8,FALSE)</f>
        <v>Si</v>
      </c>
      <c r="J188" s="139" t="str">
        <f>VLOOKUP(E188,VIP!$A$2:$O9198,8,FALSE)</f>
        <v>Si</v>
      </c>
      <c r="K188" s="139" t="str">
        <f>VLOOKUP(E188,VIP!$A$2:$O12772,6,0)</f>
        <v>SI</v>
      </c>
      <c r="L188" s="113" t="s">
        <v>2228</v>
      </c>
      <c r="M188" s="111" t="s">
        <v>2465</v>
      </c>
      <c r="N188" s="124" t="s">
        <v>2472</v>
      </c>
      <c r="O188" s="141" t="s">
        <v>2632</v>
      </c>
      <c r="P188" s="110"/>
      <c r="Q188" s="114" t="s">
        <v>2228</v>
      </c>
    </row>
    <row r="189" spans="1:17" s="126" customFormat="1" ht="18" hidden="1" x14ac:dyDescent="0.25">
      <c r="A189" s="112" t="str">
        <f>VLOOKUP(E189,'LISTADO ATM'!$A$2:$C$901,3,0)</f>
        <v>DISTRITO NACIONAL</v>
      </c>
      <c r="B189" s="128" t="s">
        <v>2754</v>
      </c>
      <c r="C189" s="118">
        <v>44286.535983796297</v>
      </c>
      <c r="D189" s="112" t="s">
        <v>2494</v>
      </c>
      <c r="E189" s="133">
        <v>669</v>
      </c>
      <c r="F189" s="139" t="str">
        <f>VLOOKUP(E189,VIP!$A$2:$O12371,2,0)</f>
        <v>DRBR669</v>
      </c>
      <c r="G189" s="139" t="str">
        <f>VLOOKUP(E189,'LISTADO ATM'!$A$2:$B$900,2,0)</f>
        <v>ATM Ayuntamiento Sto. Dgo. Norte</v>
      </c>
      <c r="H189" s="139" t="str">
        <f>VLOOKUP(E189,VIP!$A$2:$O17292,7,FALSE)</f>
        <v>Si</v>
      </c>
      <c r="I189" s="139" t="str">
        <f>VLOOKUP(E189,VIP!$A$2:$O9257,8,FALSE)</f>
        <v>Si</v>
      </c>
      <c r="J189" s="139" t="str">
        <f>VLOOKUP(E189,VIP!$A$2:$O9207,8,FALSE)</f>
        <v>Si</v>
      </c>
      <c r="K189" s="139" t="str">
        <f>VLOOKUP(E189,VIP!$A$2:$O12781,6,0)</f>
        <v>SI</v>
      </c>
      <c r="L189" s="113" t="s">
        <v>2548</v>
      </c>
      <c r="M189" s="154" t="s">
        <v>2633</v>
      </c>
      <c r="N189" s="156" t="s">
        <v>2542</v>
      </c>
      <c r="O189" s="141" t="s">
        <v>2679</v>
      </c>
      <c r="P189" s="110" t="s">
        <v>2682</v>
      </c>
      <c r="Q189" s="153" t="s">
        <v>2548</v>
      </c>
    </row>
    <row r="190" spans="1:17" s="126" customFormat="1" ht="18" hidden="1" x14ac:dyDescent="0.25">
      <c r="A190" s="112" t="str">
        <f>VLOOKUP(E190,'LISTADO ATM'!$A$2:$C$901,3,0)</f>
        <v>SUR</v>
      </c>
      <c r="B190" s="128" t="s">
        <v>2753</v>
      </c>
      <c r="C190" s="118">
        <v>44286.536747685182</v>
      </c>
      <c r="D190" s="112" t="s">
        <v>2494</v>
      </c>
      <c r="E190" s="133">
        <v>825</v>
      </c>
      <c r="F190" s="139" t="str">
        <f>VLOOKUP(E190,VIP!$A$2:$O12370,2,0)</f>
        <v>DRBR825</v>
      </c>
      <c r="G190" s="139" t="str">
        <f>VLOOKUP(E190,'LISTADO ATM'!$A$2:$B$900,2,0)</f>
        <v xml:space="preserve">ATM Estacion Eco Cibeles (Las Matas de Farfán) </v>
      </c>
      <c r="H190" s="139" t="str">
        <f>VLOOKUP(E190,VIP!$A$2:$O17291,7,FALSE)</f>
        <v>Si</v>
      </c>
      <c r="I190" s="139" t="str">
        <f>VLOOKUP(E190,VIP!$A$2:$O9256,8,FALSE)</f>
        <v>Si</v>
      </c>
      <c r="J190" s="139" t="str">
        <f>VLOOKUP(E190,VIP!$A$2:$O9206,8,FALSE)</f>
        <v>Si</v>
      </c>
      <c r="K190" s="139" t="str">
        <f>VLOOKUP(E190,VIP!$A$2:$O12780,6,0)</f>
        <v>NO</v>
      </c>
      <c r="L190" s="113" t="s">
        <v>2548</v>
      </c>
      <c r="M190" s="154" t="s">
        <v>2633</v>
      </c>
      <c r="N190" s="156" t="s">
        <v>2542</v>
      </c>
      <c r="O190" s="141" t="s">
        <v>2679</v>
      </c>
      <c r="P190" s="110" t="s">
        <v>2682</v>
      </c>
      <c r="Q190" s="153" t="s">
        <v>2548</v>
      </c>
    </row>
    <row r="191" spans="1:17" s="126" customFormat="1" ht="18" x14ac:dyDescent="0.25">
      <c r="A191" s="112" t="str">
        <f>VLOOKUP(E191,'LISTADO ATM'!$A$2:$C$901,3,0)</f>
        <v>DISTRITO NACIONAL</v>
      </c>
      <c r="B191" s="128" t="s">
        <v>2684</v>
      </c>
      <c r="C191" s="118">
        <v>44286.539618055554</v>
      </c>
      <c r="D191" s="112" t="s">
        <v>2189</v>
      </c>
      <c r="E191" s="133">
        <v>600</v>
      </c>
      <c r="F191" s="139" t="str">
        <f>VLOOKUP(E191,VIP!$A$2:$O12361,2,0)</f>
        <v>DRBR600</v>
      </c>
      <c r="G191" s="139" t="str">
        <f>VLOOKUP(E191,'LISTADO ATM'!$A$2:$B$900,2,0)</f>
        <v>ATM S/M Bravo Hipica</v>
      </c>
      <c r="H191" s="139" t="str">
        <f>VLOOKUP(E191,VIP!$A$2:$O17282,7,FALSE)</f>
        <v>N/A</v>
      </c>
      <c r="I191" s="139" t="str">
        <f>VLOOKUP(E191,VIP!$A$2:$O9247,8,FALSE)</f>
        <v>N/A</v>
      </c>
      <c r="J191" s="139" t="str">
        <f>VLOOKUP(E191,VIP!$A$2:$O9197,8,FALSE)</f>
        <v>N/A</v>
      </c>
      <c r="K191" s="139" t="str">
        <f>VLOOKUP(E191,VIP!$A$2:$O12771,6,0)</f>
        <v>N/A</v>
      </c>
      <c r="L191" s="113" t="s">
        <v>2254</v>
      </c>
      <c r="M191" s="111" t="s">
        <v>2465</v>
      </c>
      <c r="N191" s="124" t="s">
        <v>2472</v>
      </c>
      <c r="O191" s="141" t="s">
        <v>2474</v>
      </c>
      <c r="P191" s="110"/>
      <c r="Q191" s="114" t="s">
        <v>2254</v>
      </c>
    </row>
    <row r="192" spans="1:17" s="126" customFormat="1" ht="18" hidden="1" x14ac:dyDescent="0.25">
      <c r="A192" s="112" t="str">
        <f>VLOOKUP(E192,'LISTADO ATM'!$A$2:$C$901,3,0)</f>
        <v>NORTE</v>
      </c>
      <c r="B192" s="128" t="s">
        <v>2744</v>
      </c>
      <c r="C192" s="118">
        <v>44286.557488425926</v>
      </c>
      <c r="D192" s="112" t="s">
        <v>2190</v>
      </c>
      <c r="E192" s="133">
        <v>307</v>
      </c>
      <c r="F192" s="139" t="str">
        <f>VLOOKUP(E192,VIP!$A$2:$O12390,2,0)</f>
        <v>DRBR307</v>
      </c>
      <c r="G192" s="139" t="str">
        <f>VLOOKUP(E192,'LISTADO ATM'!$A$2:$B$900,2,0)</f>
        <v>ATM Oficina Nagua II</v>
      </c>
      <c r="H192" s="139" t="str">
        <f>VLOOKUP(E192,VIP!$A$2:$O17311,7,FALSE)</f>
        <v>Si</v>
      </c>
      <c r="I192" s="139" t="str">
        <f>VLOOKUP(E192,VIP!$A$2:$O9276,8,FALSE)</f>
        <v>Si</v>
      </c>
      <c r="J192" s="139" t="str">
        <f>VLOOKUP(E192,VIP!$A$2:$O9226,8,FALSE)</f>
        <v>Si</v>
      </c>
      <c r="K192" s="139" t="str">
        <f>VLOOKUP(E192,VIP!$A$2:$O12800,6,0)</f>
        <v>SI</v>
      </c>
      <c r="L192" s="113" t="s">
        <v>2488</v>
      </c>
      <c r="M192" s="154" t="s">
        <v>2633</v>
      </c>
      <c r="N192" s="124" t="s">
        <v>2472</v>
      </c>
      <c r="O192" s="141" t="s">
        <v>2505</v>
      </c>
      <c r="P192" s="110"/>
      <c r="Q192" s="153">
        <v>44286.807511574072</v>
      </c>
    </row>
    <row r="193" spans="1:17" s="126" customFormat="1" ht="18" x14ac:dyDescent="0.25">
      <c r="A193" s="112" t="str">
        <f>VLOOKUP(E193,'LISTADO ATM'!$A$2:$C$901,3,0)</f>
        <v>DISTRITO NACIONAL</v>
      </c>
      <c r="B193" s="128" t="s">
        <v>2743</v>
      </c>
      <c r="C193" s="118">
        <v>44286.56994212963</v>
      </c>
      <c r="D193" s="112" t="s">
        <v>2189</v>
      </c>
      <c r="E193" s="133">
        <v>684</v>
      </c>
      <c r="F193" s="139" t="str">
        <f>VLOOKUP(E193,VIP!$A$2:$O12389,2,0)</f>
        <v>DRBR684</v>
      </c>
      <c r="G193" s="139" t="str">
        <f>VLOOKUP(E193,'LISTADO ATM'!$A$2:$B$900,2,0)</f>
        <v>ATM Estación Texaco Prolongación 27 Febrero</v>
      </c>
      <c r="H193" s="139" t="str">
        <f>VLOOKUP(E193,VIP!$A$2:$O17310,7,FALSE)</f>
        <v>NO</v>
      </c>
      <c r="I193" s="139" t="str">
        <f>VLOOKUP(E193,VIP!$A$2:$O9275,8,FALSE)</f>
        <v>NO</v>
      </c>
      <c r="J193" s="139" t="str">
        <f>VLOOKUP(E193,VIP!$A$2:$O9225,8,FALSE)</f>
        <v>NO</v>
      </c>
      <c r="K193" s="139" t="str">
        <f>VLOOKUP(E193,VIP!$A$2:$O12799,6,0)</f>
        <v>NO</v>
      </c>
      <c r="L193" s="113" t="s">
        <v>2488</v>
      </c>
      <c r="M193" s="111" t="s">
        <v>2465</v>
      </c>
      <c r="N193" s="124" t="s">
        <v>2472</v>
      </c>
      <c r="O193" s="141" t="s">
        <v>2474</v>
      </c>
      <c r="P193" s="110"/>
      <c r="Q193" s="114" t="s">
        <v>2488</v>
      </c>
    </row>
    <row r="194" spans="1:17" s="126" customFormat="1" ht="18" x14ac:dyDescent="0.25">
      <c r="A194" s="112" t="str">
        <f>VLOOKUP(E194,'LISTADO ATM'!$A$2:$C$901,3,0)</f>
        <v>DISTRITO NACIONAL</v>
      </c>
      <c r="B194" s="128" t="s">
        <v>2752</v>
      </c>
      <c r="C194" s="118">
        <v>44286.574884259258</v>
      </c>
      <c r="D194" s="112" t="s">
        <v>2468</v>
      </c>
      <c r="E194" s="133">
        <v>476</v>
      </c>
      <c r="F194" s="139" t="str">
        <f>VLOOKUP(E194,VIP!$A$2:$O12369,2,0)</f>
        <v>DRBR476</v>
      </c>
      <c r="G194" s="139" t="str">
        <f>VLOOKUP(E194,'LISTADO ATM'!$A$2:$B$900,2,0)</f>
        <v xml:space="preserve">ATM Multicentro La Sirena Las Caobas </v>
      </c>
      <c r="H194" s="139" t="str">
        <f>VLOOKUP(E194,VIP!$A$2:$O17290,7,FALSE)</f>
        <v>Si</v>
      </c>
      <c r="I194" s="139" t="str">
        <f>VLOOKUP(E194,VIP!$A$2:$O9255,8,FALSE)</f>
        <v>Si</v>
      </c>
      <c r="J194" s="139" t="str">
        <f>VLOOKUP(E194,VIP!$A$2:$O9205,8,FALSE)</f>
        <v>Si</v>
      </c>
      <c r="K194" s="139" t="str">
        <f>VLOOKUP(E194,VIP!$A$2:$O12779,6,0)</f>
        <v>SI</v>
      </c>
      <c r="L194" s="113" t="s">
        <v>2459</v>
      </c>
      <c r="M194" s="111" t="s">
        <v>2465</v>
      </c>
      <c r="N194" s="156" t="s">
        <v>2542</v>
      </c>
      <c r="O194" s="141" t="s">
        <v>2473</v>
      </c>
      <c r="P194" s="110"/>
      <c r="Q194" s="114" t="s">
        <v>2459</v>
      </c>
    </row>
    <row r="195" spans="1:17" s="126" customFormat="1" ht="18" x14ac:dyDescent="0.25">
      <c r="A195" s="112" t="str">
        <f>VLOOKUP(E195,'LISTADO ATM'!$A$2:$C$901,3,0)</f>
        <v>DISTRITO NACIONAL</v>
      </c>
      <c r="B195" s="128" t="s">
        <v>2742</v>
      </c>
      <c r="C195" s="118">
        <v>44286.581504629627</v>
      </c>
      <c r="D195" s="112" t="s">
        <v>2189</v>
      </c>
      <c r="E195" s="133">
        <v>927</v>
      </c>
      <c r="F195" s="139" t="str">
        <f>VLOOKUP(E195,VIP!$A$2:$O12388,2,0)</f>
        <v>DRBR927</v>
      </c>
      <c r="G195" s="139" t="str">
        <f>VLOOKUP(E195,'LISTADO ATM'!$A$2:$B$900,2,0)</f>
        <v>ATM S/M Bravo La Esperilla</v>
      </c>
      <c r="H195" s="139" t="str">
        <f>VLOOKUP(E195,VIP!$A$2:$O17309,7,FALSE)</f>
        <v>Si</v>
      </c>
      <c r="I195" s="139" t="str">
        <f>VLOOKUP(E195,VIP!$A$2:$O9274,8,FALSE)</f>
        <v>Si</v>
      </c>
      <c r="J195" s="139" t="str">
        <f>VLOOKUP(E195,VIP!$A$2:$O9224,8,FALSE)</f>
        <v>Si</v>
      </c>
      <c r="K195" s="139" t="str">
        <f>VLOOKUP(E195,VIP!$A$2:$O12798,6,0)</f>
        <v>NO</v>
      </c>
      <c r="L195" s="113" t="s">
        <v>2228</v>
      </c>
      <c r="M195" s="111" t="s">
        <v>2465</v>
      </c>
      <c r="N195" s="124" t="s">
        <v>2472</v>
      </c>
      <c r="O195" s="141" t="s">
        <v>2474</v>
      </c>
      <c r="P195" s="110"/>
      <c r="Q195" s="114" t="s">
        <v>2228</v>
      </c>
    </row>
    <row r="196" spans="1:17" s="126" customFormat="1" ht="18" x14ac:dyDescent="0.25">
      <c r="A196" s="112" t="str">
        <f>VLOOKUP(E196,'LISTADO ATM'!$A$2:$C$901,3,0)</f>
        <v>NORTE</v>
      </c>
      <c r="B196" s="128" t="s">
        <v>2741</v>
      </c>
      <c r="C196" s="118">
        <v>44286.583101851851</v>
      </c>
      <c r="D196" s="112" t="s">
        <v>2494</v>
      </c>
      <c r="E196" s="133">
        <v>604</v>
      </c>
      <c r="F196" s="139" t="str">
        <f>VLOOKUP(E196,VIP!$A$2:$O12387,2,0)</f>
        <v>DRBR401</v>
      </c>
      <c r="G196" s="139" t="str">
        <f>VLOOKUP(E196,'LISTADO ATM'!$A$2:$B$900,2,0)</f>
        <v xml:space="preserve">ATM Oficina Estancia Nueva (Moca) </v>
      </c>
      <c r="H196" s="139" t="str">
        <f>VLOOKUP(E196,VIP!$A$2:$O17308,7,FALSE)</f>
        <v>Si</v>
      </c>
      <c r="I196" s="139" t="str">
        <f>VLOOKUP(E196,VIP!$A$2:$O9273,8,FALSE)</f>
        <v>Si</v>
      </c>
      <c r="J196" s="139" t="str">
        <f>VLOOKUP(E196,VIP!$A$2:$O9223,8,FALSE)</f>
        <v>Si</v>
      </c>
      <c r="K196" s="139" t="str">
        <f>VLOOKUP(E196,VIP!$A$2:$O12797,6,0)</f>
        <v>NO</v>
      </c>
      <c r="L196" s="113" t="s">
        <v>2428</v>
      </c>
      <c r="M196" s="111" t="s">
        <v>2465</v>
      </c>
      <c r="N196" s="124" t="s">
        <v>2472</v>
      </c>
      <c r="O196" s="141" t="s">
        <v>2495</v>
      </c>
      <c r="P196" s="110"/>
      <c r="Q196" s="114" t="s">
        <v>2428</v>
      </c>
    </row>
    <row r="197" spans="1:17" s="126" customFormat="1" ht="18" hidden="1" x14ac:dyDescent="0.25">
      <c r="A197" s="112" t="str">
        <f>VLOOKUP(E197,'LISTADO ATM'!$A$2:$C$901,3,0)</f>
        <v>SUR</v>
      </c>
      <c r="B197" s="128" t="s">
        <v>2740</v>
      </c>
      <c r="C197" s="118">
        <v>44286.584606481483</v>
      </c>
      <c r="D197" s="112" t="s">
        <v>2468</v>
      </c>
      <c r="E197" s="133">
        <v>677</v>
      </c>
      <c r="F197" s="139" t="str">
        <f>VLOOKUP(E197,VIP!$A$2:$O12386,2,0)</f>
        <v>DRBR677</v>
      </c>
      <c r="G197" s="139" t="str">
        <f>VLOOKUP(E197,'LISTADO ATM'!$A$2:$B$900,2,0)</f>
        <v>ATM PBG Villa Jaragua</v>
      </c>
      <c r="H197" s="139" t="str">
        <f>VLOOKUP(E197,VIP!$A$2:$O17307,7,FALSE)</f>
        <v>Si</v>
      </c>
      <c r="I197" s="139" t="str">
        <f>VLOOKUP(E197,VIP!$A$2:$O9272,8,FALSE)</f>
        <v>Si</v>
      </c>
      <c r="J197" s="139" t="str">
        <f>VLOOKUP(E197,VIP!$A$2:$O9222,8,FALSE)</f>
        <v>Si</v>
      </c>
      <c r="K197" s="139" t="str">
        <f>VLOOKUP(E197,VIP!$A$2:$O12796,6,0)</f>
        <v>SI</v>
      </c>
      <c r="L197" s="113" t="s">
        <v>2428</v>
      </c>
      <c r="M197" s="154" t="s">
        <v>2633</v>
      </c>
      <c r="N197" s="124" t="s">
        <v>2472</v>
      </c>
      <c r="O197" s="141" t="s">
        <v>2473</v>
      </c>
      <c r="P197" s="110"/>
      <c r="Q197" s="153">
        <v>44286.807511574072</v>
      </c>
    </row>
    <row r="198" spans="1:17" s="126" customFormat="1" ht="18" x14ac:dyDescent="0.25">
      <c r="A198" s="112" t="str">
        <f>VLOOKUP(E198,'LISTADO ATM'!$A$2:$C$901,3,0)</f>
        <v>NORTE</v>
      </c>
      <c r="B198" s="128" t="s">
        <v>2739</v>
      </c>
      <c r="C198" s="118">
        <v>44286.587361111109</v>
      </c>
      <c r="D198" s="112" t="s">
        <v>2494</v>
      </c>
      <c r="E198" s="133">
        <v>138</v>
      </c>
      <c r="F198" s="139" t="str">
        <f>VLOOKUP(E198,VIP!$A$2:$O12385,2,0)</f>
        <v>DRBR138</v>
      </c>
      <c r="G198" s="139" t="str">
        <f>VLOOKUP(E198,'LISTADO ATM'!$A$2:$B$900,2,0)</f>
        <v xml:space="preserve">ATM UNP Fantino </v>
      </c>
      <c r="H198" s="139" t="str">
        <f>VLOOKUP(E198,VIP!$A$2:$O17306,7,FALSE)</f>
        <v>Si</v>
      </c>
      <c r="I198" s="139" t="str">
        <f>VLOOKUP(E198,VIP!$A$2:$O9271,8,FALSE)</f>
        <v>Si</v>
      </c>
      <c r="J198" s="139" t="str">
        <f>VLOOKUP(E198,VIP!$A$2:$O9221,8,FALSE)</f>
        <v>Si</v>
      </c>
      <c r="K198" s="139" t="str">
        <f>VLOOKUP(E198,VIP!$A$2:$O12795,6,0)</f>
        <v>NO</v>
      </c>
      <c r="L198" s="113" t="s">
        <v>2428</v>
      </c>
      <c r="M198" s="111" t="s">
        <v>2465</v>
      </c>
      <c r="N198" s="124" t="s">
        <v>2472</v>
      </c>
      <c r="O198" s="141" t="s">
        <v>2495</v>
      </c>
      <c r="P198" s="110"/>
      <c r="Q198" s="114" t="s">
        <v>2428</v>
      </c>
    </row>
    <row r="199" spans="1:17" s="126" customFormat="1" ht="18" hidden="1" x14ac:dyDescent="0.25">
      <c r="A199" s="112" t="str">
        <f>VLOOKUP(E199,'LISTADO ATM'!$A$2:$C$901,3,0)</f>
        <v>NORTE</v>
      </c>
      <c r="B199" s="128" t="s">
        <v>2738</v>
      </c>
      <c r="C199" s="118">
        <v>44286.589085648149</v>
      </c>
      <c r="D199" s="112" t="s">
        <v>2494</v>
      </c>
      <c r="E199" s="133">
        <v>171</v>
      </c>
      <c r="F199" s="139" t="str">
        <f>VLOOKUP(E199,VIP!$A$2:$O12384,2,0)</f>
        <v>DRBR171</v>
      </c>
      <c r="G199" s="139" t="str">
        <f>VLOOKUP(E199,'LISTADO ATM'!$A$2:$B$900,2,0)</f>
        <v xml:space="preserve">ATM Oficina Moca </v>
      </c>
      <c r="H199" s="139" t="str">
        <f>VLOOKUP(E199,VIP!$A$2:$O17305,7,FALSE)</f>
        <v>Si</v>
      </c>
      <c r="I199" s="139" t="str">
        <f>VLOOKUP(E199,VIP!$A$2:$O9270,8,FALSE)</f>
        <v>Si</v>
      </c>
      <c r="J199" s="139" t="str">
        <f>VLOOKUP(E199,VIP!$A$2:$O9220,8,FALSE)</f>
        <v>Si</v>
      </c>
      <c r="K199" s="139" t="str">
        <f>VLOOKUP(E199,VIP!$A$2:$O12794,6,0)</f>
        <v>NO</v>
      </c>
      <c r="L199" s="113" t="s">
        <v>2428</v>
      </c>
      <c r="M199" s="154" t="s">
        <v>2633</v>
      </c>
      <c r="N199" s="124" t="s">
        <v>2472</v>
      </c>
      <c r="O199" s="141" t="s">
        <v>2495</v>
      </c>
      <c r="P199" s="110"/>
      <c r="Q199" s="153">
        <v>44286.807511574072</v>
      </c>
    </row>
    <row r="200" spans="1:17" s="126" customFormat="1" ht="18" hidden="1" x14ac:dyDescent="0.25">
      <c r="A200" s="112" t="str">
        <f>VLOOKUP(E200,'LISTADO ATM'!$A$2:$C$901,3,0)</f>
        <v>DISTRITO NACIONAL</v>
      </c>
      <c r="B200" s="128" t="s">
        <v>2737</v>
      </c>
      <c r="C200" s="118">
        <v>44286.58934027778</v>
      </c>
      <c r="D200" s="112" t="s">
        <v>2189</v>
      </c>
      <c r="E200" s="133">
        <v>961</v>
      </c>
      <c r="F200" s="139" t="str">
        <f>VLOOKUP(E200,VIP!$A$2:$O12383,2,0)</f>
        <v>DRBR03H</v>
      </c>
      <c r="G200" s="139" t="str">
        <f>VLOOKUP(E200,'LISTADO ATM'!$A$2:$B$900,2,0)</f>
        <v xml:space="preserve">ATM Listín Diario </v>
      </c>
      <c r="H200" s="139" t="str">
        <f>VLOOKUP(E200,VIP!$A$2:$O17304,7,FALSE)</f>
        <v>Si</v>
      </c>
      <c r="I200" s="139" t="str">
        <f>VLOOKUP(E200,VIP!$A$2:$O9269,8,FALSE)</f>
        <v>Si</v>
      </c>
      <c r="J200" s="139" t="str">
        <f>VLOOKUP(E200,VIP!$A$2:$O9219,8,FALSE)</f>
        <v>Si</v>
      </c>
      <c r="K200" s="139" t="str">
        <f>VLOOKUP(E200,VIP!$A$2:$O12793,6,0)</f>
        <v>NO</v>
      </c>
      <c r="L200" s="113" t="s">
        <v>2228</v>
      </c>
      <c r="M200" s="154" t="s">
        <v>2633</v>
      </c>
      <c r="N200" s="124" t="s">
        <v>2472</v>
      </c>
      <c r="O200" s="141" t="s">
        <v>2474</v>
      </c>
      <c r="P200" s="110"/>
      <c r="Q200" s="153">
        <v>44286.807511574072</v>
      </c>
    </row>
    <row r="201" spans="1:17" s="126" customFormat="1" ht="18" x14ac:dyDescent="0.25">
      <c r="A201" s="112" t="str">
        <f>VLOOKUP(E201,'LISTADO ATM'!$A$2:$C$901,3,0)</f>
        <v>DISTRITO NACIONAL</v>
      </c>
      <c r="B201" s="128" t="s">
        <v>2751</v>
      </c>
      <c r="C201" s="118">
        <v>44286.592187499999</v>
      </c>
      <c r="D201" s="112" t="s">
        <v>2468</v>
      </c>
      <c r="E201" s="133">
        <v>422</v>
      </c>
      <c r="F201" s="139" t="str">
        <f>VLOOKUP(E201,VIP!$A$2:$O12368,2,0)</f>
        <v>DRBR422</v>
      </c>
      <c r="G201" s="139" t="str">
        <f>VLOOKUP(E201,'LISTADO ATM'!$A$2:$B$900,2,0)</f>
        <v xml:space="preserve">ATM Olé Manoguayabo </v>
      </c>
      <c r="H201" s="139" t="str">
        <f>VLOOKUP(E201,VIP!$A$2:$O17289,7,FALSE)</f>
        <v>Si</v>
      </c>
      <c r="I201" s="139" t="str">
        <f>VLOOKUP(E201,VIP!$A$2:$O9254,8,FALSE)</f>
        <v>Si</v>
      </c>
      <c r="J201" s="139" t="str">
        <f>VLOOKUP(E201,VIP!$A$2:$O9204,8,FALSE)</f>
        <v>Si</v>
      </c>
      <c r="K201" s="139" t="str">
        <f>VLOOKUP(E201,VIP!$A$2:$O12778,6,0)</f>
        <v>NO</v>
      </c>
      <c r="L201" s="113" t="s">
        <v>2428</v>
      </c>
      <c r="M201" s="111" t="s">
        <v>2465</v>
      </c>
      <c r="N201" s="156" t="s">
        <v>2542</v>
      </c>
      <c r="O201" s="141" t="s">
        <v>2473</v>
      </c>
      <c r="P201" s="110"/>
      <c r="Q201" s="114" t="s">
        <v>2428</v>
      </c>
    </row>
    <row r="202" spans="1:17" s="126" customFormat="1" ht="18" x14ac:dyDescent="0.25">
      <c r="A202" s="112" t="str">
        <f>VLOOKUP(E202,'LISTADO ATM'!$A$2:$C$901,3,0)</f>
        <v>ESTE</v>
      </c>
      <c r="B202" s="128" t="s">
        <v>2750</v>
      </c>
      <c r="C202" s="118">
        <v>44286.593599537038</v>
      </c>
      <c r="D202" s="112" t="s">
        <v>2468</v>
      </c>
      <c r="E202" s="133">
        <v>427</v>
      </c>
      <c r="F202" s="139" t="str">
        <f>VLOOKUP(E202,VIP!$A$2:$O12367,2,0)</f>
        <v>DRBR427</v>
      </c>
      <c r="G202" s="139" t="str">
        <f>VLOOKUP(E202,'LISTADO ATM'!$A$2:$B$900,2,0)</f>
        <v xml:space="preserve">ATM Almacenes Iberia (Hato Mayor) </v>
      </c>
      <c r="H202" s="139" t="str">
        <f>VLOOKUP(E202,VIP!$A$2:$O17288,7,FALSE)</f>
        <v>Si</v>
      </c>
      <c r="I202" s="139" t="str">
        <f>VLOOKUP(E202,VIP!$A$2:$O9253,8,FALSE)</f>
        <v>Si</v>
      </c>
      <c r="J202" s="139" t="str">
        <f>VLOOKUP(E202,VIP!$A$2:$O9203,8,FALSE)</f>
        <v>Si</v>
      </c>
      <c r="K202" s="139" t="str">
        <f>VLOOKUP(E202,VIP!$A$2:$O12777,6,0)</f>
        <v>NO</v>
      </c>
      <c r="L202" s="113" t="s">
        <v>2428</v>
      </c>
      <c r="M202" s="111" t="s">
        <v>2465</v>
      </c>
      <c r="N202" s="156" t="s">
        <v>2542</v>
      </c>
      <c r="O202" s="141" t="s">
        <v>2473</v>
      </c>
      <c r="P202" s="110"/>
      <c r="Q202" s="114" t="s">
        <v>2428</v>
      </c>
    </row>
    <row r="203" spans="1:17" s="126" customFormat="1" ht="18" hidden="1" x14ac:dyDescent="0.25">
      <c r="A203" s="112" t="str">
        <f>VLOOKUP(E203,'LISTADO ATM'!$A$2:$C$901,3,0)</f>
        <v>ESTE</v>
      </c>
      <c r="B203" s="128" t="s">
        <v>2736</v>
      </c>
      <c r="C203" s="118">
        <v>44286.594259259262</v>
      </c>
      <c r="D203" s="112" t="s">
        <v>2189</v>
      </c>
      <c r="E203" s="133">
        <v>521</v>
      </c>
      <c r="F203" s="139" t="str">
        <f>VLOOKUP(E203,VIP!$A$2:$O12382,2,0)</f>
        <v>DRBR521</v>
      </c>
      <c r="G203" s="139" t="str">
        <f>VLOOKUP(E203,'LISTADO ATM'!$A$2:$B$900,2,0)</f>
        <v xml:space="preserve">ATM UNP Bayahibe (La Romana) </v>
      </c>
      <c r="H203" s="139" t="str">
        <f>VLOOKUP(E203,VIP!$A$2:$O17303,7,FALSE)</f>
        <v>Si</v>
      </c>
      <c r="I203" s="139" t="str">
        <f>VLOOKUP(E203,VIP!$A$2:$O9268,8,FALSE)</f>
        <v>Si</v>
      </c>
      <c r="J203" s="139" t="str">
        <f>VLOOKUP(E203,VIP!$A$2:$O9218,8,FALSE)</f>
        <v>Si</v>
      </c>
      <c r="K203" s="139" t="str">
        <f>VLOOKUP(E203,VIP!$A$2:$O12792,6,0)</f>
        <v>NO</v>
      </c>
      <c r="L203" s="113" t="s">
        <v>2228</v>
      </c>
      <c r="M203" s="154" t="s">
        <v>2633</v>
      </c>
      <c r="N203" s="124" t="s">
        <v>2472</v>
      </c>
      <c r="O203" s="141" t="s">
        <v>2474</v>
      </c>
      <c r="P203" s="110"/>
      <c r="Q203" s="153">
        <v>44286.807511574072</v>
      </c>
    </row>
    <row r="204" spans="1:17" s="126" customFormat="1" ht="18" hidden="1" x14ac:dyDescent="0.25">
      <c r="A204" s="112" t="str">
        <f>VLOOKUP(E204,'LISTADO ATM'!$A$2:$C$901,3,0)</f>
        <v>NORTE</v>
      </c>
      <c r="B204" s="128" t="s">
        <v>2735</v>
      </c>
      <c r="C204" s="118">
        <v>44286.594409722224</v>
      </c>
      <c r="D204" s="112" t="s">
        <v>2520</v>
      </c>
      <c r="E204" s="133">
        <v>22</v>
      </c>
      <c r="F204" s="139" t="str">
        <f>VLOOKUP(E204,VIP!$A$2:$O12381,2,0)</f>
        <v>DRBR813</v>
      </c>
      <c r="G204" s="139" t="str">
        <f>VLOOKUP(E204,'LISTADO ATM'!$A$2:$B$900,2,0)</f>
        <v>ATM S/M Olimpico (Santiago)</v>
      </c>
      <c r="H204" s="139" t="str">
        <f>VLOOKUP(E204,VIP!$A$2:$O17302,7,FALSE)</f>
        <v>Si</v>
      </c>
      <c r="I204" s="139" t="str">
        <f>VLOOKUP(E204,VIP!$A$2:$O9267,8,FALSE)</f>
        <v>Si</v>
      </c>
      <c r="J204" s="139" t="str">
        <f>VLOOKUP(E204,VIP!$A$2:$O9217,8,FALSE)</f>
        <v>Si</v>
      </c>
      <c r="K204" s="139" t="str">
        <f>VLOOKUP(E204,VIP!$A$2:$O12791,6,0)</f>
        <v>NO</v>
      </c>
      <c r="L204" s="113" t="s">
        <v>2428</v>
      </c>
      <c r="M204" s="154" t="s">
        <v>2633</v>
      </c>
      <c r="N204" s="124" t="s">
        <v>2472</v>
      </c>
      <c r="O204" s="141" t="s">
        <v>2519</v>
      </c>
      <c r="P204" s="110"/>
      <c r="Q204" s="153">
        <v>44286.807511574072</v>
      </c>
    </row>
    <row r="205" spans="1:17" s="126" customFormat="1" ht="18" hidden="1" x14ac:dyDescent="0.25">
      <c r="A205" s="112" t="str">
        <f>VLOOKUP(E205,'LISTADO ATM'!$A$2:$C$901,3,0)</f>
        <v>NORTE</v>
      </c>
      <c r="B205" s="128" t="s">
        <v>2734</v>
      </c>
      <c r="C205" s="118">
        <v>44286.595752314817</v>
      </c>
      <c r="D205" s="112" t="s">
        <v>2520</v>
      </c>
      <c r="E205" s="133">
        <v>599</v>
      </c>
      <c r="F205" s="139" t="str">
        <f>VLOOKUP(E205,VIP!$A$2:$O12380,2,0)</f>
        <v>DRBR258</v>
      </c>
      <c r="G205" s="139" t="str">
        <f>VLOOKUP(E205,'LISTADO ATM'!$A$2:$B$900,2,0)</f>
        <v xml:space="preserve">ATM Oficina Plaza Internacional (Santiago) </v>
      </c>
      <c r="H205" s="139" t="str">
        <f>VLOOKUP(E205,VIP!$A$2:$O17301,7,FALSE)</f>
        <v>Si</v>
      </c>
      <c r="I205" s="139" t="str">
        <f>VLOOKUP(E205,VIP!$A$2:$O9266,8,FALSE)</f>
        <v>Si</v>
      </c>
      <c r="J205" s="139" t="str">
        <f>VLOOKUP(E205,VIP!$A$2:$O9216,8,FALSE)</f>
        <v>Si</v>
      </c>
      <c r="K205" s="139" t="str">
        <f>VLOOKUP(E205,VIP!$A$2:$O12790,6,0)</f>
        <v>NO</v>
      </c>
      <c r="L205" s="113" t="s">
        <v>2428</v>
      </c>
      <c r="M205" s="154" t="s">
        <v>2633</v>
      </c>
      <c r="N205" s="124" t="s">
        <v>2472</v>
      </c>
      <c r="O205" s="141" t="s">
        <v>2519</v>
      </c>
      <c r="P205" s="110"/>
      <c r="Q205" s="153">
        <v>44286.807511574072</v>
      </c>
    </row>
    <row r="206" spans="1:17" s="126" customFormat="1" ht="18" hidden="1" x14ac:dyDescent="0.25">
      <c r="A206" s="112" t="str">
        <f>VLOOKUP(E206,'LISTADO ATM'!$A$2:$C$901,3,0)</f>
        <v>DISTRITO NACIONAL</v>
      </c>
      <c r="B206" s="128" t="s">
        <v>2733</v>
      </c>
      <c r="C206" s="118">
        <v>44286.59584490741</v>
      </c>
      <c r="D206" s="112" t="s">
        <v>2189</v>
      </c>
      <c r="E206" s="133">
        <v>21</v>
      </c>
      <c r="F206" s="139" t="str">
        <f>VLOOKUP(E206,VIP!$A$2:$O12379,2,0)</f>
        <v>DRBR021</v>
      </c>
      <c r="G206" s="139" t="str">
        <f>VLOOKUP(E206,'LISTADO ATM'!$A$2:$B$900,2,0)</f>
        <v xml:space="preserve">ATM Oficina Mella </v>
      </c>
      <c r="H206" s="139" t="str">
        <f>VLOOKUP(E206,VIP!$A$2:$O17300,7,FALSE)</f>
        <v>Si</v>
      </c>
      <c r="I206" s="139" t="str">
        <f>VLOOKUP(E206,VIP!$A$2:$O9265,8,FALSE)</f>
        <v>No</v>
      </c>
      <c r="J206" s="139" t="str">
        <f>VLOOKUP(E206,VIP!$A$2:$O9215,8,FALSE)</f>
        <v>No</v>
      </c>
      <c r="K206" s="139" t="str">
        <f>VLOOKUP(E206,VIP!$A$2:$O12789,6,0)</f>
        <v>NO</v>
      </c>
      <c r="L206" s="113" t="s">
        <v>2228</v>
      </c>
      <c r="M206" s="154" t="s">
        <v>2633</v>
      </c>
      <c r="N206" s="124" t="s">
        <v>2472</v>
      </c>
      <c r="O206" s="141" t="s">
        <v>2474</v>
      </c>
      <c r="P206" s="110"/>
      <c r="Q206" s="153">
        <v>44286.807511574072</v>
      </c>
    </row>
    <row r="207" spans="1:17" s="126" customFormat="1" ht="18" x14ac:dyDescent="0.25">
      <c r="A207" s="112" t="str">
        <f>VLOOKUP(E207,'LISTADO ATM'!$A$2:$C$901,3,0)</f>
        <v>DISTRITO NACIONAL</v>
      </c>
      <c r="B207" s="128" t="s">
        <v>2732</v>
      </c>
      <c r="C207" s="118">
        <v>44286.597453703704</v>
      </c>
      <c r="D207" s="112" t="s">
        <v>2468</v>
      </c>
      <c r="E207" s="133">
        <v>918</v>
      </c>
      <c r="F207" s="139" t="str">
        <f>VLOOKUP(E207,VIP!$A$2:$O12378,2,0)</f>
        <v>DRBR918</v>
      </c>
      <c r="G207" s="139" t="str">
        <f>VLOOKUP(E207,'LISTADO ATM'!$A$2:$B$900,2,0)</f>
        <v xml:space="preserve">ATM S/M Liverpool de la Jacobo Majluta </v>
      </c>
      <c r="H207" s="139" t="str">
        <f>VLOOKUP(E207,VIP!$A$2:$O17299,7,FALSE)</f>
        <v>Si</v>
      </c>
      <c r="I207" s="139" t="str">
        <f>VLOOKUP(E207,VIP!$A$2:$O9264,8,FALSE)</f>
        <v>Si</v>
      </c>
      <c r="J207" s="139" t="str">
        <f>VLOOKUP(E207,VIP!$A$2:$O9214,8,FALSE)</f>
        <v>Si</v>
      </c>
      <c r="K207" s="139" t="str">
        <f>VLOOKUP(E207,VIP!$A$2:$O12788,6,0)</f>
        <v>NO</v>
      </c>
      <c r="L207" s="113" t="s">
        <v>2459</v>
      </c>
      <c r="M207" s="111" t="s">
        <v>2465</v>
      </c>
      <c r="N207" s="124" t="s">
        <v>2472</v>
      </c>
      <c r="O207" s="141" t="s">
        <v>2473</v>
      </c>
      <c r="P207" s="110"/>
      <c r="Q207" s="114" t="s">
        <v>2459</v>
      </c>
    </row>
    <row r="208" spans="1:17" s="126" customFormat="1" ht="18" x14ac:dyDescent="0.25">
      <c r="A208" s="112" t="str">
        <f>VLOOKUP(E208,'LISTADO ATM'!$A$2:$C$901,3,0)</f>
        <v>DISTRITO NACIONAL</v>
      </c>
      <c r="B208" s="128" t="s">
        <v>2731</v>
      </c>
      <c r="C208" s="118">
        <v>44286.599016203705</v>
      </c>
      <c r="D208" s="112" t="s">
        <v>2468</v>
      </c>
      <c r="E208" s="133">
        <v>710</v>
      </c>
      <c r="F208" s="139" t="str">
        <f>VLOOKUP(E208,VIP!$A$2:$O12377,2,0)</f>
        <v>DRBR506</v>
      </c>
      <c r="G208" s="139" t="str">
        <f>VLOOKUP(E208,'LISTADO ATM'!$A$2:$B$900,2,0)</f>
        <v xml:space="preserve">ATM S/M Soberano </v>
      </c>
      <c r="H208" s="139" t="str">
        <f>VLOOKUP(E208,VIP!$A$2:$O17298,7,FALSE)</f>
        <v>Si</v>
      </c>
      <c r="I208" s="139" t="str">
        <f>VLOOKUP(E208,VIP!$A$2:$O9263,8,FALSE)</f>
        <v>Si</v>
      </c>
      <c r="J208" s="139" t="str">
        <f>VLOOKUP(E208,VIP!$A$2:$O9213,8,FALSE)</f>
        <v>Si</v>
      </c>
      <c r="K208" s="139" t="str">
        <f>VLOOKUP(E208,VIP!$A$2:$O12787,6,0)</f>
        <v>NO</v>
      </c>
      <c r="L208" s="113" t="s">
        <v>2428</v>
      </c>
      <c r="M208" s="111" t="s">
        <v>2465</v>
      </c>
      <c r="N208" s="124" t="s">
        <v>2472</v>
      </c>
      <c r="O208" s="141" t="s">
        <v>2473</v>
      </c>
      <c r="P208" s="110"/>
      <c r="Q208" s="114" t="s">
        <v>2428</v>
      </c>
    </row>
    <row r="209" spans="1:17" s="126" customFormat="1" ht="18" x14ac:dyDescent="0.25">
      <c r="A209" s="112" t="str">
        <f>VLOOKUP(E209,'LISTADO ATM'!$A$2:$C$901,3,0)</f>
        <v>DISTRITO NACIONAL</v>
      </c>
      <c r="B209" s="128" t="s">
        <v>2730</v>
      </c>
      <c r="C209" s="118">
        <v>44286.60056712963</v>
      </c>
      <c r="D209" s="112" t="s">
        <v>2189</v>
      </c>
      <c r="E209" s="133">
        <v>725</v>
      </c>
      <c r="F209" s="139" t="str">
        <f>VLOOKUP(E209,VIP!$A$2:$O12376,2,0)</f>
        <v>DRBR998</v>
      </c>
      <c r="G209" s="139" t="str">
        <f>VLOOKUP(E209,'LISTADO ATM'!$A$2:$B$900,2,0)</f>
        <v xml:space="preserve">ATM El Huacal II  </v>
      </c>
      <c r="H209" s="139" t="str">
        <f>VLOOKUP(E209,VIP!$A$2:$O17297,7,FALSE)</f>
        <v>Si</v>
      </c>
      <c r="I209" s="139" t="str">
        <f>VLOOKUP(E209,VIP!$A$2:$O9262,8,FALSE)</f>
        <v>Si</v>
      </c>
      <c r="J209" s="139" t="str">
        <f>VLOOKUP(E209,VIP!$A$2:$O9212,8,FALSE)</f>
        <v>Si</v>
      </c>
      <c r="K209" s="139" t="str">
        <f>VLOOKUP(E209,VIP!$A$2:$O12786,6,0)</f>
        <v>NO</v>
      </c>
      <c r="L209" s="113" t="s">
        <v>2745</v>
      </c>
      <c r="M209" s="111" t="s">
        <v>2465</v>
      </c>
      <c r="N209" s="124" t="s">
        <v>2472</v>
      </c>
      <c r="O209" s="141" t="s">
        <v>2474</v>
      </c>
      <c r="P209" s="110"/>
      <c r="Q209" s="114" t="s">
        <v>2745</v>
      </c>
    </row>
    <row r="210" spans="1:17" s="126" customFormat="1" ht="18" x14ac:dyDescent="0.25">
      <c r="A210" s="112" t="str">
        <f>VLOOKUP(E210,'LISTADO ATM'!$A$2:$C$901,3,0)</f>
        <v>DISTRITO NACIONAL</v>
      </c>
      <c r="B210" s="128" t="s">
        <v>2729</v>
      </c>
      <c r="C210" s="118">
        <v>44286.601527777777</v>
      </c>
      <c r="D210" s="112" t="s">
        <v>2189</v>
      </c>
      <c r="E210" s="133">
        <v>724</v>
      </c>
      <c r="F210" s="139" t="str">
        <f>VLOOKUP(E210,VIP!$A$2:$O12375,2,0)</f>
        <v>DRBR997</v>
      </c>
      <c r="G210" s="139" t="str">
        <f>VLOOKUP(E210,'LISTADO ATM'!$A$2:$B$900,2,0)</f>
        <v xml:space="preserve">ATM El Huacal I </v>
      </c>
      <c r="H210" s="139" t="str">
        <f>VLOOKUP(E210,VIP!$A$2:$O17296,7,FALSE)</f>
        <v>Si</v>
      </c>
      <c r="I210" s="139" t="str">
        <f>VLOOKUP(E210,VIP!$A$2:$O9261,8,FALSE)</f>
        <v>Si</v>
      </c>
      <c r="J210" s="139" t="str">
        <f>VLOOKUP(E210,VIP!$A$2:$O9211,8,FALSE)</f>
        <v>Si</v>
      </c>
      <c r="K210" s="139" t="str">
        <f>VLOOKUP(E210,VIP!$A$2:$O12785,6,0)</f>
        <v>NO</v>
      </c>
      <c r="L210" s="113" t="s">
        <v>2228</v>
      </c>
      <c r="M210" s="111" t="s">
        <v>2465</v>
      </c>
      <c r="N210" s="124" t="s">
        <v>2472</v>
      </c>
      <c r="O210" s="141" t="s">
        <v>2474</v>
      </c>
      <c r="P210" s="110"/>
      <c r="Q210" s="114" t="s">
        <v>2228</v>
      </c>
    </row>
    <row r="211" spans="1:17" s="126" customFormat="1" ht="18" x14ac:dyDescent="0.25">
      <c r="A211" s="112" t="str">
        <f>VLOOKUP(E211,'LISTADO ATM'!$A$2:$C$901,3,0)</f>
        <v>NORTE</v>
      </c>
      <c r="B211" s="128" t="s">
        <v>2728</v>
      </c>
      <c r="C211" s="118">
        <v>44286.602500000001</v>
      </c>
      <c r="D211" s="112" t="s">
        <v>2189</v>
      </c>
      <c r="E211" s="133">
        <v>172</v>
      </c>
      <c r="F211" s="139" t="str">
        <f>VLOOKUP(E211,VIP!$A$2:$O12374,2,0)</f>
        <v>DRBR172</v>
      </c>
      <c r="G211" s="139" t="str">
        <f>VLOOKUP(E211,'LISTADO ATM'!$A$2:$B$900,2,0)</f>
        <v xml:space="preserve">ATM UNP Guaucí </v>
      </c>
      <c r="H211" s="139" t="str">
        <f>VLOOKUP(E211,VIP!$A$2:$O17295,7,FALSE)</f>
        <v>Si</v>
      </c>
      <c r="I211" s="139" t="str">
        <f>VLOOKUP(E211,VIP!$A$2:$O9260,8,FALSE)</f>
        <v>Si</v>
      </c>
      <c r="J211" s="139" t="str">
        <f>VLOOKUP(E211,VIP!$A$2:$O9210,8,FALSE)</f>
        <v>Si</v>
      </c>
      <c r="K211" s="139" t="str">
        <f>VLOOKUP(E211,VIP!$A$2:$O12784,6,0)</f>
        <v>NO</v>
      </c>
      <c r="L211" s="113" t="s">
        <v>2228</v>
      </c>
      <c r="M211" s="111" t="s">
        <v>2465</v>
      </c>
      <c r="N211" s="124" t="s">
        <v>2472</v>
      </c>
      <c r="O211" s="141" t="s">
        <v>2474</v>
      </c>
      <c r="P211" s="110"/>
      <c r="Q211" s="114" t="s">
        <v>2228</v>
      </c>
    </row>
    <row r="212" spans="1:17" s="126" customFormat="1" ht="18" hidden="1" x14ac:dyDescent="0.25">
      <c r="A212" s="112" t="str">
        <f>VLOOKUP(E212,'LISTADO ATM'!$A$2:$C$901,3,0)</f>
        <v>NORTE</v>
      </c>
      <c r="B212" s="128" t="s">
        <v>2727</v>
      </c>
      <c r="C212" s="118">
        <v>44286.605474537035</v>
      </c>
      <c r="D212" s="112" t="s">
        <v>2190</v>
      </c>
      <c r="E212" s="133">
        <v>518</v>
      </c>
      <c r="F212" s="139" t="str">
        <f>VLOOKUP(E212,VIP!$A$2:$O12373,2,0)</f>
        <v>DRBR518</v>
      </c>
      <c r="G212" s="139" t="str">
        <f>VLOOKUP(E212,'LISTADO ATM'!$A$2:$B$900,2,0)</f>
        <v xml:space="preserve">ATM Autobanco Los Alamos </v>
      </c>
      <c r="H212" s="139" t="str">
        <f>VLOOKUP(E212,VIP!$A$2:$O17294,7,FALSE)</f>
        <v>Si</v>
      </c>
      <c r="I212" s="139" t="str">
        <f>VLOOKUP(E212,VIP!$A$2:$O9259,8,FALSE)</f>
        <v>Si</v>
      </c>
      <c r="J212" s="139" t="str">
        <f>VLOOKUP(E212,VIP!$A$2:$O9209,8,FALSE)</f>
        <v>Si</v>
      </c>
      <c r="K212" s="139" t="str">
        <f>VLOOKUP(E212,VIP!$A$2:$O12783,6,0)</f>
        <v>NO</v>
      </c>
      <c r="L212" s="113" t="s">
        <v>2228</v>
      </c>
      <c r="M212" s="154" t="s">
        <v>2633</v>
      </c>
      <c r="N212" s="124" t="s">
        <v>2472</v>
      </c>
      <c r="O212" s="141" t="s">
        <v>2505</v>
      </c>
      <c r="P212" s="110"/>
      <c r="Q212" s="153">
        <v>44286.807511574072</v>
      </c>
    </row>
    <row r="213" spans="1:17" s="126" customFormat="1" ht="18" x14ac:dyDescent="0.25">
      <c r="A213" s="112" t="str">
        <f>VLOOKUP(E213,'LISTADO ATM'!$A$2:$C$901,3,0)</f>
        <v>NORTE</v>
      </c>
      <c r="B213" s="128" t="s">
        <v>2726</v>
      </c>
      <c r="C213" s="118">
        <v>44286.605567129627</v>
      </c>
      <c r="D213" s="112" t="s">
        <v>2520</v>
      </c>
      <c r="E213" s="133">
        <v>261</v>
      </c>
      <c r="F213" s="139" t="str">
        <f>VLOOKUP(E213,VIP!$A$2:$O12372,2,0)</f>
        <v>DRBR261</v>
      </c>
      <c r="G213" s="139" t="str">
        <f>VLOOKUP(E213,'LISTADO ATM'!$A$2:$B$900,2,0)</f>
        <v xml:space="preserve">ATM UNP Aeropuerto Cibao (Santiago) </v>
      </c>
      <c r="H213" s="139" t="str">
        <f>VLOOKUP(E213,VIP!$A$2:$O17293,7,FALSE)</f>
        <v>Si</v>
      </c>
      <c r="I213" s="139" t="str">
        <f>VLOOKUP(E213,VIP!$A$2:$O9258,8,FALSE)</f>
        <v>Si</v>
      </c>
      <c r="J213" s="139" t="str">
        <f>VLOOKUP(E213,VIP!$A$2:$O9208,8,FALSE)</f>
        <v>Si</v>
      </c>
      <c r="K213" s="139" t="str">
        <f>VLOOKUP(E213,VIP!$A$2:$O12782,6,0)</f>
        <v>NO</v>
      </c>
      <c r="L213" s="113" t="s">
        <v>2459</v>
      </c>
      <c r="M213" s="111" t="s">
        <v>2465</v>
      </c>
      <c r="N213" s="124" t="s">
        <v>2472</v>
      </c>
      <c r="O213" s="141" t="s">
        <v>2519</v>
      </c>
      <c r="P213" s="110"/>
      <c r="Q213" s="114" t="s">
        <v>2459</v>
      </c>
    </row>
    <row r="214" spans="1:17" s="126" customFormat="1" ht="18" hidden="1" x14ac:dyDescent="0.25">
      <c r="A214" s="112" t="str">
        <f>VLOOKUP(E214,'LISTADO ATM'!$A$2:$C$901,3,0)</f>
        <v>SUR</v>
      </c>
      <c r="B214" s="128" t="s">
        <v>2725</v>
      </c>
      <c r="C214" s="118">
        <v>44286.606956018521</v>
      </c>
      <c r="D214" s="112" t="s">
        <v>2189</v>
      </c>
      <c r="E214" s="133">
        <v>765</v>
      </c>
      <c r="F214" s="139" t="str">
        <f>VLOOKUP(E214,VIP!$A$2:$O12371,2,0)</f>
        <v>DRBR191</v>
      </c>
      <c r="G214" s="139" t="str">
        <f>VLOOKUP(E214,'LISTADO ATM'!$A$2:$B$900,2,0)</f>
        <v xml:space="preserve">ATM Oficina Azua I </v>
      </c>
      <c r="H214" s="139" t="str">
        <f>VLOOKUP(E214,VIP!$A$2:$O17292,7,FALSE)</f>
        <v>Si</v>
      </c>
      <c r="I214" s="139" t="str">
        <f>VLOOKUP(E214,VIP!$A$2:$O9257,8,FALSE)</f>
        <v>Si</v>
      </c>
      <c r="J214" s="139" t="str">
        <f>VLOOKUP(E214,VIP!$A$2:$O9207,8,FALSE)</f>
        <v>Si</v>
      </c>
      <c r="K214" s="139" t="str">
        <f>VLOOKUP(E214,VIP!$A$2:$O12781,6,0)</f>
        <v>NO</v>
      </c>
      <c r="L214" s="113" t="s">
        <v>2488</v>
      </c>
      <c r="M214" s="154" t="s">
        <v>2633</v>
      </c>
      <c r="N214" s="124" t="s">
        <v>2472</v>
      </c>
      <c r="O214" s="141" t="s">
        <v>2474</v>
      </c>
      <c r="P214" s="110"/>
      <c r="Q214" s="153">
        <v>44286.807511574072</v>
      </c>
    </row>
    <row r="215" spans="1:17" s="126" customFormat="1" ht="18" hidden="1" x14ac:dyDescent="0.25">
      <c r="A215" s="112" t="str">
        <f>VLOOKUP(E215,'LISTADO ATM'!$A$2:$C$901,3,0)</f>
        <v>ESTE</v>
      </c>
      <c r="B215" s="128" t="s">
        <v>2749</v>
      </c>
      <c r="C215" s="118">
        <v>44286.607442129629</v>
      </c>
      <c r="D215" s="112" t="s">
        <v>2494</v>
      </c>
      <c r="E215" s="133">
        <v>613</v>
      </c>
      <c r="F215" s="139" t="str">
        <f>VLOOKUP(E215,VIP!$A$2:$O12366,2,0)</f>
        <v>DRBR145</v>
      </c>
      <c r="G215" s="139" t="str">
        <f>VLOOKUP(E215,'LISTADO ATM'!$A$2:$B$900,2,0)</f>
        <v xml:space="preserve">ATM Almacenes Zaglul (La Altagracia) </v>
      </c>
      <c r="H215" s="139" t="str">
        <f>VLOOKUP(E215,VIP!$A$2:$O17287,7,FALSE)</f>
        <v>Si</v>
      </c>
      <c r="I215" s="139" t="str">
        <f>VLOOKUP(E215,VIP!$A$2:$O9252,8,FALSE)</f>
        <v>Si</v>
      </c>
      <c r="J215" s="139" t="str">
        <f>VLOOKUP(E215,VIP!$A$2:$O9202,8,FALSE)</f>
        <v>Si</v>
      </c>
      <c r="K215" s="139" t="str">
        <f>VLOOKUP(E215,VIP!$A$2:$O12776,6,0)</f>
        <v>NO</v>
      </c>
      <c r="L215" s="113" t="s">
        <v>2680</v>
      </c>
      <c r="M215" s="154" t="s">
        <v>2633</v>
      </c>
      <c r="N215" s="156" t="s">
        <v>2542</v>
      </c>
      <c r="O215" s="141" t="s">
        <v>2679</v>
      </c>
      <c r="P215" s="110" t="s">
        <v>2683</v>
      </c>
      <c r="Q215" s="153" t="s">
        <v>2680</v>
      </c>
    </row>
    <row r="216" spans="1:17" s="126" customFormat="1" ht="18" hidden="1" x14ac:dyDescent="0.25">
      <c r="A216" s="112" t="str">
        <f>VLOOKUP(E216,'LISTADO ATM'!$A$2:$C$901,3,0)</f>
        <v>DISTRITO NACIONAL</v>
      </c>
      <c r="B216" s="128" t="s">
        <v>2724</v>
      </c>
      <c r="C216" s="118">
        <v>44286.607847222222</v>
      </c>
      <c r="D216" s="112" t="s">
        <v>2189</v>
      </c>
      <c r="E216" s="133">
        <v>321</v>
      </c>
      <c r="F216" s="139" t="str">
        <f>VLOOKUP(E216,VIP!$A$2:$O12370,2,0)</f>
        <v>DRBR321</v>
      </c>
      <c r="G216" s="139" t="str">
        <f>VLOOKUP(E216,'LISTADO ATM'!$A$2:$B$900,2,0)</f>
        <v xml:space="preserve">ATM Oficina Jiménez Moya I </v>
      </c>
      <c r="H216" s="139" t="str">
        <f>VLOOKUP(E216,VIP!$A$2:$O17291,7,FALSE)</f>
        <v>Si</v>
      </c>
      <c r="I216" s="139" t="str">
        <f>VLOOKUP(E216,VIP!$A$2:$O9256,8,FALSE)</f>
        <v>Si</v>
      </c>
      <c r="J216" s="139" t="str">
        <f>VLOOKUP(E216,VIP!$A$2:$O9206,8,FALSE)</f>
        <v>Si</v>
      </c>
      <c r="K216" s="139" t="str">
        <f>VLOOKUP(E216,VIP!$A$2:$O12780,6,0)</f>
        <v>NO</v>
      </c>
      <c r="L216" s="113" t="s">
        <v>2228</v>
      </c>
      <c r="M216" s="154" t="s">
        <v>2633</v>
      </c>
      <c r="N216" s="124" t="s">
        <v>2472</v>
      </c>
      <c r="O216" s="141" t="s">
        <v>2474</v>
      </c>
      <c r="P216" s="110"/>
      <c r="Q216" s="153">
        <v>44286.807511574072</v>
      </c>
    </row>
    <row r="217" spans="1:17" s="126" customFormat="1" ht="18" hidden="1" x14ac:dyDescent="0.25">
      <c r="A217" s="112" t="str">
        <f>VLOOKUP(E217,'LISTADO ATM'!$A$2:$C$901,3,0)</f>
        <v>DISTRITO NACIONAL</v>
      </c>
      <c r="B217" s="128" t="s">
        <v>2748</v>
      </c>
      <c r="C217" s="118">
        <v>44286.607974537037</v>
      </c>
      <c r="D217" s="112" t="s">
        <v>2494</v>
      </c>
      <c r="E217" s="133">
        <v>476</v>
      </c>
      <c r="F217" s="139" t="str">
        <f>VLOOKUP(E217,VIP!$A$2:$O12365,2,0)</f>
        <v>DRBR476</v>
      </c>
      <c r="G217" s="139" t="str">
        <f>VLOOKUP(E217,'LISTADO ATM'!$A$2:$B$900,2,0)</f>
        <v xml:space="preserve">ATM Multicentro La Sirena Las Caobas </v>
      </c>
      <c r="H217" s="139" t="str">
        <f>VLOOKUP(E217,VIP!$A$2:$O17286,7,FALSE)</f>
        <v>Si</v>
      </c>
      <c r="I217" s="139" t="str">
        <f>VLOOKUP(E217,VIP!$A$2:$O9251,8,FALSE)</f>
        <v>Si</v>
      </c>
      <c r="J217" s="139" t="str">
        <f>VLOOKUP(E217,VIP!$A$2:$O9201,8,FALSE)</f>
        <v>Si</v>
      </c>
      <c r="K217" s="139" t="str">
        <f>VLOOKUP(E217,VIP!$A$2:$O12775,6,0)</f>
        <v>SI</v>
      </c>
      <c r="L217" s="113" t="s">
        <v>2680</v>
      </c>
      <c r="M217" s="154" t="s">
        <v>2633</v>
      </c>
      <c r="N217" s="156" t="s">
        <v>2542</v>
      </c>
      <c r="O217" s="141" t="s">
        <v>2679</v>
      </c>
      <c r="P217" s="110" t="s">
        <v>2683</v>
      </c>
      <c r="Q217" s="153" t="s">
        <v>2680</v>
      </c>
    </row>
    <row r="218" spans="1:17" s="126" customFormat="1" ht="18" x14ac:dyDescent="0.25">
      <c r="A218" s="112" t="str">
        <f>VLOOKUP(E218,'LISTADO ATM'!$A$2:$C$901,3,0)</f>
        <v>NORTE</v>
      </c>
      <c r="B218" s="128" t="s">
        <v>2723</v>
      </c>
      <c r="C218" s="118">
        <v>44286.608159722222</v>
      </c>
      <c r="D218" s="112" t="s">
        <v>2190</v>
      </c>
      <c r="E218" s="133">
        <v>754</v>
      </c>
      <c r="F218" s="139" t="str">
        <f>VLOOKUP(E218,VIP!$A$2:$O12369,2,0)</f>
        <v>DRBR754</v>
      </c>
      <c r="G218" s="139" t="str">
        <f>VLOOKUP(E218,'LISTADO ATM'!$A$2:$B$900,2,0)</f>
        <v xml:space="preserve">ATM Autobanco Oficina Licey al Medio </v>
      </c>
      <c r="H218" s="139" t="str">
        <f>VLOOKUP(E218,VIP!$A$2:$O17290,7,FALSE)</f>
        <v>Si</v>
      </c>
      <c r="I218" s="139" t="str">
        <f>VLOOKUP(E218,VIP!$A$2:$O9255,8,FALSE)</f>
        <v>Si</v>
      </c>
      <c r="J218" s="139" t="str">
        <f>VLOOKUP(E218,VIP!$A$2:$O9205,8,FALSE)</f>
        <v>Si</v>
      </c>
      <c r="K218" s="139" t="str">
        <f>VLOOKUP(E218,VIP!$A$2:$O12779,6,0)</f>
        <v>NO</v>
      </c>
      <c r="L218" s="113" t="s">
        <v>2431</v>
      </c>
      <c r="M218" s="111" t="s">
        <v>2465</v>
      </c>
      <c r="N218" s="124" t="s">
        <v>2472</v>
      </c>
      <c r="O218" s="141" t="s">
        <v>2505</v>
      </c>
      <c r="P218" s="110"/>
      <c r="Q218" s="114" t="s">
        <v>2431</v>
      </c>
    </row>
    <row r="219" spans="1:17" s="126" customFormat="1" ht="18" hidden="1" x14ac:dyDescent="0.25">
      <c r="A219" s="112" t="str">
        <f>VLOOKUP(E219,'LISTADO ATM'!$A$2:$C$901,3,0)</f>
        <v>DISTRITO NACIONAL</v>
      </c>
      <c r="B219" s="128" t="s">
        <v>2747</v>
      </c>
      <c r="C219" s="118">
        <v>44286.608680555553</v>
      </c>
      <c r="D219" s="112" t="s">
        <v>2494</v>
      </c>
      <c r="E219" s="133">
        <v>232</v>
      </c>
      <c r="F219" s="139" t="str">
        <f>VLOOKUP(E219,VIP!$A$2:$O12364,2,0)</f>
        <v>DRBR232</v>
      </c>
      <c r="G219" s="139" t="str">
        <f>VLOOKUP(E219,'LISTADO ATM'!$A$2:$B$900,2,0)</f>
        <v xml:space="preserve">ATM S/M Nacional Charles de Gaulle </v>
      </c>
      <c r="H219" s="139" t="str">
        <f>VLOOKUP(E219,VIP!$A$2:$O17285,7,FALSE)</f>
        <v>Si</v>
      </c>
      <c r="I219" s="139" t="str">
        <f>VLOOKUP(E219,VIP!$A$2:$O9250,8,FALSE)</f>
        <v>Si</v>
      </c>
      <c r="J219" s="139" t="str">
        <f>VLOOKUP(E219,VIP!$A$2:$O9200,8,FALSE)</f>
        <v>Si</v>
      </c>
      <c r="K219" s="139" t="str">
        <f>VLOOKUP(E219,VIP!$A$2:$O12774,6,0)</f>
        <v>SI</v>
      </c>
      <c r="L219" s="113" t="s">
        <v>2680</v>
      </c>
      <c r="M219" s="154" t="s">
        <v>2633</v>
      </c>
      <c r="N219" s="156" t="s">
        <v>2542</v>
      </c>
      <c r="O219" s="141" t="s">
        <v>2679</v>
      </c>
      <c r="P219" s="110" t="s">
        <v>2683</v>
      </c>
      <c r="Q219" s="153" t="s">
        <v>2680</v>
      </c>
    </row>
    <row r="220" spans="1:17" s="126" customFormat="1" ht="18" x14ac:dyDescent="0.25">
      <c r="A220" s="112" t="str">
        <f>VLOOKUP(E220,'LISTADO ATM'!$A$2:$C$901,3,0)</f>
        <v>DISTRITO NACIONAL</v>
      </c>
      <c r="B220" s="128" t="s">
        <v>2722</v>
      </c>
      <c r="C220" s="118">
        <v>44286.60974537037</v>
      </c>
      <c r="D220" s="112" t="s">
        <v>2189</v>
      </c>
      <c r="E220" s="133">
        <v>35</v>
      </c>
      <c r="F220" s="139" t="str">
        <f>VLOOKUP(E220,VIP!$A$2:$O12368,2,0)</f>
        <v>DRBR035</v>
      </c>
      <c r="G220" s="139" t="str">
        <f>VLOOKUP(E220,'LISTADO ATM'!$A$2:$B$900,2,0)</f>
        <v xml:space="preserve">ATM Dirección General de Aduanas I </v>
      </c>
      <c r="H220" s="139" t="str">
        <f>VLOOKUP(E220,VIP!$A$2:$O17289,7,FALSE)</f>
        <v>Si</v>
      </c>
      <c r="I220" s="139" t="str">
        <f>VLOOKUP(E220,VIP!$A$2:$O9254,8,FALSE)</f>
        <v>Si</v>
      </c>
      <c r="J220" s="139" t="str">
        <f>VLOOKUP(E220,VIP!$A$2:$O9204,8,FALSE)</f>
        <v>Si</v>
      </c>
      <c r="K220" s="139" t="str">
        <f>VLOOKUP(E220,VIP!$A$2:$O12778,6,0)</f>
        <v>NO</v>
      </c>
      <c r="L220" s="113" t="s">
        <v>2488</v>
      </c>
      <c r="M220" s="111" t="s">
        <v>2465</v>
      </c>
      <c r="N220" s="124" t="s">
        <v>2472</v>
      </c>
      <c r="O220" s="141" t="s">
        <v>2474</v>
      </c>
      <c r="P220" s="110"/>
      <c r="Q220" s="114" t="s">
        <v>2488</v>
      </c>
    </row>
    <row r="221" spans="1:17" s="126" customFormat="1" ht="18" x14ac:dyDescent="0.25">
      <c r="A221" s="112" t="str">
        <f>VLOOKUP(E221,'LISTADO ATM'!$A$2:$C$901,3,0)</f>
        <v>DISTRITO NACIONAL</v>
      </c>
      <c r="B221" s="128" t="s">
        <v>2746</v>
      </c>
      <c r="C221" s="118">
        <v>44286.615127314813</v>
      </c>
      <c r="D221" s="112" t="s">
        <v>2468</v>
      </c>
      <c r="E221" s="133">
        <v>813</v>
      </c>
      <c r="F221" s="139" t="str">
        <f>VLOOKUP(E221,VIP!$A$2:$O12363,2,0)</f>
        <v>DRBR815</v>
      </c>
      <c r="G221" s="139" t="str">
        <f>VLOOKUP(E221,'LISTADO ATM'!$A$2:$B$900,2,0)</f>
        <v>ATM Occidental Mall</v>
      </c>
      <c r="H221" s="139" t="str">
        <f>VLOOKUP(E221,VIP!$A$2:$O17284,7,FALSE)</f>
        <v>Si</v>
      </c>
      <c r="I221" s="139" t="str">
        <f>VLOOKUP(E221,VIP!$A$2:$O9249,8,FALSE)</f>
        <v>Si</v>
      </c>
      <c r="J221" s="139" t="str">
        <f>VLOOKUP(E221,VIP!$A$2:$O9199,8,FALSE)</f>
        <v>Si</v>
      </c>
      <c r="K221" s="139" t="str">
        <f>VLOOKUP(E221,VIP!$A$2:$O12773,6,0)</f>
        <v>NO</v>
      </c>
      <c r="L221" s="113" t="s">
        <v>2428</v>
      </c>
      <c r="M221" s="111" t="s">
        <v>2465</v>
      </c>
      <c r="N221" s="156" t="s">
        <v>2542</v>
      </c>
      <c r="O221" s="141" t="s">
        <v>2473</v>
      </c>
      <c r="P221" s="110"/>
      <c r="Q221" s="114" t="s">
        <v>2428</v>
      </c>
    </row>
    <row r="222" spans="1:17" s="126" customFormat="1" ht="18" x14ac:dyDescent="0.25">
      <c r="A222" s="112" t="str">
        <f>VLOOKUP(E222,'LISTADO ATM'!$A$2:$C$901,3,0)</f>
        <v>DISTRITO NACIONAL</v>
      </c>
      <c r="B222" s="128" t="s">
        <v>2721</v>
      </c>
      <c r="C222" s="118">
        <v>44286.616666666669</v>
      </c>
      <c r="D222" s="112" t="s">
        <v>2468</v>
      </c>
      <c r="E222" s="133">
        <v>13</v>
      </c>
      <c r="F222" s="139" t="str">
        <f>VLOOKUP(E222,VIP!$A$2:$O12367,2,0)</f>
        <v>DRBR013</v>
      </c>
      <c r="G222" s="139" t="str">
        <f>VLOOKUP(E222,'LISTADO ATM'!$A$2:$B$900,2,0)</f>
        <v xml:space="preserve">ATM CDEEE </v>
      </c>
      <c r="H222" s="139" t="str">
        <f>VLOOKUP(E222,VIP!$A$2:$O17288,7,FALSE)</f>
        <v>Si</v>
      </c>
      <c r="I222" s="139" t="str">
        <f>VLOOKUP(E222,VIP!$A$2:$O9253,8,FALSE)</f>
        <v>Si</v>
      </c>
      <c r="J222" s="139" t="str">
        <f>VLOOKUP(E222,VIP!$A$2:$O9203,8,FALSE)</f>
        <v>Si</v>
      </c>
      <c r="K222" s="139" t="str">
        <f>VLOOKUP(E222,VIP!$A$2:$O12777,6,0)</f>
        <v>NO</v>
      </c>
      <c r="L222" s="113" t="s">
        <v>2428</v>
      </c>
      <c r="M222" s="111" t="s">
        <v>2465</v>
      </c>
      <c r="N222" s="124" t="s">
        <v>2472</v>
      </c>
      <c r="O222" s="141" t="s">
        <v>2473</v>
      </c>
      <c r="P222" s="110"/>
      <c r="Q222" s="114" t="s">
        <v>2428</v>
      </c>
    </row>
    <row r="223" spans="1:17" s="126" customFormat="1" ht="18" hidden="1" x14ac:dyDescent="0.25">
      <c r="A223" s="112" t="str">
        <f>VLOOKUP(E223,'LISTADO ATM'!$A$2:$C$901,3,0)</f>
        <v>DISTRITO NACIONAL</v>
      </c>
      <c r="B223" s="128" t="s">
        <v>2720</v>
      </c>
      <c r="C223" s="118">
        <v>44286.619652777779</v>
      </c>
      <c r="D223" s="112" t="s">
        <v>2494</v>
      </c>
      <c r="E223" s="133">
        <v>527</v>
      </c>
      <c r="F223" s="139" t="str">
        <f>VLOOKUP(E223,VIP!$A$2:$O12366,2,0)</f>
        <v>DRBR527</v>
      </c>
      <c r="G223" s="139" t="str">
        <f>VLOOKUP(E223,'LISTADO ATM'!$A$2:$B$900,2,0)</f>
        <v>ATM Oficina Zona Oriental II</v>
      </c>
      <c r="H223" s="139" t="str">
        <f>VLOOKUP(E223,VIP!$A$2:$O17287,7,FALSE)</f>
        <v>Si</v>
      </c>
      <c r="I223" s="139" t="str">
        <f>VLOOKUP(E223,VIP!$A$2:$O9252,8,FALSE)</f>
        <v>Si</v>
      </c>
      <c r="J223" s="139" t="str">
        <f>VLOOKUP(E223,VIP!$A$2:$O9202,8,FALSE)</f>
        <v>Si</v>
      </c>
      <c r="K223" s="139" t="str">
        <f>VLOOKUP(E223,VIP!$A$2:$O12776,6,0)</f>
        <v>SI</v>
      </c>
      <c r="L223" s="113" t="s">
        <v>2428</v>
      </c>
      <c r="M223" s="154" t="s">
        <v>2633</v>
      </c>
      <c r="N223" s="124" t="s">
        <v>2472</v>
      </c>
      <c r="O223" s="141" t="s">
        <v>2495</v>
      </c>
      <c r="P223" s="110"/>
      <c r="Q223" s="153">
        <v>44286.807511574072</v>
      </c>
    </row>
    <row r="224" spans="1:17" s="126" customFormat="1" ht="18" x14ac:dyDescent="0.25">
      <c r="A224" s="112" t="str">
        <f>VLOOKUP(E224,'LISTADO ATM'!$A$2:$C$901,3,0)</f>
        <v>DISTRITO NACIONAL</v>
      </c>
      <c r="B224" s="128" t="s">
        <v>2719</v>
      </c>
      <c r="C224" s="118">
        <v>44286.621076388888</v>
      </c>
      <c r="D224" s="112" t="s">
        <v>2468</v>
      </c>
      <c r="E224" s="133">
        <v>387</v>
      </c>
      <c r="F224" s="139" t="str">
        <f>VLOOKUP(E224,VIP!$A$2:$O12365,2,0)</f>
        <v>DRBR387</v>
      </c>
      <c r="G224" s="139" t="str">
        <f>VLOOKUP(E224,'LISTADO ATM'!$A$2:$B$900,2,0)</f>
        <v xml:space="preserve">ATM S/M La Cadena San Vicente de Paul </v>
      </c>
      <c r="H224" s="139" t="str">
        <f>VLOOKUP(E224,VIP!$A$2:$O17286,7,FALSE)</f>
        <v>Si</v>
      </c>
      <c r="I224" s="139" t="str">
        <f>VLOOKUP(E224,VIP!$A$2:$O9251,8,FALSE)</f>
        <v>Si</v>
      </c>
      <c r="J224" s="139" t="str">
        <f>VLOOKUP(E224,VIP!$A$2:$O9201,8,FALSE)</f>
        <v>Si</v>
      </c>
      <c r="K224" s="139" t="str">
        <f>VLOOKUP(E224,VIP!$A$2:$O12775,6,0)</f>
        <v>NO</v>
      </c>
      <c r="L224" s="113" t="s">
        <v>2428</v>
      </c>
      <c r="M224" s="111" t="s">
        <v>2465</v>
      </c>
      <c r="N224" s="124" t="s">
        <v>2472</v>
      </c>
      <c r="O224" s="141" t="s">
        <v>2473</v>
      </c>
      <c r="P224" s="110"/>
      <c r="Q224" s="114" t="s">
        <v>2428</v>
      </c>
    </row>
    <row r="225" spans="1:17" s="126" customFormat="1" ht="18" x14ac:dyDescent="0.25">
      <c r="A225" s="112" t="str">
        <f>VLOOKUP(E225,'LISTADO ATM'!$A$2:$C$901,3,0)</f>
        <v>NORTE</v>
      </c>
      <c r="B225" s="128" t="s">
        <v>2718</v>
      </c>
      <c r="C225" s="118">
        <v>44286.62462962963</v>
      </c>
      <c r="D225" s="112" t="s">
        <v>2520</v>
      </c>
      <c r="E225" s="133">
        <v>864</v>
      </c>
      <c r="F225" s="139" t="str">
        <f>VLOOKUP(E225,VIP!$A$2:$O12364,2,0)</f>
        <v>DRBR864</v>
      </c>
      <c r="G225" s="139" t="str">
        <f>VLOOKUP(E225,'LISTADO ATM'!$A$2:$B$900,2,0)</f>
        <v xml:space="preserve">ATM Palmares Mall (San Francisco) </v>
      </c>
      <c r="H225" s="139" t="str">
        <f>VLOOKUP(E225,VIP!$A$2:$O17285,7,FALSE)</f>
        <v>Si</v>
      </c>
      <c r="I225" s="139" t="str">
        <f>VLOOKUP(E225,VIP!$A$2:$O9250,8,FALSE)</f>
        <v>Si</v>
      </c>
      <c r="J225" s="139" t="str">
        <f>VLOOKUP(E225,VIP!$A$2:$O9200,8,FALSE)</f>
        <v>Si</v>
      </c>
      <c r="K225" s="139" t="str">
        <f>VLOOKUP(E225,VIP!$A$2:$O12774,6,0)</f>
        <v>NO</v>
      </c>
      <c r="L225" s="113" t="s">
        <v>2459</v>
      </c>
      <c r="M225" s="111" t="s">
        <v>2465</v>
      </c>
      <c r="N225" s="124" t="s">
        <v>2472</v>
      </c>
      <c r="O225" s="141" t="s">
        <v>2519</v>
      </c>
      <c r="P225" s="110"/>
      <c r="Q225" s="114" t="s">
        <v>2459</v>
      </c>
    </row>
    <row r="226" spans="1:17" s="126" customFormat="1" ht="18" x14ac:dyDescent="0.25">
      <c r="A226" s="112" t="str">
        <f>VLOOKUP(E226,'LISTADO ATM'!$A$2:$C$901,3,0)</f>
        <v>ESTE</v>
      </c>
      <c r="B226" s="128" t="s">
        <v>2717</v>
      </c>
      <c r="C226" s="118">
        <v>44286.627951388888</v>
      </c>
      <c r="D226" s="112" t="s">
        <v>2189</v>
      </c>
      <c r="E226" s="133">
        <v>660</v>
      </c>
      <c r="F226" s="139" t="str">
        <f>VLOOKUP(E226,VIP!$A$2:$O12363,2,0)</f>
        <v>DRBR660</v>
      </c>
      <c r="G226" s="139" t="str">
        <f>VLOOKUP(E226,'LISTADO ATM'!$A$2:$B$900,2,0)</f>
        <v>ATM Oficina Romana Norte II</v>
      </c>
      <c r="H226" s="139" t="str">
        <f>VLOOKUP(E226,VIP!$A$2:$O17284,7,FALSE)</f>
        <v>N/A</v>
      </c>
      <c r="I226" s="139" t="str">
        <f>VLOOKUP(E226,VIP!$A$2:$O9249,8,FALSE)</f>
        <v>N/A</v>
      </c>
      <c r="J226" s="139" t="str">
        <f>VLOOKUP(E226,VIP!$A$2:$O9199,8,FALSE)</f>
        <v>N/A</v>
      </c>
      <c r="K226" s="139" t="str">
        <f>VLOOKUP(E226,VIP!$A$2:$O12773,6,0)</f>
        <v>N/A</v>
      </c>
      <c r="L226" s="113" t="s">
        <v>2488</v>
      </c>
      <c r="M226" s="111" t="s">
        <v>2465</v>
      </c>
      <c r="N226" s="124" t="s">
        <v>2472</v>
      </c>
      <c r="O226" s="141" t="s">
        <v>2474</v>
      </c>
      <c r="P226" s="110"/>
      <c r="Q226" s="114" t="s">
        <v>2488</v>
      </c>
    </row>
    <row r="227" spans="1:17" s="126" customFormat="1" ht="18" x14ac:dyDescent="0.25">
      <c r="A227" s="112" t="str">
        <f>VLOOKUP(E227,'LISTADO ATM'!$A$2:$C$901,3,0)</f>
        <v>SUR</v>
      </c>
      <c r="B227" s="128" t="s">
        <v>2716</v>
      </c>
      <c r="C227" s="118">
        <v>44286.628622685188</v>
      </c>
      <c r="D227" s="112" t="s">
        <v>2494</v>
      </c>
      <c r="E227" s="133">
        <v>297</v>
      </c>
      <c r="F227" s="139" t="str">
        <f>VLOOKUP(E227,VIP!$A$2:$O12362,2,0)</f>
        <v>DRBR297</v>
      </c>
      <c r="G227" s="139" t="str">
        <f>VLOOKUP(E227,'LISTADO ATM'!$A$2:$B$900,2,0)</f>
        <v xml:space="preserve">ATM S/M Cadena Ocoa </v>
      </c>
      <c r="H227" s="139" t="str">
        <f>VLOOKUP(E227,VIP!$A$2:$O17283,7,FALSE)</f>
        <v>Si</v>
      </c>
      <c r="I227" s="139" t="str">
        <f>VLOOKUP(E227,VIP!$A$2:$O9248,8,FALSE)</f>
        <v>Si</v>
      </c>
      <c r="J227" s="139" t="str">
        <f>VLOOKUP(E227,VIP!$A$2:$O9198,8,FALSE)</f>
        <v>Si</v>
      </c>
      <c r="K227" s="139" t="str">
        <f>VLOOKUP(E227,VIP!$A$2:$O12772,6,0)</f>
        <v>NO</v>
      </c>
      <c r="L227" s="113" t="s">
        <v>2497</v>
      </c>
      <c r="M227" s="111" t="s">
        <v>2465</v>
      </c>
      <c r="N227" s="124" t="s">
        <v>2472</v>
      </c>
      <c r="O227" s="141" t="s">
        <v>2495</v>
      </c>
      <c r="P227" s="110"/>
      <c r="Q227" s="114" t="s">
        <v>2497</v>
      </c>
    </row>
    <row r="228" spans="1:17" s="126" customFormat="1" ht="18" hidden="1" x14ac:dyDescent="0.25">
      <c r="A228" s="112" t="str">
        <f>VLOOKUP(E228,'LISTADO ATM'!$A$2:$C$901,3,0)</f>
        <v>DISTRITO NACIONAL</v>
      </c>
      <c r="B228" s="128" t="s">
        <v>2767</v>
      </c>
      <c r="C228" s="118">
        <v>44286.633726851855</v>
      </c>
      <c r="D228" s="112" t="s">
        <v>2468</v>
      </c>
      <c r="E228" s="133">
        <v>235</v>
      </c>
      <c r="F228" s="139" t="str">
        <f>VLOOKUP(E228,VIP!$A$2:$O12350,2,0)</f>
        <v>DRBR235</v>
      </c>
      <c r="G228" s="139" t="str">
        <f>VLOOKUP(E228,'LISTADO ATM'!$A$2:$B$900,2,0)</f>
        <v xml:space="preserve">ATM Oficina Multicentro La Sirena San Isidro </v>
      </c>
      <c r="H228" s="139" t="str">
        <f>VLOOKUP(E228,VIP!$A$2:$O17271,7,FALSE)</f>
        <v>Si</v>
      </c>
      <c r="I228" s="139" t="str">
        <f>VLOOKUP(E228,VIP!$A$2:$O9236,8,FALSE)</f>
        <v>Si</v>
      </c>
      <c r="J228" s="139" t="str">
        <f>VLOOKUP(E228,VIP!$A$2:$O9186,8,FALSE)</f>
        <v>Si</v>
      </c>
      <c r="K228" s="139" t="str">
        <f>VLOOKUP(E228,VIP!$A$2:$O12760,6,0)</f>
        <v>SI</v>
      </c>
      <c r="L228" s="113" t="s">
        <v>2428</v>
      </c>
      <c r="M228" s="154" t="s">
        <v>2633</v>
      </c>
      <c r="N228" s="124" t="s">
        <v>2472</v>
      </c>
      <c r="O228" s="141" t="s">
        <v>2473</v>
      </c>
      <c r="P228" s="110"/>
      <c r="Q228" s="153">
        <v>44286.807511574072</v>
      </c>
    </row>
    <row r="229" spans="1:17" s="126" customFormat="1" ht="18" hidden="1" x14ac:dyDescent="0.25">
      <c r="A229" s="112" t="str">
        <f>VLOOKUP(E229,'LISTADO ATM'!$A$2:$C$901,3,0)</f>
        <v>NORTE</v>
      </c>
      <c r="B229" s="128" t="s">
        <v>2766</v>
      </c>
      <c r="C229" s="118">
        <v>44286.641817129632</v>
      </c>
      <c r="D229" s="112" t="s">
        <v>2494</v>
      </c>
      <c r="E229" s="133">
        <v>965</v>
      </c>
      <c r="F229" s="139" t="str">
        <f>VLOOKUP(E229,VIP!$A$2:$O12349,2,0)</f>
        <v>DRBR965</v>
      </c>
      <c r="G229" s="139" t="str">
        <f>VLOOKUP(E229,'LISTADO ATM'!$A$2:$B$900,2,0)</f>
        <v xml:space="preserve">ATM S/M La Fuente FUN (Santiago) </v>
      </c>
      <c r="H229" s="139" t="str">
        <f>VLOOKUP(E229,VIP!$A$2:$O17270,7,FALSE)</f>
        <v>Si</v>
      </c>
      <c r="I229" s="139" t="str">
        <f>VLOOKUP(E229,VIP!$A$2:$O9235,8,FALSE)</f>
        <v>Si</v>
      </c>
      <c r="J229" s="139" t="str">
        <f>VLOOKUP(E229,VIP!$A$2:$O9185,8,FALSE)</f>
        <v>Si</v>
      </c>
      <c r="K229" s="139" t="str">
        <f>VLOOKUP(E229,VIP!$A$2:$O12759,6,0)</f>
        <v>NO</v>
      </c>
      <c r="L229" s="113" t="s">
        <v>2497</v>
      </c>
      <c r="M229" s="154" t="s">
        <v>2633</v>
      </c>
      <c r="N229" s="124" t="s">
        <v>2472</v>
      </c>
      <c r="O229" s="141" t="s">
        <v>2495</v>
      </c>
      <c r="P229" s="110"/>
      <c r="Q229" s="153">
        <v>44286.807511574072</v>
      </c>
    </row>
    <row r="230" spans="1:17" s="126" customFormat="1" ht="18" hidden="1" x14ac:dyDescent="0.25">
      <c r="A230" s="112" t="str">
        <f>VLOOKUP(E230,'LISTADO ATM'!$A$2:$C$901,3,0)</f>
        <v>SUR</v>
      </c>
      <c r="B230" s="128" t="s">
        <v>2765</v>
      </c>
      <c r="C230" s="118">
        <v>44286.64770833333</v>
      </c>
      <c r="D230" s="112" t="s">
        <v>2494</v>
      </c>
      <c r="E230" s="133">
        <v>766</v>
      </c>
      <c r="F230" s="139" t="str">
        <f>VLOOKUP(E230,VIP!$A$2:$O12348,2,0)</f>
        <v>DRBR440</v>
      </c>
      <c r="G230" s="139" t="str">
        <f>VLOOKUP(E230,'LISTADO ATM'!$A$2:$B$900,2,0)</f>
        <v xml:space="preserve">ATM Oficina Azua II </v>
      </c>
      <c r="H230" s="139" t="str">
        <f>VLOOKUP(E230,VIP!$A$2:$O17269,7,FALSE)</f>
        <v>Si</v>
      </c>
      <c r="I230" s="139" t="str">
        <f>VLOOKUP(E230,VIP!$A$2:$O9234,8,FALSE)</f>
        <v>Si</v>
      </c>
      <c r="J230" s="139" t="str">
        <f>VLOOKUP(E230,VIP!$A$2:$O9184,8,FALSE)</f>
        <v>Si</v>
      </c>
      <c r="K230" s="139" t="str">
        <f>VLOOKUP(E230,VIP!$A$2:$O12758,6,0)</f>
        <v>SI</v>
      </c>
      <c r="L230" s="113" t="s">
        <v>2459</v>
      </c>
      <c r="M230" s="154" t="s">
        <v>2633</v>
      </c>
      <c r="N230" s="124" t="s">
        <v>2472</v>
      </c>
      <c r="O230" s="141" t="s">
        <v>2495</v>
      </c>
      <c r="P230" s="110"/>
      <c r="Q230" s="153">
        <v>44286.807511574072</v>
      </c>
    </row>
    <row r="231" spans="1:17" s="126" customFormat="1" ht="18" x14ac:dyDescent="0.25">
      <c r="A231" s="112" t="str">
        <f>VLOOKUP(E231,'LISTADO ATM'!$A$2:$C$901,3,0)</f>
        <v>DISTRITO NACIONAL</v>
      </c>
      <c r="B231" s="128" t="s">
        <v>2764</v>
      </c>
      <c r="C231" s="118">
        <v>44286.64984953704</v>
      </c>
      <c r="D231" s="112" t="s">
        <v>2189</v>
      </c>
      <c r="E231" s="133">
        <v>498</v>
      </c>
      <c r="F231" s="139" t="str">
        <f>VLOOKUP(E231,VIP!$A$2:$O12347,2,0)</f>
        <v>DRBR498</v>
      </c>
      <c r="G231" s="139" t="str">
        <f>VLOOKUP(E231,'LISTADO ATM'!$A$2:$B$900,2,0)</f>
        <v xml:space="preserve">ATM Estación Sunix 27 de Febrero </v>
      </c>
      <c r="H231" s="139" t="str">
        <f>VLOOKUP(E231,VIP!$A$2:$O17268,7,FALSE)</f>
        <v>Si</v>
      </c>
      <c r="I231" s="139" t="str">
        <f>VLOOKUP(E231,VIP!$A$2:$O9233,8,FALSE)</f>
        <v>Si</v>
      </c>
      <c r="J231" s="139" t="str">
        <f>VLOOKUP(E231,VIP!$A$2:$O9183,8,FALSE)</f>
        <v>Si</v>
      </c>
      <c r="K231" s="139" t="str">
        <f>VLOOKUP(E231,VIP!$A$2:$O12757,6,0)</f>
        <v>NO</v>
      </c>
      <c r="L231" s="113" t="s">
        <v>2228</v>
      </c>
      <c r="M231" s="111" t="s">
        <v>2465</v>
      </c>
      <c r="N231" s="124" t="s">
        <v>2493</v>
      </c>
      <c r="O231" s="141" t="s">
        <v>2474</v>
      </c>
      <c r="P231" s="110"/>
      <c r="Q231" s="114" t="s">
        <v>2228</v>
      </c>
    </row>
    <row r="232" spans="1:17" s="126" customFormat="1" ht="18" x14ac:dyDescent="0.25">
      <c r="A232" s="112" t="str">
        <f>VLOOKUP(E232,'LISTADO ATM'!$A$2:$C$901,3,0)</f>
        <v>ESTE</v>
      </c>
      <c r="B232" s="128" t="s">
        <v>2763</v>
      </c>
      <c r="C232" s="118">
        <v>44286.650613425925</v>
      </c>
      <c r="D232" s="112" t="s">
        <v>2189</v>
      </c>
      <c r="E232" s="133">
        <v>843</v>
      </c>
      <c r="F232" s="139" t="str">
        <f>VLOOKUP(E232,VIP!$A$2:$O12346,2,0)</f>
        <v>DRBR843</v>
      </c>
      <c r="G232" s="139" t="str">
        <f>VLOOKUP(E232,'LISTADO ATM'!$A$2:$B$900,2,0)</f>
        <v xml:space="preserve">ATM Oficina Romana Centro </v>
      </c>
      <c r="H232" s="139" t="str">
        <f>VLOOKUP(E232,VIP!$A$2:$O17267,7,FALSE)</f>
        <v>Si</v>
      </c>
      <c r="I232" s="139" t="str">
        <f>VLOOKUP(E232,VIP!$A$2:$O9232,8,FALSE)</f>
        <v>Si</v>
      </c>
      <c r="J232" s="139" t="str">
        <f>VLOOKUP(E232,VIP!$A$2:$O9182,8,FALSE)</f>
        <v>Si</v>
      </c>
      <c r="K232" s="139" t="str">
        <f>VLOOKUP(E232,VIP!$A$2:$O12756,6,0)</f>
        <v>NO</v>
      </c>
      <c r="L232" s="113" t="s">
        <v>2228</v>
      </c>
      <c r="M232" s="111" t="s">
        <v>2465</v>
      </c>
      <c r="N232" s="124" t="s">
        <v>2472</v>
      </c>
      <c r="O232" s="141" t="s">
        <v>2474</v>
      </c>
      <c r="P232" s="110"/>
      <c r="Q232" s="114" t="s">
        <v>2228</v>
      </c>
    </row>
    <row r="233" spans="1:17" s="126" customFormat="1" ht="18" hidden="1" x14ac:dyDescent="0.25">
      <c r="A233" s="112" t="str">
        <f>VLOOKUP(E233,'LISTADO ATM'!$A$2:$C$901,3,0)</f>
        <v>DISTRITO NACIONAL</v>
      </c>
      <c r="B233" s="128" t="s">
        <v>2762</v>
      </c>
      <c r="C233" s="118">
        <v>44286.652222222219</v>
      </c>
      <c r="D233" s="112" t="s">
        <v>2189</v>
      </c>
      <c r="E233" s="133">
        <v>648</v>
      </c>
      <c r="F233" s="139" t="str">
        <f>VLOOKUP(E233,VIP!$A$2:$O12345,2,0)</f>
        <v>DRBR190</v>
      </c>
      <c r="G233" s="139" t="str">
        <f>VLOOKUP(E233,'LISTADO ATM'!$A$2:$B$900,2,0)</f>
        <v xml:space="preserve">ATM Hermandad de Pensionados </v>
      </c>
      <c r="H233" s="139" t="str">
        <f>VLOOKUP(E233,VIP!$A$2:$O17266,7,FALSE)</f>
        <v>Si</v>
      </c>
      <c r="I233" s="139" t="str">
        <f>VLOOKUP(E233,VIP!$A$2:$O9231,8,FALSE)</f>
        <v>No</v>
      </c>
      <c r="J233" s="139" t="str">
        <f>VLOOKUP(E233,VIP!$A$2:$O9181,8,FALSE)</f>
        <v>No</v>
      </c>
      <c r="K233" s="139" t="str">
        <f>VLOOKUP(E233,VIP!$A$2:$O12755,6,0)</f>
        <v>NO</v>
      </c>
      <c r="L233" s="113" t="s">
        <v>2228</v>
      </c>
      <c r="M233" s="154" t="s">
        <v>2633</v>
      </c>
      <c r="N233" s="124" t="s">
        <v>2472</v>
      </c>
      <c r="O233" s="141" t="s">
        <v>2474</v>
      </c>
      <c r="P233" s="110"/>
      <c r="Q233" s="153">
        <v>44286.807511574072</v>
      </c>
    </row>
    <row r="234" spans="1:17" s="126" customFormat="1" ht="18" x14ac:dyDescent="0.25">
      <c r="A234" s="112" t="str">
        <f>VLOOKUP(E234,'LISTADO ATM'!$A$2:$C$901,3,0)</f>
        <v>DISTRITO NACIONAL</v>
      </c>
      <c r="B234" s="128" t="s">
        <v>2761</v>
      </c>
      <c r="C234" s="118">
        <v>44286.653240740743</v>
      </c>
      <c r="D234" s="112" t="s">
        <v>2468</v>
      </c>
      <c r="E234" s="133">
        <v>566</v>
      </c>
      <c r="F234" s="139" t="str">
        <f>VLOOKUP(E234,VIP!$A$2:$O12344,2,0)</f>
        <v>DRBR508</v>
      </c>
      <c r="G234" s="139" t="str">
        <f>VLOOKUP(E234,'LISTADO ATM'!$A$2:$B$900,2,0)</f>
        <v xml:space="preserve">ATM Hiper Olé Aut. Duarte </v>
      </c>
      <c r="H234" s="139" t="str">
        <f>VLOOKUP(E234,VIP!$A$2:$O17265,7,FALSE)</f>
        <v>Si</v>
      </c>
      <c r="I234" s="139" t="str">
        <f>VLOOKUP(E234,VIP!$A$2:$O9230,8,FALSE)</f>
        <v>Si</v>
      </c>
      <c r="J234" s="139" t="str">
        <f>VLOOKUP(E234,VIP!$A$2:$O9180,8,FALSE)</f>
        <v>Si</v>
      </c>
      <c r="K234" s="139" t="str">
        <f>VLOOKUP(E234,VIP!$A$2:$O12754,6,0)</f>
        <v>NO</v>
      </c>
      <c r="L234" s="113" t="s">
        <v>2428</v>
      </c>
      <c r="M234" s="111" t="s">
        <v>2465</v>
      </c>
      <c r="N234" s="124" t="s">
        <v>2472</v>
      </c>
      <c r="O234" s="141" t="s">
        <v>2473</v>
      </c>
      <c r="P234" s="110"/>
      <c r="Q234" s="114" t="s">
        <v>2428</v>
      </c>
    </row>
    <row r="235" spans="1:17" s="126" customFormat="1" ht="18" x14ac:dyDescent="0.25">
      <c r="A235" s="112" t="str">
        <f>VLOOKUP(E235,'LISTADO ATM'!$A$2:$C$901,3,0)</f>
        <v>SUR</v>
      </c>
      <c r="B235" s="128" t="s">
        <v>2760</v>
      </c>
      <c r="C235" s="118">
        <v>44286.654907407406</v>
      </c>
      <c r="D235" s="112" t="s">
        <v>2468</v>
      </c>
      <c r="E235" s="133">
        <v>512</v>
      </c>
      <c r="F235" s="139" t="str">
        <f>VLOOKUP(E235,VIP!$A$2:$O12343,2,0)</f>
        <v>DRBR512</v>
      </c>
      <c r="G235" s="139" t="str">
        <f>VLOOKUP(E235,'LISTADO ATM'!$A$2:$B$900,2,0)</f>
        <v>ATM Plaza Jesús Ferreira</v>
      </c>
      <c r="H235" s="139" t="str">
        <f>VLOOKUP(E235,VIP!$A$2:$O17264,7,FALSE)</f>
        <v>N/A</v>
      </c>
      <c r="I235" s="139" t="str">
        <f>VLOOKUP(E235,VIP!$A$2:$O9229,8,FALSE)</f>
        <v>N/A</v>
      </c>
      <c r="J235" s="139" t="str">
        <f>VLOOKUP(E235,VIP!$A$2:$O9179,8,FALSE)</f>
        <v>N/A</v>
      </c>
      <c r="K235" s="139" t="str">
        <f>VLOOKUP(E235,VIP!$A$2:$O12753,6,0)</f>
        <v>N/A</v>
      </c>
      <c r="L235" s="113" t="s">
        <v>2428</v>
      </c>
      <c r="M235" s="111" t="s">
        <v>2465</v>
      </c>
      <c r="N235" s="124" t="s">
        <v>2472</v>
      </c>
      <c r="O235" s="141" t="s">
        <v>2473</v>
      </c>
      <c r="P235" s="110"/>
      <c r="Q235" s="114" t="s">
        <v>2428</v>
      </c>
    </row>
    <row r="236" spans="1:17" s="126" customFormat="1" ht="18" x14ac:dyDescent="0.25">
      <c r="A236" s="112" t="str">
        <f>VLOOKUP(E236,'LISTADO ATM'!$A$2:$C$901,3,0)</f>
        <v>DISTRITO NACIONAL</v>
      </c>
      <c r="B236" s="128" t="s">
        <v>2759</v>
      </c>
      <c r="C236" s="118">
        <v>44286.656423611108</v>
      </c>
      <c r="D236" s="112" t="s">
        <v>2468</v>
      </c>
      <c r="E236" s="133">
        <v>908</v>
      </c>
      <c r="F236" s="139" t="str">
        <f>VLOOKUP(E236,VIP!$A$2:$O12342,2,0)</f>
        <v>DRBR16D</v>
      </c>
      <c r="G236" s="139" t="str">
        <f>VLOOKUP(E236,'LISTADO ATM'!$A$2:$B$900,2,0)</f>
        <v xml:space="preserve">ATM Oficina Plaza Botánika </v>
      </c>
      <c r="H236" s="139" t="str">
        <f>VLOOKUP(E236,VIP!$A$2:$O17263,7,FALSE)</f>
        <v>Si</v>
      </c>
      <c r="I236" s="139" t="str">
        <f>VLOOKUP(E236,VIP!$A$2:$O9228,8,FALSE)</f>
        <v>Si</v>
      </c>
      <c r="J236" s="139" t="str">
        <f>VLOOKUP(E236,VIP!$A$2:$O9178,8,FALSE)</f>
        <v>Si</v>
      </c>
      <c r="K236" s="139" t="str">
        <f>VLOOKUP(E236,VIP!$A$2:$O12752,6,0)</f>
        <v>NO</v>
      </c>
      <c r="L236" s="113" t="s">
        <v>2428</v>
      </c>
      <c r="M236" s="111" t="s">
        <v>2465</v>
      </c>
      <c r="N236" s="124" t="s">
        <v>2472</v>
      </c>
      <c r="O236" s="141" t="s">
        <v>2473</v>
      </c>
      <c r="P236" s="110"/>
      <c r="Q236" s="114" t="s">
        <v>2428</v>
      </c>
    </row>
    <row r="237" spans="1:17" s="126" customFormat="1" ht="18" x14ac:dyDescent="0.25">
      <c r="A237" s="112" t="str">
        <f>VLOOKUP(E237,'LISTADO ATM'!$A$2:$C$901,3,0)</f>
        <v>SUR</v>
      </c>
      <c r="B237" s="128" t="s">
        <v>2758</v>
      </c>
      <c r="C237" s="118">
        <v>44286.660844907405</v>
      </c>
      <c r="D237" s="112" t="s">
        <v>2468</v>
      </c>
      <c r="E237" s="133">
        <v>984</v>
      </c>
      <c r="F237" s="139" t="str">
        <f>VLOOKUP(E237,VIP!$A$2:$O12341,2,0)</f>
        <v>DRBR984</v>
      </c>
      <c r="G237" s="139" t="str">
        <f>VLOOKUP(E237,'LISTADO ATM'!$A$2:$B$900,2,0)</f>
        <v xml:space="preserve">ATM Oficina Neiba II </v>
      </c>
      <c r="H237" s="139" t="str">
        <f>VLOOKUP(E237,VIP!$A$2:$O17262,7,FALSE)</f>
        <v>Si</v>
      </c>
      <c r="I237" s="139" t="str">
        <f>VLOOKUP(E237,VIP!$A$2:$O9227,8,FALSE)</f>
        <v>Si</v>
      </c>
      <c r="J237" s="139" t="str">
        <f>VLOOKUP(E237,VIP!$A$2:$O9177,8,FALSE)</f>
        <v>Si</v>
      </c>
      <c r="K237" s="139" t="str">
        <f>VLOOKUP(E237,VIP!$A$2:$O12751,6,0)</f>
        <v>NO</v>
      </c>
      <c r="L237" s="113" t="s">
        <v>2428</v>
      </c>
      <c r="M237" s="111" t="s">
        <v>2465</v>
      </c>
      <c r="N237" s="124" t="s">
        <v>2472</v>
      </c>
      <c r="O237" s="141" t="s">
        <v>2473</v>
      </c>
      <c r="P237" s="110"/>
      <c r="Q237" s="114" t="s">
        <v>2428</v>
      </c>
    </row>
    <row r="238" spans="1:17" s="126" customFormat="1" ht="18" hidden="1" x14ac:dyDescent="0.25">
      <c r="A238" s="112" t="str">
        <f>VLOOKUP(E238,'LISTADO ATM'!$A$2:$C$901,3,0)</f>
        <v>DISTRITO NACIONAL</v>
      </c>
      <c r="B238" s="128" t="s">
        <v>2757</v>
      </c>
      <c r="C238" s="118">
        <v>44286.660925925928</v>
      </c>
      <c r="D238" s="112" t="s">
        <v>2189</v>
      </c>
      <c r="E238" s="133">
        <v>672</v>
      </c>
      <c r="F238" s="139" t="str">
        <f>VLOOKUP(E238,VIP!$A$2:$O12340,2,0)</f>
        <v>DRBR672</v>
      </c>
      <c r="G238" s="139" t="str">
        <f>VLOOKUP(E238,'LISTADO ATM'!$A$2:$B$900,2,0)</f>
        <v>ATM Destacamento Policía Nacional La Victoria</v>
      </c>
      <c r="H238" s="139" t="str">
        <f>VLOOKUP(E238,VIP!$A$2:$O17261,7,FALSE)</f>
        <v>Si</v>
      </c>
      <c r="I238" s="139" t="str">
        <f>VLOOKUP(E238,VIP!$A$2:$O9226,8,FALSE)</f>
        <v>Si</v>
      </c>
      <c r="J238" s="139" t="str">
        <f>VLOOKUP(E238,VIP!$A$2:$O9176,8,FALSE)</f>
        <v>Si</v>
      </c>
      <c r="K238" s="139" t="str">
        <f>VLOOKUP(E238,VIP!$A$2:$O12750,6,0)</f>
        <v>SI</v>
      </c>
      <c r="L238" s="113" t="s">
        <v>2254</v>
      </c>
      <c r="M238" s="154" t="s">
        <v>2633</v>
      </c>
      <c r="N238" s="124" t="s">
        <v>2472</v>
      </c>
      <c r="O238" s="141" t="s">
        <v>2474</v>
      </c>
      <c r="P238" s="110"/>
      <c r="Q238" s="153">
        <v>44286.807511574072</v>
      </c>
    </row>
    <row r="239" spans="1:17" ht="18" x14ac:dyDescent="0.25">
      <c r="A239" s="112" t="str">
        <f>VLOOKUP(E239,'LISTADO ATM'!$A$2:$C$901,3,0)</f>
        <v>ESTE</v>
      </c>
      <c r="B239" s="128" t="s">
        <v>2768</v>
      </c>
      <c r="C239" s="118">
        <v>44286.671261574076</v>
      </c>
      <c r="D239" s="112" t="s">
        <v>2189</v>
      </c>
      <c r="E239" s="133">
        <v>631</v>
      </c>
      <c r="F239" s="139" t="str">
        <f>VLOOKUP(E239,VIP!$A$2:$O12341,2,0)</f>
        <v>DRBR417</v>
      </c>
      <c r="G239" s="139" t="str">
        <f>VLOOKUP(E239,'LISTADO ATM'!$A$2:$B$900,2,0)</f>
        <v xml:space="preserve">ATM ASOCODEQUI (San Pedro) </v>
      </c>
      <c r="H239" s="139" t="str">
        <f>VLOOKUP(E239,VIP!$A$2:$O17262,7,FALSE)</f>
        <v>Si</v>
      </c>
      <c r="I239" s="139" t="str">
        <f>VLOOKUP(E239,VIP!$A$2:$O9227,8,FALSE)</f>
        <v>Si</v>
      </c>
      <c r="J239" s="139" t="str">
        <f>VLOOKUP(E239,VIP!$A$2:$O9177,8,FALSE)</f>
        <v>Si</v>
      </c>
      <c r="K239" s="139" t="str">
        <f>VLOOKUP(E239,VIP!$A$2:$O12751,6,0)</f>
        <v>NO</v>
      </c>
      <c r="L239" s="113" t="s">
        <v>2228</v>
      </c>
      <c r="M239" s="111" t="s">
        <v>2465</v>
      </c>
      <c r="N239" s="124" t="s">
        <v>2472</v>
      </c>
      <c r="O239" s="157" t="s">
        <v>2474</v>
      </c>
      <c r="P239" s="110"/>
      <c r="Q239" s="114" t="s">
        <v>2228</v>
      </c>
    </row>
    <row r="240" spans="1:17" ht="18" x14ac:dyDescent="0.25">
      <c r="A240" s="112" t="str">
        <f>VLOOKUP(E240,'LISTADO ATM'!$A$2:$C$901,3,0)</f>
        <v>DISTRITO NACIONAL</v>
      </c>
      <c r="B240" s="128" t="s">
        <v>2769</v>
      </c>
      <c r="C240" s="118">
        <v>44286.672581018516</v>
      </c>
      <c r="D240" s="112" t="s">
        <v>2189</v>
      </c>
      <c r="E240" s="133">
        <v>515</v>
      </c>
      <c r="F240" s="139" t="str">
        <f>VLOOKUP(E240,VIP!$A$2:$O12342,2,0)</f>
        <v>DRBR515</v>
      </c>
      <c r="G240" s="139" t="str">
        <f>VLOOKUP(E240,'LISTADO ATM'!$A$2:$B$900,2,0)</f>
        <v xml:space="preserve">ATM Oficina Agora Mall I </v>
      </c>
      <c r="H240" s="139" t="str">
        <f>VLOOKUP(E240,VIP!$A$2:$O17263,7,FALSE)</f>
        <v>Si</v>
      </c>
      <c r="I240" s="139" t="str">
        <f>VLOOKUP(E240,VIP!$A$2:$O9228,8,FALSE)</f>
        <v>Si</v>
      </c>
      <c r="J240" s="139" t="str">
        <f>VLOOKUP(E240,VIP!$A$2:$O9178,8,FALSE)</f>
        <v>Si</v>
      </c>
      <c r="K240" s="139" t="str">
        <f>VLOOKUP(E240,VIP!$A$2:$O12752,6,0)</f>
        <v>SI</v>
      </c>
      <c r="L240" s="113" t="s">
        <v>2488</v>
      </c>
      <c r="M240" s="111" t="s">
        <v>2465</v>
      </c>
      <c r="N240" s="124" t="s">
        <v>2472</v>
      </c>
      <c r="O240" s="157" t="s">
        <v>2474</v>
      </c>
      <c r="P240" s="110"/>
      <c r="Q240" s="114" t="s">
        <v>2488</v>
      </c>
    </row>
    <row r="241" spans="1:17" ht="18" x14ac:dyDescent="0.25">
      <c r="A241" s="112" t="str">
        <f>VLOOKUP(E241,'LISTADO ATM'!$A$2:$C$901,3,0)</f>
        <v>NORTE</v>
      </c>
      <c r="B241" s="128" t="s">
        <v>2770</v>
      </c>
      <c r="C241" s="118">
        <v>44286.682939814818</v>
      </c>
      <c r="D241" s="112" t="s">
        <v>2520</v>
      </c>
      <c r="E241" s="133">
        <v>635</v>
      </c>
      <c r="F241" s="139" t="str">
        <f>VLOOKUP(E241,VIP!$A$2:$O12343,2,0)</f>
        <v>DRBR12J</v>
      </c>
      <c r="G241" s="139" t="str">
        <f>VLOOKUP(E241,'LISTADO ATM'!$A$2:$B$900,2,0)</f>
        <v xml:space="preserve">ATM Zona Franca Tamboril </v>
      </c>
      <c r="H241" s="139" t="str">
        <f>VLOOKUP(E241,VIP!$A$2:$O17264,7,FALSE)</f>
        <v>Si</v>
      </c>
      <c r="I241" s="139" t="str">
        <f>VLOOKUP(E241,VIP!$A$2:$O9229,8,FALSE)</f>
        <v>Si</v>
      </c>
      <c r="J241" s="139" t="str">
        <f>VLOOKUP(E241,VIP!$A$2:$O9179,8,FALSE)</f>
        <v>Si</v>
      </c>
      <c r="K241" s="139" t="str">
        <f>VLOOKUP(E241,VIP!$A$2:$O12753,6,0)</f>
        <v>NO</v>
      </c>
      <c r="L241" s="113" t="s">
        <v>2428</v>
      </c>
      <c r="M241" s="111" t="s">
        <v>2465</v>
      </c>
      <c r="N241" s="124" t="s">
        <v>2472</v>
      </c>
      <c r="O241" s="157" t="s">
        <v>2519</v>
      </c>
      <c r="P241" s="110"/>
      <c r="Q241" s="114" t="s">
        <v>2428</v>
      </c>
    </row>
    <row r="242" spans="1:17" ht="18" x14ac:dyDescent="0.25">
      <c r="A242" s="112" t="str">
        <f>VLOOKUP(E242,'LISTADO ATM'!$A$2:$C$901,3,0)</f>
        <v>ESTE</v>
      </c>
      <c r="B242" s="128" t="s">
        <v>2771</v>
      </c>
      <c r="C242" s="118">
        <v>44286.684247685182</v>
      </c>
      <c r="D242" s="112" t="s">
        <v>2494</v>
      </c>
      <c r="E242" s="133">
        <v>211</v>
      </c>
      <c r="F242" s="139" t="str">
        <f>VLOOKUP(E242,VIP!$A$2:$O12344,2,0)</f>
        <v>DRBR211</v>
      </c>
      <c r="G242" s="139" t="str">
        <f>VLOOKUP(E242,'LISTADO ATM'!$A$2:$B$900,2,0)</f>
        <v xml:space="preserve">ATM Oficina La Romana I </v>
      </c>
      <c r="H242" s="139" t="str">
        <f>VLOOKUP(E242,VIP!$A$2:$O17265,7,FALSE)</f>
        <v>Si</v>
      </c>
      <c r="I242" s="139" t="str">
        <f>VLOOKUP(E242,VIP!$A$2:$O9230,8,FALSE)</f>
        <v>Si</v>
      </c>
      <c r="J242" s="139" t="str">
        <f>VLOOKUP(E242,VIP!$A$2:$O9180,8,FALSE)</f>
        <v>Si</v>
      </c>
      <c r="K242" s="139" t="str">
        <f>VLOOKUP(E242,VIP!$A$2:$O12754,6,0)</f>
        <v>NO</v>
      </c>
      <c r="L242" s="113" t="s">
        <v>2428</v>
      </c>
      <c r="M242" s="111" t="s">
        <v>2465</v>
      </c>
      <c r="N242" s="124" t="s">
        <v>2472</v>
      </c>
      <c r="O242" s="157" t="s">
        <v>2495</v>
      </c>
      <c r="P242" s="110"/>
      <c r="Q242" s="114" t="s">
        <v>2428</v>
      </c>
    </row>
    <row r="243" spans="1:17" ht="18" x14ac:dyDescent="0.25">
      <c r="A243" s="112" t="str">
        <f>VLOOKUP(E243,'LISTADO ATM'!$A$2:$C$901,3,0)</f>
        <v>ESTE</v>
      </c>
      <c r="B243" s="128" t="s">
        <v>2772</v>
      </c>
      <c r="C243" s="118">
        <v>44286.693715277775</v>
      </c>
      <c r="D243" s="112" t="s">
        <v>2494</v>
      </c>
      <c r="E243" s="133">
        <v>366</v>
      </c>
      <c r="F243" s="139" t="str">
        <f>VLOOKUP(E243,VIP!$A$2:$O12345,2,0)</f>
        <v>DRBR366</v>
      </c>
      <c r="G243" s="139" t="str">
        <f>VLOOKUP(E243,'LISTADO ATM'!$A$2:$B$900,2,0)</f>
        <v>ATM Oficina Boulevard (Higuey) II</v>
      </c>
      <c r="H243" s="139" t="str">
        <f>VLOOKUP(E243,VIP!$A$2:$O17266,7,FALSE)</f>
        <v>N/A</v>
      </c>
      <c r="I243" s="139" t="str">
        <f>VLOOKUP(E243,VIP!$A$2:$O9231,8,FALSE)</f>
        <v>N/A</v>
      </c>
      <c r="J243" s="139" t="str">
        <f>VLOOKUP(E243,VIP!$A$2:$O9181,8,FALSE)</f>
        <v>N/A</v>
      </c>
      <c r="K243" s="139" t="str">
        <f>VLOOKUP(E243,VIP!$A$2:$O12755,6,0)</f>
        <v>N/A</v>
      </c>
      <c r="L243" s="113" t="s">
        <v>2428</v>
      </c>
      <c r="M243" s="111" t="s">
        <v>2465</v>
      </c>
      <c r="N243" s="124" t="s">
        <v>2472</v>
      </c>
      <c r="O243" s="157" t="s">
        <v>2495</v>
      </c>
      <c r="P243" s="110"/>
      <c r="Q243" s="114" t="s">
        <v>2428</v>
      </c>
    </row>
    <row r="244" spans="1:17" ht="18" x14ac:dyDescent="0.25">
      <c r="A244" s="112" t="str">
        <f>VLOOKUP(E244,'LISTADO ATM'!$A$2:$C$901,3,0)</f>
        <v>DISTRITO NACIONAL</v>
      </c>
      <c r="B244" s="128" t="s">
        <v>2773</v>
      </c>
      <c r="C244" s="118">
        <v>44286.695231481484</v>
      </c>
      <c r="D244" s="112" t="s">
        <v>2468</v>
      </c>
      <c r="E244" s="133">
        <v>698</v>
      </c>
      <c r="F244" s="139" t="str">
        <f>VLOOKUP(E244,VIP!$A$2:$O12346,2,0)</f>
        <v>DRBR698</v>
      </c>
      <c r="G244" s="139" t="str">
        <f>VLOOKUP(E244,'LISTADO ATM'!$A$2:$B$900,2,0)</f>
        <v>ATM Parador Bellamar</v>
      </c>
      <c r="H244" s="139" t="str">
        <f>VLOOKUP(E244,VIP!$A$2:$O17267,7,FALSE)</f>
        <v>Si</v>
      </c>
      <c r="I244" s="139" t="str">
        <f>VLOOKUP(E244,VIP!$A$2:$O9232,8,FALSE)</f>
        <v>Si</v>
      </c>
      <c r="J244" s="139" t="str">
        <f>VLOOKUP(E244,VIP!$A$2:$O9182,8,FALSE)</f>
        <v>Si</v>
      </c>
      <c r="K244" s="139" t="str">
        <f>VLOOKUP(E244,VIP!$A$2:$O12756,6,0)</f>
        <v>NO</v>
      </c>
      <c r="L244" s="113" t="s">
        <v>2459</v>
      </c>
      <c r="M244" s="111" t="s">
        <v>2465</v>
      </c>
      <c r="N244" s="124" t="s">
        <v>2472</v>
      </c>
      <c r="O244" s="157" t="s">
        <v>2473</v>
      </c>
      <c r="P244" s="110"/>
      <c r="Q244" s="114" t="s">
        <v>2459</v>
      </c>
    </row>
    <row r="245" spans="1:17" ht="18" x14ac:dyDescent="0.25">
      <c r="A245" s="112" t="str">
        <f>VLOOKUP(E245,'LISTADO ATM'!$A$2:$C$901,3,0)</f>
        <v>NORTE</v>
      </c>
      <c r="B245" s="128" t="s">
        <v>2774</v>
      </c>
      <c r="C245" s="118">
        <v>44286.696469907409</v>
      </c>
      <c r="D245" s="112" t="s">
        <v>2494</v>
      </c>
      <c r="E245" s="133">
        <v>266</v>
      </c>
      <c r="F245" s="139" t="str">
        <f>VLOOKUP(E245,VIP!$A$2:$O12347,2,0)</f>
        <v>DRBR266</v>
      </c>
      <c r="G245" s="139" t="str">
        <f>VLOOKUP(E245,'LISTADO ATM'!$A$2:$B$900,2,0)</f>
        <v xml:space="preserve">ATM Oficina Villa Francisca </v>
      </c>
      <c r="H245" s="139" t="str">
        <f>VLOOKUP(E245,VIP!$A$2:$O17268,7,FALSE)</f>
        <v>Si</v>
      </c>
      <c r="I245" s="139" t="str">
        <f>VLOOKUP(E245,VIP!$A$2:$O9233,8,FALSE)</f>
        <v>Si</v>
      </c>
      <c r="J245" s="139" t="str">
        <f>VLOOKUP(E245,VIP!$A$2:$O9183,8,FALSE)</f>
        <v>Si</v>
      </c>
      <c r="K245" s="139" t="str">
        <f>VLOOKUP(E245,VIP!$A$2:$O12757,6,0)</f>
        <v>NO</v>
      </c>
      <c r="L245" s="113" t="s">
        <v>2428</v>
      </c>
      <c r="M245" s="111" t="s">
        <v>2465</v>
      </c>
      <c r="N245" s="124" t="s">
        <v>2472</v>
      </c>
      <c r="O245" s="157" t="s">
        <v>2495</v>
      </c>
      <c r="P245" s="110"/>
      <c r="Q245" s="114" t="s">
        <v>2428</v>
      </c>
    </row>
    <row r="246" spans="1:17" ht="18" x14ac:dyDescent="0.25">
      <c r="A246" s="112" t="str">
        <f>VLOOKUP(E246,'LISTADO ATM'!$A$2:$C$901,3,0)</f>
        <v>NORTE</v>
      </c>
      <c r="B246" s="128" t="s">
        <v>2775</v>
      </c>
      <c r="C246" s="118">
        <v>44286.73228009259</v>
      </c>
      <c r="D246" s="112" t="s">
        <v>2494</v>
      </c>
      <c r="E246" s="133">
        <v>990</v>
      </c>
      <c r="F246" s="139" t="str">
        <f>VLOOKUP(E246,VIP!$A$2:$O12348,2,0)</f>
        <v>DRBR742</v>
      </c>
      <c r="G246" s="139" t="str">
        <f>VLOOKUP(E246,'LISTADO ATM'!$A$2:$B$900,2,0)</f>
        <v xml:space="preserve">ATM Autoservicio Bonao II </v>
      </c>
      <c r="H246" s="139" t="str">
        <f>VLOOKUP(E246,VIP!$A$2:$O17269,7,FALSE)</f>
        <v>Si</v>
      </c>
      <c r="I246" s="139" t="str">
        <f>VLOOKUP(E246,VIP!$A$2:$O9234,8,FALSE)</f>
        <v>Si</v>
      </c>
      <c r="J246" s="139" t="str">
        <f>VLOOKUP(E246,VIP!$A$2:$O9184,8,FALSE)</f>
        <v>Si</v>
      </c>
      <c r="K246" s="139" t="str">
        <f>VLOOKUP(E246,VIP!$A$2:$O12758,6,0)</f>
        <v>NO</v>
      </c>
      <c r="L246" s="113" t="s">
        <v>2428</v>
      </c>
      <c r="M246" s="111" t="s">
        <v>2465</v>
      </c>
      <c r="N246" s="124" t="s">
        <v>2472</v>
      </c>
      <c r="O246" s="157" t="s">
        <v>2495</v>
      </c>
      <c r="P246" s="110"/>
      <c r="Q246" s="114" t="s">
        <v>2428</v>
      </c>
    </row>
    <row r="247" spans="1:17" ht="18" x14ac:dyDescent="0.25">
      <c r="A247" s="112" t="str">
        <f>VLOOKUP(E247,'LISTADO ATM'!$A$2:$C$901,3,0)</f>
        <v>SUR</v>
      </c>
      <c r="B247" s="128" t="s">
        <v>2776</v>
      </c>
      <c r="C247" s="118">
        <v>44286.732638888891</v>
      </c>
      <c r="D247" s="112" t="s">
        <v>2189</v>
      </c>
      <c r="E247" s="133">
        <v>103</v>
      </c>
      <c r="F247" s="139" t="str">
        <f>VLOOKUP(E247,VIP!$A$2:$O12349,2,0)</f>
        <v>DRBR103</v>
      </c>
      <c r="G247" s="139" t="str">
        <f>VLOOKUP(E247,'LISTADO ATM'!$A$2:$B$900,2,0)</f>
        <v xml:space="preserve">ATM Oficina Las Matas de Farfán </v>
      </c>
      <c r="H247" s="139" t="str">
        <f>VLOOKUP(E247,VIP!$A$2:$O17270,7,FALSE)</f>
        <v>Si</v>
      </c>
      <c r="I247" s="139" t="str">
        <f>VLOOKUP(E247,VIP!$A$2:$O9235,8,FALSE)</f>
        <v>Si</v>
      </c>
      <c r="J247" s="139" t="str">
        <f>VLOOKUP(E247,VIP!$A$2:$O9185,8,FALSE)</f>
        <v>Si</v>
      </c>
      <c r="K247" s="139" t="str">
        <f>VLOOKUP(E247,VIP!$A$2:$O12759,6,0)</f>
        <v>NO</v>
      </c>
      <c r="L247" s="113" t="s">
        <v>2488</v>
      </c>
      <c r="M247" s="111" t="s">
        <v>2465</v>
      </c>
      <c r="N247" s="124" t="s">
        <v>2472</v>
      </c>
      <c r="O247" s="157" t="s">
        <v>2474</v>
      </c>
      <c r="P247" s="110"/>
      <c r="Q247" s="114" t="s">
        <v>2488</v>
      </c>
    </row>
    <row r="248" spans="1:17" ht="18" x14ac:dyDescent="0.25">
      <c r="A248" s="112" t="str">
        <f>VLOOKUP(E248,'LISTADO ATM'!$A$2:$C$901,3,0)</f>
        <v>NORTE</v>
      </c>
      <c r="B248" s="128" t="s">
        <v>2777</v>
      </c>
      <c r="C248" s="118">
        <v>44286.735023148147</v>
      </c>
      <c r="D248" s="112" t="s">
        <v>2494</v>
      </c>
      <c r="E248" s="133">
        <v>969</v>
      </c>
      <c r="F248" s="139" t="str">
        <f>VLOOKUP(E248,VIP!$A$2:$O12350,2,0)</f>
        <v>DRBR12F</v>
      </c>
      <c r="G248" s="139" t="str">
        <f>VLOOKUP(E248,'LISTADO ATM'!$A$2:$B$900,2,0)</f>
        <v xml:space="preserve">ATM Oficina El Sol I (Santiago) </v>
      </c>
      <c r="H248" s="139" t="str">
        <f>VLOOKUP(E248,VIP!$A$2:$O17271,7,FALSE)</f>
        <v>Si</v>
      </c>
      <c r="I248" s="139" t="str">
        <f>VLOOKUP(E248,VIP!$A$2:$O9236,8,FALSE)</f>
        <v>Si</v>
      </c>
      <c r="J248" s="139" t="str">
        <f>VLOOKUP(E248,VIP!$A$2:$O9186,8,FALSE)</f>
        <v>Si</v>
      </c>
      <c r="K248" s="139" t="str">
        <f>VLOOKUP(E248,VIP!$A$2:$O12760,6,0)</f>
        <v>SI</v>
      </c>
      <c r="L248" s="113" t="s">
        <v>2459</v>
      </c>
      <c r="M248" s="111" t="s">
        <v>2465</v>
      </c>
      <c r="N248" s="124" t="s">
        <v>2472</v>
      </c>
      <c r="O248" s="157" t="s">
        <v>2495</v>
      </c>
      <c r="P248" s="110"/>
      <c r="Q248" s="114" t="s">
        <v>2459</v>
      </c>
    </row>
    <row r="249" spans="1:17" ht="18" x14ac:dyDescent="0.25">
      <c r="A249" s="112" t="str">
        <f>VLOOKUP(E249,'LISTADO ATM'!$A$2:$C$901,3,0)</f>
        <v>ESTE</v>
      </c>
      <c r="B249" s="128" t="s">
        <v>2778</v>
      </c>
      <c r="C249" s="118">
        <v>44286.736493055556</v>
      </c>
      <c r="D249" s="112" t="s">
        <v>2494</v>
      </c>
      <c r="E249" s="133">
        <v>268</v>
      </c>
      <c r="F249" s="139" t="str">
        <f>VLOOKUP(E249,VIP!$A$2:$O12351,2,0)</f>
        <v>DRBR268</v>
      </c>
      <c r="G249" s="139" t="str">
        <f>VLOOKUP(E249,'LISTADO ATM'!$A$2:$B$900,2,0)</f>
        <v xml:space="preserve">ATM Autobanco La Altagracia (Higuey) </v>
      </c>
      <c r="H249" s="139" t="str">
        <f>VLOOKUP(E249,VIP!$A$2:$O17272,7,FALSE)</f>
        <v>Si</v>
      </c>
      <c r="I249" s="139" t="str">
        <f>VLOOKUP(E249,VIP!$A$2:$O9237,8,FALSE)</f>
        <v>Si</v>
      </c>
      <c r="J249" s="139" t="str">
        <f>VLOOKUP(E249,VIP!$A$2:$O9187,8,FALSE)</f>
        <v>Si</v>
      </c>
      <c r="K249" s="139" t="str">
        <f>VLOOKUP(E249,VIP!$A$2:$O12761,6,0)</f>
        <v>NO</v>
      </c>
      <c r="L249" s="113" t="s">
        <v>2428</v>
      </c>
      <c r="M249" s="111" t="s">
        <v>2465</v>
      </c>
      <c r="N249" s="124" t="s">
        <v>2472</v>
      </c>
      <c r="O249" s="157" t="s">
        <v>2495</v>
      </c>
      <c r="P249" s="110"/>
      <c r="Q249" s="114" t="s">
        <v>2428</v>
      </c>
    </row>
    <row r="250" spans="1:17" ht="18" x14ac:dyDescent="0.25">
      <c r="A250" s="112" t="str">
        <f>VLOOKUP(E250,'LISTADO ATM'!$A$2:$C$901,3,0)</f>
        <v>NORTE</v>
      </c>
      <c r="B250" s="128" t="s">
        <v>2779</v>
      </c>
      <c r="C250" s="118">
        <v>44286.740347222221</v>
      </c>
      <c r="D250" s="112" t="s">
        <v>2190</v>
      </c>
      <c r="E250" s="133">
        <v>4</v>
      </c>
      <c r="F250" s="139" t="str">
        <f>VLOOKUP(E250,VIP!$A$2:$O12352,2,0)</f>
        <v>DRBR004</v>
      </c>
      <c r="G250" s="139" t="str">
        <f>VLOOKUP(E250,'LISTADO ATM'!$A$2:$B$900,2,0)</f>
        <v>ATM Avenida Rivas</v>
      </c>
      <c r="H250" s="139" t="str">
        <f>VLOOKUP(E250,VIP!$A$2:$O17273,7,FALSE)</f>
        <v>Si</v>
      </c>
      <c r="I250" s="139" t="str">
        <f>VLOOKUP(E250,VIP!$A$2:$O9238,8,FALSE)</f>
        <v>Si</v>
      </c>
      <c r="J250" s="139" t="str">
        <f>VLOOKUP(E250,VIP!$A$2:$O9188,8,FALSE)</f>
        <v>Si</v>
      </c>
      <c r="K250" s="139" t="str">
        <f>VLOOKUP(E250,VIP!$A$2:$O12762,6,0)</f>
        <v>NO</v>
      </c>
      <c r="L250" s="113" t="s">
        <v>2228</v>
      </c>
      <c r="M250" s="111" t="s">
        <v>2465</v>
      </c>
      <c r="N250" s="124" t="s">
        <v>2472</v>
      </c>
      <c r="O250" s="157" t="s">
        <v>2632</v>
      </c>
      <c r="P250" s="110"/>
      <c r="Q250" s="114" t="s">
        <v>2228</v>
      </c>
    </row>
    <row r="251" spans="1:17" ht="18" x14ac:dyDescent="0.25">
      <c r="A251" s="112" t="str">
        <f>VLOOKUP(E251,'LISTADO ATM'!$A$2:$C$901,3,0)</f>
        <v>NORTE</v>
      </c>
      <c r="B251" s="128" t="s">
        <v>2780</v>
      </c>
      <c r="C251" s="118">
        <v>44286.740451388891</v>
      </c>
      <c r="D251" s="112" t="s">
        <v>2494</v>
      </c>
      <c r="E251" s="133">
        <v>712</v>
      </c>
      <c r="F251" s="139" t="str">
        <f>VLOOKUP(E251,VIP!$A$2:$O12353,2,0)</f>
        <v>DRBR128</v>
      </c>
      <c r="G251" s="139" t="str">
        <f>VLOOKUP(E251,'LISTADO ATM'!$A$2:$B$900,2,0)</f>
        <v xml:space="preserve">ATM Oficina Imbert </v>
      </c>
      <c r="H251" s="139" t="str">
        <f>VLOOKUP(E251,VIP!$A$2:$O17274,7,FALSE)</f>
        <v>Si</v>
      </c>
      <c r="I251" s="139" t="str">
        <f>VLOOKUP(E251,VIP!$A$2:$O9239,8,FALSE)</f>
        <v>Si</v>
      </c>
      <c r="J251" s="139" t="str">
        <f>VLOOKUP(E251,VIP!$A$2:$O9189,8,FALSE)</f>
        <v>Si</v>
      </c>
      <c r="K251" s="139" t="str">
        <f>VLOOKUP(E251,VIP!$A$2:$O12763,6,0)</f>
        <v>SI</v>
      </c>
      <c r="L251" s="113" t="s">
        <v>2428</v>
      </c>
      <c r="M251" s="111" t="s">
        <v>2465</v>
      </c>
      <c r="N251" s="124" t="s">
        <v>2472</v>
      </c>
      <c r="O251" s="157" t="s">
        <v>2495</v>
      </c>
      <c r="P251" s="110"/>
      <c r="Q251" s="114" t="s">
        <v>2428</v>
      </c>
    </row>
    <row r="252" spans="1:17" ht="18" x14ac:dyDescent="0.25">
      <c r="A252" s="112" t="str">
        <f>VLOOKUP(E252,'LISTADO ATM'!$A$2:$C$901,3,0)</f>
        <v>DISTRITO NACIONAL</v>
      </c>
      <c r="B252" s="128" t="s">
        <v>2781</v>
      </c>
      <c r="C252" s="118">
        <v>44286.741053240738</v>
      </c>
      <c r="D252" s="112" t="s">
        <v>2189</v>
      </c>
      <c r="E252" s="133">
        <v>560</v>
      </c>
      <c r="F252" s="139" t="str">
        <f>VLOOKUP(E252,VIP!$A$2:$O12354,2,0)</f>
        <v>DRBR229</v>
      </c>
      <c r="G252" s="139" t="str">
        <f>VLOOKUP(E252,'LISTADO ATM'!$A$2:$B$900,2,0)</f>
        <v xml:space="preserve">ATM Junta Central Electoral </v>
      </c>
      <c r="H252" s="139" t="str">
        <f>VLOOKUP(E252,VIP!$A$2:$O17275,7,FALSE)</f>
        <v>Si</v>
      </c>
      <c r="I252" s="139" t="str">
        <f>VLOOKUP(E252,VIP!$A$2:$O9240,8,FALSE)</f>
        <v>Si</v>
      </c>
      <c r="J252" s="139" t="str">
        <f>VLOOKUP(E252,VIP!$A$2:$O9190,8,FALSE)</f>
        <v>Si</v>
      </c>
      <c r="K252" s="139" t="str">
        <f>VLOOKUP(E252,VIP!$A$2:$O12764,6,0)</f>
        <v>SI</v>
      </c>
      <c r="L252" s="113" t="s">
        <v>2228</v>
      </c>
      <c r="M252" s="111" t="s">
        <v>2465</v>
      </c>
      <c r="N252" s="124" t="s">
        <v>2472</v>
      </c>
      <c r="O252" s="157" t="s">
        <v>2474</v>
      </c>
      <c r="P252" s="110"/>
      <c r="Q252" s="114" t="s">
        <v>2228</v>
      </c>
    </row>
    <row r="253" spans="1:17" ht="18" x14ac:dyDescent="0.25">
      <c r="A253" s="112" t="str">
        <f>VLOOKUP(E253,'LISTADO ATM'!$A$2:$C$901,3,0)</f>
        <v>NORTE</v>
      </c>
      <c r="B253" s="128" t="s">
        <v>2782</v>
      </c>
      <c r="C253" s="118">
        <v>44286.741747685184</v>
      </c>
      <c r="D253" s="112" t="s">
        <v>2190</v>
      </c>
      <c r="E253" s="133">
        <v>756</v>
      </c>
      <c r="F253" s="139" t="str">
        <f>VLOOKUP(E253,VIP!$A$2:$O12355,2,0)</f>
        <v>DRBR756</v>
      </c>
      <c r="G253" s="139" t="str">
        <f>VLOOKUP(E253,'LISTADO ATM'!$A$2:$B$900,2,0)</f>
        <v xml:space="preserve">ATM UNP Villa La Mata (Cotuí) </v>
      </c>
      <c r="H253" s="139" t="str">
        <f>VLOOKUP(E253,VIP!$A$2:$O17276,7,FALSE)</f>
        <v>Si</v>
      </c>
      <c r="I253" s="139" t="str">
        <f>VLOOKUP(E253,VIP!$A$2:$O9241,8,FALSE)</f>
        <v>Si</v>
      </c>
      <c r="J253" s="139" t="str">
        <f>VLOOKUP(E253,VIP!$A$2:$O9191,8,FALSE)</f>
        <v>Si</v>
      </c>
      <c r="K253" s="139" t="str">
        <f>VLOOKUP(E253,VIP!$A$2:$O12765,6,0)</f>
        <v>NO</v>
      </c>
      <c r="L253" s="113" t="s">
        <v>2228</v>
      </c>
      <c r="M253" s="111" t="s">
        <v>2465</v>
      </c>
      <c r="N253" s="124" t="s">
        <v>2472</v>
      </c>
      <c r="O253" s="157" t="s">
        <v>2632</v>
      </c>
      <c r="P253" s="110"/>
      <c r="Q253" s="114" t="s">
        <v>2228</v>
      </c>
    </row>
    <row r="254" spans="1:17" ht="18" x14ac:dyDescent="0.25">
      <c r="A254" s="112" t="str">
        <f>VLOOKUP(E254,'LISTADO ATM'!$A$2:$C$901,3,0)</f>
        <v>NORTE</v>
      </c>
      <c r="B254" s="128" t="s">
        <v>2783</v>
      </c>
      <c r="C254" s="118">
        <v>44286.742662037039</v>
      </c>
      <c r="D254" s="112" t="s">
        <v>2190</v>
      </c>
      <c r="E254" s="133">
        <v>53</v>
      </c>
      <c r="F254" s="139" t="str">
        <f>VLOOKUP(E254,VIP!$A$2:$O12356,2,0)</f>
        <v>DRBR053</v>
      </c>
      <c r="G254" s="139" t="str">
        <f>VLOOKUP(E254,'LISTADO ATM'!$A$2:$B$900,2,0)</f>
        <v xml:space="preserve">ATM Oficina Constanza </v>
      </c>
      <c r="H254" s="139" t="str">
        <f>VLOOKUP(E254,VIP!$A$2:$O17277,7,FALSE)</f>
        <v>Si</v>
      </c>
      <c r="I254" s="139" t="str">
        <f>VLOOKUP(E254,VIP!$A$2:$O9242,8,FALSE)</f>
        <v>Si</v>
      </c>
      <c r="J254" s="139" t="str">
        <f>VLOOKUP(E254,VIP!$A$2:$O9192,8,FALSE)</f>
        <v>Si</v>
      </c>
      <c r="K254" s="139" t="str">
        <f>VLOOKUP(E254,VIP!$A$2:$O12766,6,0)</f>
        <v>NO</v>
      </c>
      <c r="L254" s="113" t="s">
        <v>2228</v>
      </c>
      <c r="M254" s="111" t="s">
        <v>2465</v>
      </c>
      <c r="N254" s="124" t="s">
        <v>2472</v>
      </c>
      <c r="O254" s="157" t="s">
        <v>2632</v>
      </c>
      <c r="P254" s="110"/>
      <c r="Q254" s="114" t="s">
        <v>2228</v>
      </c>
    </row>
    <row r="255" spans="1:17" ht="18" x14ac:dyDescent="0.25">
      <c r="A255" s="112" t="str">
        <f>VLOOKUP(E255,'LISTADO ATM'!$A$2:$C$901,3,0)</f>
        <v>NORTE</v>
      </c>
      <c r="B255" s="128" t="s">
        <v>2784</v>
      </c>
      <c r="C255" s="118">
        <v>44286.742939814816</v>
      </c>
      <c r="D255" s="112" t="s">
        <v>2494</v>
      </c>
      <c r="E255" s="133">
        <v>431</v>
      </c>
      <c r="F255" s="139" t="str">
        <f>VLOOKUP(E255,VIP!$A$2:$O12357,2,0)</f>
        <v>DRBR583</v>
      </c>
      <c r="G255" s="139" t="str">
        <f>VLOOKUP(E255,'LISTADO ATM'!$A$2:$B$900,2,0)</f>
        <v xml:space="preserve">ATM Autoservicio Sol (Santiago) </v>
      </c>
      <c r="H255" s="139" t="str">
        <f>VLOOKUP(E255,VIP!$A$2:$O17278,7,FALSE)</f>
        <v>Si</v>
      </c>
      <c r="I255" s="139" t="str">
        <f>VLOOKUP(E255,VIP!$A$2:$O9243,8,FALSE)</f>
        <v>Si</v>
      </c>
      <c r="J255" s="139" t="str">
        <f>VLOOKUP(E255,VIP!$A$2:$O9193,8,FALSE)</f>
        <v>Si</v>
      </c>
      <c r="K255" s="139" t="str">
        <f>VLOOKUP(E255,VIP!$A$2:$O12767,6,0)</f>
        <v>SI</v>
      </c>
      <c r="L255" s="113" t="s">
        <v>2428</v>
      </c>
      <c r="M255" s="111" t="s">
        <v>2465</v>
      </c>
      <c r="N255" s="124" t="s">
        <v>2472</v>
      </c>
      <c r="O255" s="157" t="s">
        <v>2495</v>
      </c>
      <c r="P255" s="110"/>
      <c r="Q255" s="114" t="s">
        <v>2428</v>
      </c>
    </row>
    <row r="256" spans="1:17" ht="18" x14ac:dyDescent="0.25">
      <c r="A256" s="112" t="str">
        <f>VLOOKUP(E256,'LISTADO ATM'!$A$2:$C$901,3,0)</f>
        <v>DISTRITO NACIONAL</v>
      </c>
      <c r="B256" s="128" t="s">
        <v>2785</v>
      </c>
      <c r="C256" s="118">
        <v>44286.744745370372</v>
      </c>
      <c r="D256" s="112" t="s">
        <v>2189</v>
      </c>
      <c r="E256" s="133">
        <v>958</v>
      </c>
      <c r="F256" s="139" t="str">
        <f>VLOOKUP(E256,VIP!$A$2:$O12358,2,0)</f>
        <v>DRBR958</v>
      </c>
      <c r="G256" s="139" t="str">
        <f>VLOOKUP(E256,'LISTADO ATM'!$A$2:$B$900,2,0)</f>
        <v xml:space="preserve">ATM Olé Aut. San Isidro </v>
      </c>
      <c r="H256" s="139" t="str">
        <f>VLOOKUP(E256,VIP!$A$2:$O17279,7,FALSE)</f>
        <v>Si</v>
      </c>
      <c r="I256" s="139" t="str">
        <f>VLOOKUP(E256,VIP!$A$2:$O9244,8,FALSE)</f>
        <v>Si</v>
      </c>
      <c r="J256" s="139" t="str">
        <f>VLOOKUP(E256,VIP!$A$2:$O9194,8,FALSE)</f>
        <v>Si</v>
      </c>
      <c r="K256" s="139" t="str">
        <f>VLOOKUP(E256,VIP!$A$2:$O12768,6,0)</f>
        <v>NO</v>
      </c>
      <c r="L256" s="113" t="s">
        <v>2488</v>
      </c>
      <c r="M256" s="111" t="s">
        <v>2465</v>
      </c>
      <c r="N256" s="124" t="s">
        <v>2472</v>
      </c>
      <c r="O256" s="157" t="s">
        <v>2474</v>
      </c>
      <c r="P256" s="110"/>
      <c r="Q256" s="114" t="s">
        <v>2488</v>
      </c>
    </row>
    <row r="257" spans="1:17" ht="18" x14ac:dyDescent="0.25">
      <c r="A257" s="112" t="str">
        <f>VLOOKUP(E257,'LISTADO ATM'!$A$2:$C$901,3,0)</f>
        <v>DISTRITO NACIONAL</v>
      </c>
      <c r="B257" s="128" t="s">
        <v>2786</v>
      </c>
      <c r="C257" s="118">
        <v>44286.746111111112</v>
      </c>
      <c r="D257" s="112" t="s">
        <v>2189</v>
      </c>
      <c r="E257" s="133">
        <v>360</v>
      </c>
      <c r="F257" s="139" t="str">
        <f>VLOOKUP(E257,VIP!$A$2:$O12359,2,0)</f>
        <v>DRBR360</v>
      </c>
      <c r="G257" s="139" t="str">
        <f>VLOOKUP(E257,'LISTADO ATM'!$A$2:$B$900,2,0)</f>
        <v>ATM UNP Multicentro la Sirena Aut. Duarte</v>
      </c>
      <c r="H257" s="139" t="str">
        <f>VLOOKUP(E257,VIP!$A$2:$O17280,7,FALSE)</f>
        <v>N/A</v>
      </c>
      <c r="I257" s="139" t="str">
        <f>VLOOKUP(E257,VIP!$A$2:$O9245,8,FALSE)</f>
        <v>N/A</v>
      </c>
      <c r="J257" s="139" t="str">
        <f>VLOOKUP(E257,VIP!$A$2:$O9195,8,FALSE)</f>
        <v>N/A</v>
      </c>
      <c r="K257" s="139" t="str">
        <f>VLOOKUP(E257,VIP!$A$2:$O12769,6,0)</f>
        <v>N/A</v>
      </c>
      <c r="L257" s="113" t="s">
        <v>2228</v>
      </c>
      <c r="M257" s="111" t="s">
        <v>2465</v>
      </c>
      <c r="N257" s="124" t="s">
        <v>2472</v>
      </c>
      <c r="O257" s="157" t="s">
        <v>2474</v>
      </c>
      <c r="P257" s="110"/>
      <c r="Q257" s="114" t="s">
        <v>2228</v>
      </c>
    </row>
    <row r="258" spans="1:17" ht="18" x14ac:dyDescent="0.25">
      <c r="A258" s="112" t="str">
        <f>VLOOKUP(E258,'LISTADO ATM'!$A$2:$C$901,3,0)</f>
        <v>ESTE</v>
      </c>
      <c r="B258" s="128" t="s">
        <v>2787</v>
      </c>
      <c r="C258" s="118">
        <v>44286.746967592589</v>
      </c>
      <c r="D258" s="112" t="s">
        <v>2494</v>
      </c>
      <c r="E258" s="133">
        <v>1</v>
      </c>
      <c r="F258" s="139" t="str">
        <f>VLOOKUP(E258,VIP!$A$2:$O12360,2,0)</f>
        <v>DRBR001</v>
      </c>
      <c r="G258" s="139" t="str">
        <f>VLOOKUP(E258,'LISTADO ATM'!$A$2:$B$900,2,0)</f>
        <v>ATM S/M San Rafael del Yuma</v>
      </c>
      <c r="H258" s="139" t="str">
        <f>VLOOKUP(E258,VIP!$A$2:$O17281,7,FALSE)</f>
        <v>Si</v>
      </c>
      <c r="I258" s="139" t="str">
        <f>VLOOKUP(E258,VIP!$A$2:$O9246,8,FALSE)</f>
        <v>Si</v>
      </c>
      <c r="J258" s="139" t="str">
        <f>VLOOKUP(E258,VIP!$A$2:$O9196,8,FALSE)</f>
        <v>Si</v>
      </c>
      <c r="K258" s="139" t="str">
        <f>VLOOKUP(E258,VIP!$A$2:$O12770,6,0)</f>
        <v>NO</v>
      </c>
      <c r="L258" s="113" t="s">
        <v>2428</v>
      </c>
      <c r="M258" s="111" t="s">
        <v>2465</v>
      </c>
      <c r="N258" s="124" t="s">
        <v>2472</v>
      </c>
      <c r="O258" s="157" t="s">
        <v>2495</v>
      </c>
      <c r="P258" s="110"/>
      <c r="Q258" s="114" t="s">
        <v>2428</v>
      </c>
    </row>
    <row r="259" spans="1:17" ht="18" x14ac:dyDescent="0.25">
      <c r="A259" s="112" t="str">
        <f>VLOOKUP(E259,'LISTADO ATM'!$A$2:$C$901,3,0)</f>
        <v>NORTE</v>
      </c>
      <c r="B259" s="128" t="s">
        <v>2788</v>
      </c>
      <c r="C259" s="118">
        <v>44286.750856481478</v>
      </c>
      <c r="D259" s="112" t="s">
        <v>2520</v>
      </c>
      <c r="E259" s="133">
        <v>987</v>
      </c>
      <c r="F259" s="139" t="str">
        <f>VLOOKUP(E259,VIP!$A$2:$O12361,2,0)</f>
        <v>DRBR987</v>
      </c>
      <c r="G259" s="139" t="str">
        <f>VLOOKUP(E259,'LISTADO ATM'!$A$2:$B$900,2,0)</f>
        <v xml:space="preserve">ATM S/M Jumbo (Moca) </v>
      </c>
      <c r="H259" s="139" t="str">
        <f>VLOOKUP(E259,VIP!$A$2:$O17282,7,FALSE)</f>
        <v>Si</v>
      </c>
      <c r="I259" s="139" t="str">
        <f>VLOOKUP(E259,VIP!$A$2:$O9247,8,FALSE)</f>
        <v>Si</v>
      </c>
      <c r="J259" s="139" t="str">
        <f>VLOOKUP(E259,VIP!$A$2:$O9197,8,FALSE)</f>
        <v>Si</v>
      </c>
      <c r="K259" s="139" t="str">
        <f>VLOOKUP(E259,VIP!$A$2:$O12771,6,0)</f>
        <v>NO</v>
      </c>
      <c r="L259" s="113" t="s">
        <v>2459</v>
      </c>
      <c r="M259" s="111" t="s">
        <v>2465</v>
      </c>
      <c r="N259" s="124" t="s">
        <v>2472</v>
      </c>
      <c r="O259" s="157" t="s">
        <v>2519</v>
      </c>
      <c r="P259" s="110"/>
      <c r="Q259" s="114" t="s">
        <v>2459</v>
      </c>
    </row>
    <row r="260" spans="1:17" ht="18" x14ac:dyDescent="0.25">
      <c r="A260" s="112" t="str">
        <f>VLOOKUP(E260,'LISTADO ATM'!$A$2:$C$901,3,0)</f>
        <v>DISTRITO NACIONAL</v>
      </c>
      <c r="B260" s="128" t="s">
        <v>2789</v>
      </c>
      <c r="C260" s="118">
        <v>44286.752708333333</v>
      </c>
      <c r="D260" s="112" t="s">
        <v>2468</v>
      </c>
      <c r="E260" s="133">
        <v>717</v>
      </c>
      <c r="F260" s="139" t="str">
        <f>VLOOKUP(E260,VIP!$A$2:$O12362,2,0)</f>
        <v>DRBR24K</v>
      </c>
      <c r="G260" s="139" t="str">
        <f>VLOOKUP(E260,'LISTADO ATM'!$A$2:$B$900,2,0)</f>
        <v xml:space="preserve">ATM Oficina Los Alcarrizos </v>
      </c>
      <c r="H260" s="139" t="str">
        <f>VLOOKUP(E260,VIP!$A$2:$O17283,7,FALSE)</f>
        <v>Si</v>
      </c>
      <c r="I260" s="139" t="str">
        <f>VLOOKUP(E260,VIP!$A$2:$O9248,8,FALSE)</f>
        <v>Si</v>
      </c>
      <c r="J260" s="139" t="str">
        <f>VLOOKUP(E260,VIP!$A$2:$O9198,8,FALSE)</f>
        <v>Si</v>
      </c>
      <c r="K260" s="139" t="str">
        <f>VLOOKUP(E260,VIP!$A$2:$O12772,6,0)</f>
        <v>SI</v>
      </c>
      <c r="L260" s="113" t="s">
        <v>2428</v>
      </c>
      <c r="M260" s="111" t="s">
        <v>2465</v>
      </c>
      <c r="N260" s="124" t="s">
        <v>2472</v>
      </c>
      <c r="O260" s="157" t="s">
        <v>2473</v>
      </c>
      <c r="P260" s="110"/>
      <c r="Q260" s="114" t="s">
        <v>2428</v>
      </c>
    </row>
    <row r="261" spans="1:17" ht="18" x14ac:dyDescent="0.25">
      <c r="A261" s="112" t="str">
        <f>VLOOKUP(E261,'LISTADO ATM'!$A$2:$C$901,3,0)</f>
        <v>NORTE</v>
      </c>
      <c r="B261" s="128" t="s">
        <v>2790</v>
      </c>
      <c r="C261" s="118">
        <v>44286.75440972222</v>
      </c>
      <c r="D261" s="112" t="s">
        <v>2494</v>
      </c>
      <c r="E261" s="133">
        <v>752</v>
      </c>
      <c r="F261" s="139" t="str">
        <f>VLOOKUP(E261,VIP!$A$2:$O12363,2,0)</f>
        <v>DRBR280</v>
      </c>
      <c r="G261" s="139" t="str">
        <f>VLOOKUP(E261,'LISTADO ATM'!$A$2:$B$900,2,0)</f>
        <v xml:space="preserve">ATM UNP Las Carolinas (La Vega) </v>
      </c>
      <c r="H261" s="139" t="str">
        <f>VLOOKUP(E261,VIP!$A$2:$O17284,7,FALSE)</f>
        <v>Si</v>
      </c>
      <c r="I261" s="139" t="str">
        <f>VLOOKUP(E261,VIP!$A$2:$O9249,8,FALSE)</f>
        <v>Si</v>
      </c>
      <c r="J261" s="139" t="str">
        <f>VLOOKUP(E261,VIP!$A$2:$O9199,8,FALSE)</f>
        <v>Si</v>
      </c>
      <c r="K261" s="139" t="str">
        <f>VLOOKUP(E261,VIP!$A$2:$O12773,6,0)</f>
        <v>SI</v>
      </c>
      <c r="L261" s="113" t="s">
        <v>2459</v>
      </c>
      <c r="M261" s="111" t="s">
        <v>2465</v>
      </c>
      <c r="N261" s="124" t="s">
        <v>2472</v>
      </c>
      <c r="O261" s="157" t="s">
        <v>2495</v>
      </c>
      <c r="P261" s="110"/>
      <c r="Q261" s="114" t="s">
        <v>2459</v>
      </c>
    </row>
    <row r="262" spans="1:17" ht="18" x14ac:dyDescent="0.25">
      <c r="A262" s="112" t="str">
        <f>VLOOKUP(E262,'LISTADO ATM'!$A$2:$C$901,3,0)</f>
        <v>DISTRITO NACIONAL</v>
      </c>
      <c r="B262" s="128" t="s">
        <v>2791</v>
      </c>
      <c r="C262" s="118">
        <v>44286.755891203706</v>
      </c>
      <c r="D262" s="112" t="s">
        <v>2189</v>
      </c>
      <c r="E262" s="133">
        <v>302</v>
      </c>
      <c r="F262" s="139" t="str">
        <f>VLOOKUP(E262,VIP!$A$2:$O12364,2,0)</f>
        <v>DRBR302</v>
      </c>
      <c r="G262" s="139" t="str">
        <f>VLOOKUP(E262,'LISTADO ATM'!$A$2:$B$900,2,0)</f>
        <v xml:space="preserve">ATM S/M Aprezio Los Mameyes  </v>
      </c>
      <c r="H262" s="139" t="str">
        <f>VLOOKUP(E262,VIP!$A$2:$O17285,7,FALSE)</f>
        <v>Si</v>
      </c>
      <c r="I262" s="139" t="str">
        <f>VLOOKUP(E262,VIP!$A$2:$O9250,8,FALSE)</f>
        <v>Si</v>
      </c>
      <c r="J262" s="139" t="str">
        <f>VLOOKUP(E262,VIP!$A$2:$O9200,8,FALSE)</f>
        <v>Si</v>
      </c>
      <c r="K262" s="139" t="str">
        <f>VLOOKUP(E262,VIP!$A$2:$O12774,6,0)</f>
        <v>NO</v>
      </c>
      <c r="L262" s="113" t="s">
        <v>2488</v>
      </c>
      <c r="M262" s="111" t="s">
        <v>2465</v>
      </c>
      <c r="N262" s="124" t="s">
        <v>2472</v>
      </c>
      <c r="O262" s="157" t="s">
        <v>2474</v>
      </c>
      <c r="P262" s="110"/>
      <c r="Q262" s="114" t="s">
        <v>2488</v>
      </c>
    </row>
    <row r="263" spans="1:17" ht="18" x14ac:dyDescent="0.25">
      <c r="A263" s="112" t="str">
        <f>VLOOKUP(E263,'LISTADO ATM'!$A$2:$C$901,3,0)</f>
        <v>NORTE</v>
      </c>
      <c r="B263" s="128" t="s">
        <v>2792</v>
      </c>
      <c r="C263" s="118">
        <v>44286.757754629631</v>
      </c>
      <c r="D263" s="112" t="s">
        <v>2520</v>
      </c>
      <c r="E263" s="133">
        <v>862</v>
      </c>
      <c r="F263" s="139" t="str">
        <f>VLOOKUP(E263,VIP!$A$2:$O12365,2,0)</f>
        <v>DRBR862</v>
      </c>
      <c r="G263" s="139" t="str">
        <f>VLOOKUP(E263,'LISTADO ATM'!$A$2:$B$900,2,0)</f>
        <v xml:space="preserve">ATM S/M Doble A (Sabaneta) </v>
      </c>
      <c r="H263" s="139" t="str">
        <f>VLOOKUP(E263,VIP!$A$2:$O17286,7,FALSE)</f>
        <v>Si</v>
      </c>
      <c r="I263" s="139" t="str">
        <f>VLOOKUP(E263,VIP!$A$2:$O9251,8,FALSE)</f>
        <v>Si</v>
      </c>
      <c r="J263" s="139" t="str">
        <f>VLOOKUP(E263,VIP!$A$2:$O9201,8,FALSE)</f>
        <v>Si</v>
      </c>
      <c r="K263" s="139" t="str">
        <f>VLOOKUP(E263,VIP!$A$2:$O12775,6,0)</f>
        <v>NO</v>
      </c>
      <c r="L263" s="113" t="s">
        <v>2811</v>
      </c>
      <c r="M263" s="111" t="s">
        <v>2465</v>
      </c>
      <c r="N263" s="124" t="s">
        <v>2472</v>
      </c>
      <c r="O263" s="157" t="s">
        <v>2519</v>
      </c>
      <c r="P263" s="110"/>
      <c r="Q263" s="114" t="s">
        <v>2811</v>
      </c>
    </row>
    <row r="264" spans="1:17" ht="18" x14ac:dyDescent="0.25">
      <c r="A264" s="112" t="str">
        <f>VLOOKUP(E264,'LISTADO ATM'!$A$2:$C$901,3,0)</f>
        <v>NORTE</v>
      </c>
      <c r="B264" s="128" t="s">
        <v>2793</v>
      </c>
      <c r="C264" s="118">
        <v>44286.759328703702</v>
      </c>
      <c r="D264" s="112" t="s">
        <v>2190</v>
      </c>
      <c r="E264" s="133">
        <v>285</v>
      </c>
      <c r="F264" s="139" t="str">
        <f>VLOOKUP(E264,VIP!$A$2:$O12366,2,0)</f>
        <v>DRBR285</v>
      </c>
      <c r="G264" s="139" t="str">
        <f>VLOOKUP(E264,'LISTADO ATM'!$A$2:$B$900,2,0)</f>
        <v xml:space="preserve">ATM Oficina Camino Real (Puerto Plata) </v>
      </c>
      <c r="H264" s="139" t="str">
        <f>VLOOKUP(E264,VIP!$A$2:$O17287,7,FALSE)</f>
        <v>Si</v>
      </c>
      <c r="I264" s="139" t="str">
        <f>VLOOKUP(E264,VIP!$A$2:$O9252,8,FALSE)</f>
        <v>Si</v>
      </c>
      <c r="J264" s="139" t="str">
        <f>VLOOKUP(E264,VIP!$A$2:$O9202,8,FALSE)</f>
        <v>Si</v>
      </c>
      <c r="K264" s="139" t="str">
        <f>VLOOKUP(E264,VIP!$A$2:$O12776,6,0)</f>
        <v>NO</v>
      </c>
      <c r="L264" s="113" t="s">
        <v>2812</v>
      </c>
      <c r="M264" s="111" t="s">
        <v>2465</v>
      </c>
      <c r="N264" s="124" t="s">
        <v>2472</v>
      </c>
      <c r="O264" s="157" t="s">
        <v>2632</v>
      </c>
      <c r="P264" s="110"/>
      <c r="Q264" s="114" t="s">
        <v>2812</v>
      </c>
    </row>
    <row r="265" spans="1:17" ht="18" x14ac:dyDescent="0.25">
      <c r="A265" s="112" t="str">
        <f>VLOOKUP(E265,'LISTADO ATM'!$A$2:$C$901,3,0)</f>
        <v>ESTE</v>
      </c>
      <c r="B265" s="128" t="s">
        <v>2794</v>
      </c>
      <c r="C265" s="118">
        <v>44286.768368055556</v>
      </c>
      <c r="D265" s="112" t="s">
        <v>2494</v>
      </c>
      <c r="E265" s="133">
        <v>399</v>
      </c>
      <c r="F265" s="139" t="str">
        <f>VLOOKUP(E265,VIP!$A$2:$O12367,2,0)</f>
        <v>DRBR399</v>
      </c>
      <c r="G265" s="139" t="str">
        <f>VLOOKUP(E265,'LISTADO ATM'!$A$2:$B$900,2,0)</f>
        <v xml:space="preserve">ATM Oficina La Romana II </v>
      </c>
      <c r="H265" s="139" t="str">
        <f>VLOOKUP(E265,VIP!$A$2:$O17288,7,FALSE)</f>
        <v>Si</v>
      </c>
      <c r="I265" s="139" t="str">
        <f>VLOOKUP(E265,VIP!$A$2:$O9253,8,FALSE)</f>
        <v>Si</v>
      </c>
      <c r="J265" s="139" t="str">
        <f>VLOOKUP(E265,VIP!$A$2:$O9203,8,FALSE)</f>
        <v>Si</v>
      </c>
      <c r="K265" s="139" t="str">
        <f>VLOOKUP(E265,VIP!$A$2:$O12777,6,0)</f>
        <v>NO</v>
      </c>
      <c r="L265" s="113" t="s">
        <v>2497</v>
      </c>
      <c r="M265" s="111" t="s">
        <v>2465</v>
      </c>
      <c r="N265" s="124" t="s">
        <v>2472</v>
      </c>
      <c r="O265" s="157" t="s">
        <v>2495</v>
      </c>
      <c r="P265" s="110"/>
      <c r="Q265" s="114" t="s">
        <v>2497</v>
      </c>
    </row>
    <row r="266" spans="1:17" ht="18" x14ac:dyDescent="0.25">
      <c r="A266" s="112" t="str">
        <f>VLOOKUP(E266,'LISTADO ATM'!$A$2:$C$901,3,0)</f>
        <v>NORTE</v>
      </c>
      <c r="B266" s="128" t="s">
        <v>2795</v>
      </c>
      <c r="C266" s="118">
        <v>44286.770925925928</v>
      </c>
      <c r="D266" s="112" t="s">
        <v>2520</v>
      </c>
      <c r="E266" s="133">
        <v>874</v>
      </c>
      <c r="F266" s="139" t="str">
        <f>VLOOKUP(E266,VIP!$A$2:$O12368,2,0)</f>
        <v>DRBR874</v>
      </c>
      <c r="G266" s="139" t="str">
        <f>VLOOKUP(E266,'LISTADO ATM'!$A$2:$B$900,2,0)</f>
        <v xml:space="preserve">ATM Zona Franca Esperanza II (Mao) </v>
      </c>
      <c r="H266" s="139" t="str">
        <f>VLOOKUP(E266,VIP!$A$2:$O17289,7,FALSE)</f>
        <v>Si</v>
      </c>
      <c r="I266" s="139" t="str">
        <f>VLOOKUP(E266,VIP!$A$2:$O9254,8,FALSE)</f>
        <v>Si</v>
      </c>
      <c r="J266" s="139" t="str">
        <f>VLOOKUP(E266,VIP!$A$2:$O9204,8,FALSE)</f>
        <v>Si</v>
      </c>
      <c r="K266" s="139" t="str">
        <f>VLOOKUP(E266,VIP!$A$2:$O12778,6,0)</f>
        <v>NO</v>
      </c>
      <c r="L266" s="113" t="s">
        <v>2497</v>
      </c>
      <c r="M266" s="111" t="s">
        <v>2465</v>
      </c>
      <c r="N266" s="124" t="s">
        <v>2472</v>
      </c>
      <c r="O266" s="157" t="s">
        <v>2519</v>
      </c>
      <c r="P266" s="110"/>
      <c r="Q266" s="114" t="s">
        <v>2497</v>
      </c>
    </row>
    <row r="267" spans="1:17" ht="18" x14ac:dyDescent="0.25">
      <c r="A267" s="112" t="str">
        <f>VLOOKUP(E267,'LISTADO ATM'!$A$2:$C$901,3,0)</f>
        <v>ESTE</v>
      </c>
      <c r="B267" s="128" t="s">
        <v>2796</v>
      </c>
      <c r="C267" s="118">
        <v>44286.773680555554</v>
      </c>
      <c r="D267" s="112" t="s">
        <v>2494</v>
      </c>
      <c r="E267" s="133">
        <v>117</v>
      </c>
      <c r="F267" s="139" t="str">
        <f>VLOOKUP(E267,VIP!$A$2:$O12369,2,0)</f>
        <v>DRBR117</v>
      </c>
      <c r="G267" s="139" t="str">
        <f>VLOOKUP(E267,'LISTADO ATM'!$A$2:$B$900,2,0)</f>
        <v xml:space="preserve">ATM Oficina El Seybo </v>
      </c>
      <c r="H267" s="139" t="str">
        <f>VLOOKUP(E267,VIP!$A$2:$O17290,7,FALSE)</f>
        <v>Si</v>
      </c>
      <c r="I267" s="139" t="str">
        <f>VLOOKUP(E267,VIP!$A$2:$O9255,8,FALSE)</f>
        <v>Si</v>
      </c>
      <c r="J267" s="139" t="str">
        <f>VLOOKUP(E267,VIP!$A$2:$O9205,8,FALSE)</f>
        <v>Si</v>
      </c>
      <c r="K267" s="139" t="str">
        <f>VLOOKUP(E267,VIP!$A$2:$O12779,6,0)</f>
        <v>SI</v>
      </c>
      <c r="L267" s="113" t="s">
        <v>2521</v>
      </c>
      <c r="M267" s="111" t="s">
        <v>2465</v>
      </c>
      <c r="N267" s="124" t="s">
        <v>2472</v>
      </c>
      <c r="O267" s="157" t="s">
        <v>2495</v>
      </c>
      <c r="P267" s="110"/>
      <c r="Q267" s="114" t="s">
        <v>2521</v>
      </c>
    </row>
    <row r="268" spans="1:17" ht="18" x14ac:dyDescent="0.25">
      <c r="A268" s="112" t="str">
        <f>VLOOKUP(E268,'LISTADO ATM'!$A$2:$C$901,3,0)</f>
        <v>DISTRITO NACIONAL</v>
      </c>
      <c r="B268" s="128" t="s">
        <v>2797</v>
      </c>
      <c r="C268" s="118">
        <v>44286.778611111113</v>
      </c>
      <c r="D268" s="112" t="s">
        <v>2468</v>
      </c>
      <c r="E268" s="133">
        <v>165</v>
      </c>
      <c r="F268" s="139" t="str">
        <f>VLOOKUP(E268,VIP!$A$2:$O12370,2,0)</f>
        <v>DRBR165</v>
      </c>
      <c r="G268" s="139" t="str">
        <f>VLOOKUP(E268,'LISTADO ATM'!$A$2:$B$900,2,0)</f>
        <v>ATM Autoservicio Megacentro</v>
      </c>
      <c r="H268" s="139" t="str">
        <f>VLOOKUP(E268,VIP!$A$2:$O17291,7,FALSE)</f>
        <v>Si</v>
      </c>
      <c r="I268" s="139" t="str">
        <f>VLOOKUP(E268,VIP!$A$2:$O9256,8,FALSE)</f>
        <v>Si</v>
      </c>
      <c r="J268" s="139" t="str">
        <f>VLOOKUP(E268,VIP!$A$2:$O9206,8,FALSE)</f>
        <v>Si</v>
      </c>
      <c r="K268" s="139" t="str">
        <f>VLOOKUP(E268,VIP!$A$2:$O12780,6,0)</f>
        <v>SI</v>
      </c>
      <c r="L268" s="113" t="s">
        <v>2521</v>
      </c>
      <c r="M268" s="111" t="s">
        <v>2465</v>
      </c>
      <c r="N268" s="124" t="s">
        <v>2472</v>
      </c>
      <c r="O268" s="157" t="s">
        <v>2473</v>
      </c>
      <c r="P268" s="110"/>
      <c r="Q268" s="114" t="s">
        <v>2521</v>
      </c>
    </row>
    <row r="269" spans="1:17" ht="18" x14ac:dyDescent="0.25">
      <c r="A269" s="112" t="str">
        <f>VLOOKUP(E269,'LISTADO ATM'!$A$2:$C$901,3,0)</f>
        <v>DISTRITO NACIONAL</v>
      </c>
      <c r="B269" s="128" t="s">
        <v>2798</v>
      </c>
      <c r="C269" s="118">
        <v>44286.782824074071</v>
      </c>
      <c r="D269" s="112" t="s">
        <v>2468</v>
      </c>
      <c r="E269" s="133">
        <v>87</v>
      </c>
      <c r="F269" s="139" t="str">
        <f>VLOOKUP(E269,VIP!$A$2:$O12371,2,0)</f>
        <v>DRBR087</v>
      </c>
      <c r="G269" s="139" t="str">
        <f>VLOOKUP(E269,'LISTADO ATM'!$A$2:$B$900,2,0)</f>
        <v xml:space="preserve">ATM Autoservicio Sarasota </v>
      </c>
      <c r="H269" s="139" t="str">
        <f>VLOOKUP(E269,VIP!$A$2:$O17292,7,FALSE)</f>
        <v>Si</v>
      </c>
      <c r="I269" s="139" t="str">
        <f>VLOOKUP(E269,VIP!$A$2:$O9257,8,FALSE)</f>
        <v>Si</v>
      </c>
      <c r="J269" s="139" t="str">
        <f>VLOOKUP(E269,VIP!$A$2:$O9207,8,FALSE)</f>
        <v>Si</v>
      </c>
      <c r="K269" s="139" t="str">
        <f>VLOOKUP(E269,VIP!$A$2:$O12781,6,0)</f>
        <v>NO</v>
      </c>
      <c r="L269" s="113" t="s">
        <v>2813</v>
      </c>
      <c r="M269" s="111" t="s">
        <v>2465</v>
      </c>
      <c r="N269" s="124" t="s">
        <v>2472</v>
      </c>
      <c r="O269" s="157" t="s">
        <v>2473</v>
      </c>
      <c r="P269" s="110"/>
      <c r="Q269" s="114" t="s">
        <v>2813</v>
      </c>
    </row>
    <row r="270" spans="1:17" ht="18" x14ac:dyDescent="0.25">
      <c r="A270" s="112" t="str">
        <f>VLOOKUP(E270,'LISTADO ATM'!$A$2:$C$901,3,0)</f>
        <v>DISTRITO NACIONAL</v>
      </c>
      <c r="B270" s="128" t="s">
        <v>2799</v>
      </c>
      <c r="C270" s="118">
        <v>44286.796944444446</v>
      </c>
      <c r="D270" s="112" t="s">
        <v>2468</v>
      </c>
      <c r="E270" s="133">
        <v>697</v>
      </c>
      <c r="F270" s="139" t="str">
        <f>VLOOKUP(E270,VIP!$A$2:$O12372,2,0)</f>
        <v>DRBR697</v>
      </c>
      <c r="G270" s="139" t="str">
        <f>VLOOKUP(E270,'LISTADO ATM'!$A$2:$B$900,2,0)</f>
        <v>ATM Hipermercado Olé Ciudad Juan Bosch</v>
      </c>
      <c r="H270" s="139" t="str">
        <f>VLOOKUP(E270,VIP!$A$2:$O17293,7,FALSE)</f>
        <v>Si</v>
      </c>
      <c r="I270" s="139" t="str">
        <f>VLOOKUP(E270,VIP!$A$2:$O9258,8,FALSE)</f>
        <v>Si</v>
      </c>
      <c r="J270" s="139" t="str">
        <f>VLOOKUP(E270,VIP!$A$2:$O9208,8,FALSE)</f>
        <v>Si</v>
      </c>
      <c r="K270" s="139" t="str">
        <f>VLOOKUP(E270,VIP!$A$2:$O12782,6,0)</f>
        <v>NO</v>
      </c>
      <c r="L270" s="113" t="s">
        <v>2428</v>
      </c>
      <c r="M270" s="111" t="s">
        <v>2465</v>
      </c>
      <c r="N270" s="124" t="s">
        <v>2472</v>
      </c>
      <c r="O270" s="157" t="s">
        <v>2473</v>
      </c>
      <c r="P270" s="110"/>
      <c r="Q270" s="114" t="s">
        <v>2428</v>
      </c>
    </row>
    <row r="271" spans="1:17" ht="18" x14ac:dyDescent="0.25">
      <c r="A271" s="112" t="str">
        <f>VLOOKUP(E271,'LISTADO ATM'!$A$2:$C$901,3,0)</f>
        <v>NORTE</v>
      </c>
      <c r="B271" s="128" t="s">
        <v>2800</v>
      </c>
      <c r="C271" s="118">
        <v>44286.800763888888</v>
      </c>
      <c r="D271" s="112" t="s">
        <v>2494</v>
      </c>
      <c r="E271" s="133">
        <v>350</v>
      </c>
      <c r="F271" s="139" t="str">
        <f>VLOOKUP(E271,VIP!$A$2:$O12373,2,0)</f>
        <v>DRBR350</v>
      </c>
      <c r="G271" s="139" t="str">
        <f>VLOOKUP(E271,'LISTADO ATM'!$A$2:$B$900,2,0)</f>
        <v xml:space="preserve">ATM Oficina Villa Tapia </v>
      </c>
      <c r="H271" s="139" t="str">
        <f>VLOOKUP(E271,VIP!$A$2:$O17294,7,FALSE)</f>
        <v>Si</v>
      </c>
      <c r="I271" s="139" t="str">
        <f>VLOOKUP(E271,VIP!$A$2:$O9259,8,FALSE)</f>
        <v>Si</v>
      </c>
      <c r="J271" s="139" t="str">
        <f>VLOOKUP(E271,VIP!$A$2:$O9209,8,FALSE)</f>
        <v>Si</v>
      </c>
      <c r="K271" s="139" t="str">
        <f>VLOOKUP(E271,VIP!$A$2:$O12783,6,0)</f>
        <v>NO</v>
      </c>
      <c r="L271" s="113" t="s">
        <v>2428</v>
      </c>
      <c r="M271" s="111" t="s">
        <v>2465</v>
      </c>
      <c r="N271" s="124" t="s">
        <v>2472</v>
      </c>
      <c r="O271" s="157" t="s">
        <v>2495</v>
      </c>
      <c r="P271" s="110"/>
      <c r="Q271" s="114" t="s">
        <v>2428</v>
      </c>
    </row>
    <row r="272" spans="1:17" ht="18" x14ac:dyDescent="0.25">
      <c r="A272" s="112" t="str">
        <f>VLOOKUP(E272,'LISTADO ATM'!$A$2:$C$901,3,0)</f>
        <v>NORTE</v>
      </c>
      <c r="B272" s="128" t="s">
        <v>2801</v>
      </c>
      <c r="C272" s="118">
        <v>44286.80269675926</v>
      </c>
      <c r="D272" s="112" t="s">
        <v>2494</v>
      </c>
      <c r="E272" s="133">
        <v>746</v>
      </c>
      <c r="F272" s="139" t="str">
        <f>VLOOKUP(E272,VIP!$A$2:$O12374,2,0)</f>
        <v>DRBR156</v>
      </c>
      <c r="G272" s="139" t="str">
        <f>VLOOKUP(E272,'LISTADO ATM'!$A$2:$B$900,2,0)</f>
        <v xml:space="preserve">ATM Oficina Las Terrenas </v>
      </c>
      <c r="H272" s="139" t="str">
        <f>VLOOKUP(E272,VIP!$A$2:$O17295,7,FALSE)</f>
        <v>Si</v>
      </c>
      <c r="I272" s="139" t="str">
        <f>VLOOKUP(E272,VIP!$A$2:$O9260,8,FALSE)</f>
        <v>Si</v>
      </c>
      <c r="J272" s="139" t="str">
        <f>VLOOKUP(E272,VIP!$A$2:$O9210,8,FALSE)</f>
        <v>Si</v>
      </c>
      <c r="K272" s="139" t="str">
        <f>VLOOKUP(E272,VIP!$A$2:$O12784,6,0)</f>
        <v>SI</v>
      </c>
      <c r="L272" s="113" t="s">
        <v>2428</v>
      </c>
      <c r="M272" s="111" t="s">
        <v>2465</v>
      </c>
      <c r="N272" s="124" t="s">
        <v>2472</v>
      </c>
      <c r="O272" s="157" t="s">
        <v>2495</v>
      </c>
      <c r="P272" s="110"/>
      <c r="Q272" s="114" t="s">
        <v>2428</v>
      </c>
    </row>
    <row r="273" spans="1:17" ht="18" x14ac:dyDescent="0.25">
      <c r="A273" s="112" t="str">
        <f>VLOOKUP(E273,'LISTADO ATM'!$A$2:$C$901,3,0)</f>
        <v>DISTRITO NACIONAL</v>
      </c>
      <c r="B273" s="128" t="s">
        <v>2802</v>
      </c>
      <c r="C273" s="118">
        <v>44286.808553240742</v>
      </c>
      <c r="D273" s="112" t="s">
        <v>2468</v>
      </c>
      <c r="E273" s="133">
        <v>572</v>
      </c>
      <c r="F273" s="139" t="str">
        <f>VLOOKUP(E273,VIP!$A$2:$O12375,2,0)</f>
        <v>DRBR174</v>
      </c>
      <c r="G273" s="139" t="str">
        <f>VLOOKUP(E273,'LISTADO ATM'!$A$2:$B$900,2,0)</f>
        <v xml:space="preserve">ATM Olé Ovando </v>
      </c>
      <c r="H273" s="139" t="str">
        <f>VLOOKUP(E273,VIP!$A$2:$O17296,7,FALSE)</f>
        <v>Si</v>
      </c>
      <c r="I273" s="139" t="str">
        <f>VLOOKUP(E273,VIP!$A$2:$O9261,8,FALSE)</f>
        <v>Si</v>
      </c>
      <c r="J273" s="139" t="str">
        <f>VLOOKUP(E273,VIP!$A$2:$O9211,8,FALSE)</f>
        <v>Si</v>
      </c>
      <c r="K273" s="139" t="str">
        <f>VLOOKUP(E273,VIP!$A$2:$O12785,6,0)</f>
        <v>NO</v>
      </c>
      <c r="L273" s="113" t="s">
        <v>2459</v>
      </c>
      <c r="M273" s="111" t="s">
        <v>2465</v>
      </c>
      <c r="N273" s="124" t="s">
        <v>2472</v>
      </c>
      <c r="O273" s="157" t="s">
        <v>2473</v>
      </c>
      <c r="P273" s="110"/>
      <c r="Q273" s="114" t="s">
        <v>2459</v>
      </c>
    </row>
    <row r="274" spans="1:17" ht="18" x14ac:dyDescent="0.25">
      <c r="A274" s="112" t="str">
        <f>VLOOKUP(E274,'LISTADO ATM'!$A$2:$C$901,3,0)</f>
        <v>SUR</v>
      </c>
      <c r="B274" s="128" t="s">
        <v>2803</v>
      </c>
      <c r="C274" s="118">
        <v>44286.839085648149</v>
      </c>
      <c r="D274" s="112" t="s">
        <v>2189</v>
      </c>
      <c r="E274" s="133">
        <v>968</v>
      </c>
      <c r="F274" s="139" t="str">
        <f>VLOOKUP(E274,VIP!$A$2:$O12376,2,0)</f>
        <v>DRBR24I</v>
      </c>
      <c r="G274" s="139" t="str">
        <f>VLOOKUP(E274,'LISTADO ATM'!$A$2:$B$900,2,0)</f>
        <v xml:space="preserve">ATM UNP Mercado Baní </v>
      </c>
      <c r="H274" s="139" t="str">
        <f>VLOOKUP(E274,VIP!$A$2:$O17297,7,FALSE)</f>
        <v>Si</v>
      </c>
      <c r="I274" s="139" t="str">
        <f>VLOOKUP(E274,VIP!$A$2:$O9262,8,FALSE)</f>
        <v>Si</v>
      </c>
      <c r="J274" s="139" t="str">
        <f>VLOOKUP(E274,VIP!$A$2:$O9212,8,FALSE)</f>
        <v>Si</v>
      </c>
      <c r="K274" s="139" t="str">
        <f>VLOOKUP(E274,VIP!$A$2:$O12786,6,0)</f>
        <v>SI</v>
      </c>
      <c r="L274" s="113" t="s">
        <v>2488</v>
      </c>
      <c r="M274" s="111" t="s">
        <v>2465</v>
      </c>
      <c r="N274" s="124" t="s">
        <v>2472</v>
      </c>
      <c r="O274" s="157" t="s">
        <v>2474</v>
      </c>
      <c r="P274" s="110"/>
      <c r="Q274" s="114" t="s">
        <v>2488</v>
      </c>
    </row>
    <row r="275" spans="1:17" ht="18" x14ac:dyDescent="0.25">
      <c r="A275" s="112" t="str">
        <f>VLOOKUP(E275,'LISTADO ATM'!$A$2:$C$901,3,0)</f>
        <v>DISTRITO NACIONAL</v>
      </c>
      <c r="B275" s="128" t="s">
        <v>2804</v>
      </c>
      <c r="C275" s="118">
        <v>44286.840925925928</v>
      </c>
      <c r="D275" s="112" t="s">
        <v>2189</v>
      </c>
      <c r="E275" s="133">
        <v>836</v>
      </c>
      <c r="F275" s="139" t="str">
        <f>VLOOKUP(E275,VIP!$A$2:$O12377,2,0)</f>
        <v>DRBR836</v>
      </c>
      <c r="G275" s="139" t="str">
        <f>VLOOKUP(E275,'LISTADO ATM'!$A$2:$B$900,2,0)</f>
        <v xml:space="preserve">ATM UNP Plaza Luperón </v>
      </c>
      <c r="H275" s="139" t="str">
        <f>VLOOKUP(E275,VIP!$A$2:$O17298,7,FALSE)</f>
        <v>Si</v>
      </c>
      <c r="I275" s="139" t="str">
        <f>VLOOKUP(E275,VIP!$A$2:$O9263,8,FALSE)</f>
        <v>Si</v>
      </c>
      <c r="J275" s="139" t="str">
        <f>VLOOKUP(E275,VIP!$A$2:$O9213,8,FALSE)</f>
        <v>Si</v>
      </c>
      <c r="K275" s="139" t="str">
        <f>VLOOKUP(E275,VIP!$A$2:$O12787,6,0)</f>
        <v>NO</v>
      </c>
      <c r="L275" s="113" t="s">
        <v>2488</v>
      </c>
      <c r="M275" s="111" t="s">
        <v>2465</v>
      </c>
      <c r="N275" s="124" t="s">
        <v>2472</v>
      </c>
      <c r="O275" s="157" t="s">
        <v>2474</v>
      </c>
      <c r="P275" s="110"/>
      <c r="Q275" s="114" t="s">
        <v>2488</v>
      </c>
    </row>
    <row r="276" spans="1:17" ht="18" x14ac:dyDescent="0.25">
      <c r="A276" s="112" t="str">
        <f>VLOOKUP(E276,'LISTADO ATM'!$A$2:$C$901,3,0)</f>
        <v>DISTRITO NACIONAL</v>
      </c>
      <c r="B276" s="128" t="s">
        <v>2805</v>
      </c>
      <c r="C276" s="118">
        <v>44286.84175925926</v>
      </c>
      <c r="D276" s="112" t="s">
        <v>2189</v>
      </c>
      <c r="E276" s="133">
        <v>264</v>
      </c>
      <c r="F276" s="139" t="str">
        <f>VLOOKUP(E276,VIP!$A$2:$O12378,2,0)</f>
        <v>DRBR264</v>
      </c>
      <c r="G276" s="139" t="str">
        <f>VLOOKUP(E276,'LISTADO ATM'!$A$2:$B$900,2,0)</f>
        <v xml:space="preserve">ATM S/M Nacional Independencia </v>
      </c>
      <c r="H276" s="139" t="str">
        <f>VLOOKUP(E276,VIP!$A$2:$O17299,7,FALSE)</f>
        <v>Si</v>
      </c>
      <c r="I276" s="139" t="str">
        <f>VLOOKUP(E276,VIP!$A$2:$O9264,8,FALSE)</f>
        <v>Si</v>
      </c>
      <c r="J276" s="139" t="str">
        <f>VLOOKUP(E276,VIP!$A$2:$O9214,8,FALSE)</f>
        <v>Si</v>
      </c>
      <c r="K276" s="139" t="str">
        <f>VLOOKUP(E276,VIP!$A$2:$O12788,6,0)</f>
        <v>SI</v>
      </c>
      <c r="L276" s="113" t="s">
        <v>2488</v>
      </c>
      <c r="M276" s="111" t="s">
        <v>2465</v>
      </c>
      <c r="N276" s="124" t="s">
        <v>2472</v>
      </c>
      <c r="O276" s="157" t="s">
        <v>2474</v>
      </c>
      <c r="P276" s="110"/>
      <c r="Q276" s="114" t="s">
        <v>2488</v>
      </c>
    </row>
    <row r="277" spans="1:17" ht="18" x14ac:dyDescent="0.25">
      <c r="A277" s="112" t="str">
        <f>VLOOKUP(E277,'LISTADO ATM'!$A$2:$C$901,3,0)</f>
        <v>NORTE</v>
      </c>
      <c r="B277" s="128" t="s">
        <v>2806</v>
      </c>
      <c r="C277" s="118">
        <v>44286.843252314815</v>
      </c>
      <c r="D277" s="112" t="s">
        <v>2190</v>
      </c>
      <c r="E277" s="133">
        <v>256</v>
      </c>
      <c r="F277" s="139" t="str">
        <f>VLOOKUP(E277,VIP!$A$2:$O12379,2,0)</f>
        <v>DRBR256</v>
      </c>
      <c r="G277" s="139" t="str">
        <f>VLOOKUP(E277,'LISTADO ATM'!$A$2:$B$900,2,0)</f>
        <v xml:space="preserve">ATM Oficina Licey Al Medio </v>
      </c>
      <c r="H277" s="139" t="str">
        <f>VLOOKUP(E277,VIP!$A$2:$O17300,7,FALSE)</f>
        <v>Si</v>
      </c>
      <c r="I277" s="139" t="str">
        <f>VLOOKUP(E277,VIP!$A$2:$O9265,8,FALSE)</f>
        <v>Si</v>
      </c>
      <c r="J277" s="139" t="str">
        <f>VLOOKUP(E277,VIP!$A$2:$O9215,8,FALSE)</f>
        <v>Si</v>
      </c>
      <c r="K277" s="139" t="str">
        <f>VLOOKUP(E277,VIP!$A$2:$O12789,6,0)</f>
        <v>NO</v>
      </c>
      <c r="L277" s="113" t="s">
        <v>2488</v>
      </c>
      <c r="M277" s="111" t="s">
        <v>2465</v>
      </c>
      <c r="N277" s="124" t="s">
        <v>2472</v>
      </c>
      <c r="O277" s="157" t="s">
        <v>2632</v>
      </c>
      <c r="P277" s="110"/>
      <c r="Q277" s="114" t="s">
        <v>2488</v>
      </c>
    </row>
    <row r="278" spans="1:17" ht="18" x14ac:dyDescent="0.25">
      <c r="A278" s="112" t="str">
        <f>VLOOKUP(E278,'LISTADO ATM'!$A$2:$C$901,3,0)</f>
        <v>NORTE</v>
      </c>
      <c r="B278" s="128" t="s">
        <v>2807</v>
      </c>
      <c r="C278" s="118">
        <v>44286.843969907408</v>
      </c>
      <c r="D278" s="112" t="s">
        <v>2190</v>
      </c>
      <c r="E278" s="133">
        <v>986</v>
      </c>
      <c r="F278" s="139" t="str">
        <f>VLOOKUP(E278,VIP!$A$2:$O12380,2,0)</f>
        <v>DRBR986</v>
      </c>
      <c r="G278" s="139" t="str">
        <f>VLOOKUP(E278,'LISTADO ATM'!$A$2:$B$900,2,0)</f>
        <v xml:space="preserve">ATM S/M Jumbo (La Vega) </v>
      </c>
      <c r="H278" s="139" t="str">
        <f>VLOOKUP(E278,VIP!$A$2:$O17301,7,FALSE)</f>
        <v>Si</v>
      </c>
      <c r="I278" s="139" t="str">
        <f>VLOOKUP(E278,VIP!$A$2:$O9266,8,FALSE)</f>
        <v>Si</v>
      </c>
      <c r="J278" s="139" t="str">
        <f>VLOOKUP(E278,VIP!$A$2:$O9216,8,FALSE)</f>
        <v>Si</v>
      </c>
      <c r="K278" s="139" t="str">
        <f>VLOOKUP(E278,VIP!$A$2:$O12790,6,0)</f>
        <v>NO</v>
      </c>
      <c r="L278" s="113" t="s">
        <v>2488</v>
      </c>
      <c r="M278" s="111" t="s">
        <v>2465</v>
      </c>
      <c r="N278" s="124" t="s">
        <v>2472</v>
      </c>
      <c r="O278" s="157" t="s">
        <v>2632</v>
      </c>
      <c r="P278" s="110"/>
      <c r="Q278" s="114" t="s">
        <v>2488</v>
      </c>
    </row>
    <row r="279" spans="1:17" ht="18" x14ac:dyDescent="0.25">
      <c r="A279" s="112" t="str">
        <f>VLOOKUP(E279,'LISTADO ATM'!$A$2:$C$901,3,0)</f>
        <v>ESTE</v>
      </c>
      <c r="B279" s="128" t="s">
        <v>2808</v>
      </c>
      <c r="C279" s="118">
        <v>44286.844826388886</v>
      </c>
      <c r="D279" s="112" t="s">
        <v>2189</v>
      </c>
      <c r="E279" s="133">
        <v>824</v>
      </c>
      <c r="F279" s="139" t="str">
        <f>VLOOKUP(E279,VIP!$A$2:$O12381,2,0)</f>
        <v>DRBR824</v>
      </c>
      <c r="G279" s="139" t="str">
        <f>VLOOKUP(E279,'LISTADO ATM'!$A$2:$B$900,2,0)</f>
        <v xml:space="preserve">ATM Multiplaza (Higuey) </v>
      </c>
      <c r="H279" s="139" t="str">
        <f>VLOOKUP(E279,VIP!$A$2:$O17302,7,FALSE)</f>
        <v>Si</v>
      </c>
      <c r="I279" s="139" t="str">
        <f>VLOOKUP(E279,VIP!$A$2:$O9267,8,FALSE)</f>
        <v>Si</v>
      </c>
      <c r="J279" s="139" t="str">
        <f>VLOOKUP(E279,VIP!$A$2:$O9217,8,FALSE)</f>
        <v>Si</v>
      </c>
      <c r="K279" s="139" t="str">
        <f>VLOOKUP(E279,VIP!$A$2:$O12791,6,0)</f>
        <v>NO</v>
      </c>
      <c r="L279" s="113" t="s">
        <v>2228</v>
      </c>
      <c r="M279" s="111" t="s">
        <v>2465</v>
      </c>
      <c r="N279" s="124" t="s">
        <v>2472</v>
      </c>
      <c r="O279" s="157" t="s">
        <v>2474</v>
      </c>
      <c r="P279" s="110"/>
      <c r="Q279" s="114" t="s">
        <v>2228</v>
      </c>
    </row>
    <row r="280" spans="1:17" ht="18" x14ac:dyDescent="0.25">
      <c r="A280" s="112" t="str">
        <f>VLOOKUP(E280,'LISTADO ATM'!$A$2:$C$901,3,0)</f>
        <v>NORTE</v>
      </c>
      <c r="B280" s="128" t="s">
        <v>2809</v>
      </c>
      <c r="C280" s="118">
        <v>44286.845671296294</v>
      </c>
      <c r="D280" s="112" t="s">
        <v>2190</v>
      </c>
      <c r="E280" s="133">
        <v>396</v>
      </c>
      <c r="F280" s="139" t="str">
        <f>VLOOKUP(E280,VIP!$A$2:$O12382,2,0)</f>
        <v>DRBR396</v>
      </c>
      <c r="G280" s="139" t="str">
        <f>VLOOKUP(E280,'LISTADO ATM'!$A$2:$B$900,2,0)</f>
        <v xml:space="preserve">ATM Oficina Plaza Ulloa (La Fuente) </v>
      </c>
      <c r="H280" s="139" t="str">
        <f>VLOOKUP(E280,VIP!$A$2:$O17303,7,FALSE)</f>
        <v>Si</v>
      </c>
      <c r="I280" s="139" t="str">
        <f>VLOOKUP(E280,VIP!$A$2:$O9268,8,FALSE)</f>
        <v>Si</v>
      </c>
      <c r="J280" s="139" t="str">
        <f>VLOOKUP(E280,VIP!$A$2:$O9218,8,FALSE)</f>
        <v>Si</v>
      </c>
      <c r="K280" s="139" t="str">
        <f>VLOOKUP(E280,VIP!$A$2:$O12792,6,0)</f>
        <v>NO</v>
      </c>
      <c r="L280" s="113" t="s">
        <v>2228</v>
      </c>
      <c r="M280" s="111" t="s">
        <v>2465</v>
      </c>
      <c r="N280" s="124" t="s">
        <v>2472</v>
      </c>
      <c r="O280" s="157" t="s">
        <v>2632</v>
      </c>
      <c r="P280" s="110"/>
      <c r="Q280" s="114" t="s">
        <v>2228</v>
      </c>
    </row>
    <row r="281" spans="1:17" ht="18" x14ac:dyDescent="0.25">
      <c r="A281" s="112" t="str">
        <f>VLOOKUP(E281,'LISTADO ATM'!$A$2:$C$901,3,0)</f>
        <v>ESTE</v>
      </c>
      <c r="B281" s="128" t="s">
        <v>2810</v>
      </c>
      <c r="C281" s="118">
        <v>44286.846284722225</v>
      </c>
      <c r="D281" s="112" t="s">
        <v>2189</v>
      </c>
      <c r="E281" s="133">
        <v>385</v>
      </c>
      <c r="F281" s="139" t="str">
        <f>VLOOKUP(E281,VIP!$A$2:$O12383,2,0)</f>
        <v>DRBR385</v>
      </c>
      <c r="G281" s="139" t="str">
        <f>VLOOKUP(E281,'LISTADO ATM'!$A$2:$B$900,2,0)</f>
        <v xml:space="preserve">ATM Plaza Verón I </v>
      </c>
      <c r="H281" s="139" t="str">
        <f>VLOOKUP(E281,VIP!$A$2:$O17304,7,FALSE)</f>
        <v>Si</v>
      </c>
      <c r="I281" s="139" t="str">
        <f>VLOOKUP(E281,VIP!$A$2:$O9269,8,FALSE)</f>
        <v>Si</v>
      </c>
      <c r="J281" s="139" t="str">
        <f>VLOOKUP(E281,VIP!$A$2:$O9219,8,FALSE)</f>
        <v>Si</v>
      </c>
      <c r="K281" s="139" t="str">
        <f>VLOOKUP(E281,VIP!$A$2:$O12793,6,0)</f>
        <v>NO</v>
      </c>
      <c r="L281" s="113" t="s">
        <v>2228</v>
      </c>
      <c r="M281" s="111" t="s">
        <v>2465</v>
      </c>
      <c r="N281" s="124" t="s">
        <v>2472</v>
      </c>
      <c r="O281" s="157" t="s">
        <v>2474</v>
      </c>
      <c r="P281" s="110"/>
      <c r="Q281" s="114" t="s">
        <v>2228</v>
      </c>
    </row>
    <row r="282" spans="1:17" ht="18" x14ac:dyDescent="0.25">
      <c r="A282" s="112" t="str">
        <f>VLOOKUP(E282,'LISTADO ATM'!$A$2:$C$901,3,0)</f>
        <v>SUR</v>
      </c>
      <c r="B282" s="128" t="s">
        <v>2814</v>
      </c>
      <c r="C282" s="118">
        <v>44286.887280092589</v>
      </c>
      <c r="D282" s="112" t="s">
        <v>2494</v>
      </c>
      <c r="E282" s="133">
        <v>825</v>
      </c>
      <c r="F282" s="139" t="str">
        <f>VLOOKUP(E282,VIP!$A$2:$O12384,2,0)</f>
        <v>DRBR825</v>
      </c>
      <c r="G282" s="139" t="str">
        <f>VLOOKUP(E282,'LISTADO ATM'!$A$2:$B$900,2,0)</f>
        <v xml:space="preserve">ATM Estacion Eco Cibeles (Las Matas de Farfán) </v>
      </c>
      <c r="H282" s="139" t="str">
        <f>VLOOKUP(E282,VIP!$A$2:$O17305,7,FALSE)</f>
        <v>Si</v>
      </c>
      <c r="I282" s="139" t="str">
        <f>VLOOKUP(E282,VIP!$A$2:$O9270,8,FALSE)</f>
        <v>Si</v>
      </c>
      <c r="J282" s="139" t="str">
        <f>VLOOKUP(E282,VIP!$A$2:$O9220,8,FALSE)</f>
        <v>Si</v>
      </c>
      <c r="K282" s="139" t="str">
        <f>VLOOKUP(E282,VIP!$A$2:$O12794,6,0)</f>
        <v>NO</v>
      </c>
      <c r="L282" s="113" t="s">
        <v>2459</v>
      </c>
      <c r="M282" s="111" t="s">
        <v>2465</v>
      </c>
      <c r="N282" s="124" t="s">
        <v>2472</v>
      </c>
      <c r="O282" s="157" t="s">
        <v>2495</v>
      </c>
      <c r="P282" s="110"/>
      <c r="Q282" s="114" t="s">
        <v>2459</v>
      </c>
    </row>
    <row r="283" spans="1:17" ht="18" x14ac:dyDescent="0.25">
      <c r="A283" s="112" t="str">
        <f>VLOOKUP(E283,'LISTADO ATM'!$A$2:$C$901,3,0)</f>
        <v>NORTE</v>
      </c>
      <c r="B283" s="128" t="s">
        <v>2815</v>
      </c>
      <c r="C283" s="118">
        <v>44286.889432870368</v>
      </c>
      <c r="D283" s="112" t="s">
        <v>2494</v>
      </c>
      <c r="E283" s="133">
        <v>736</v>
      </c>
      <c r="F283" s="139" t="str">
        <f>VLOOKUP(E283,VIP!$A$2:$O12385,2,0)</f>
        <v>DRBR071</v>
      </c>
      <c r="G283" s="139" t="str">
        <f>VLOOKUP(E283,'LISTADO ATM'!$A$2:$B$900,2,0)</f>
        <v xml:space="preserve">ATM Oficina Puerto Plata I </v>
      </c>
      <c r="H283" s="139" t="str">
        <f>VLOOKUP(E283,VIP!$A$2:$O17306,7,FALSE)</f>
        <v>Si</v>
      </c>
      <c r="I283" s="139" t="str">
        <f>VLOOKUP(E283,VIP!$A$2:$O9271,8,FALSE)</f>
        <v>Si</v>
      </c>
      <c r="J283" s="139" t="str">
        <f>VLOOKUP(E283,VIP!$A$2:$O9221,8,FALSE)</f>
        <v>Si</v>
      </c>
      <c r="K283" s="139" t="str">
        <f>VLOOKUP(E283,VIP!$A$2:$O12795,6,0)</f>
        <v>SI</v>
      </c>
      <c r="L283" s="113" t="s">
        <v>2459</v>
      </c>
      <c r="M283" s="111" t="s">
        <v>2465</v>
      </c>
      <c r="N283" s="124" t="s">
        <v>2472</v>
      </c>
      <c r="O283" s="157" t="s">
        <v>2495</v>
      </c>
      <c r="P283" s="110"/>
      <c r="Q283" s="114" t="s">
        <v>2459</v>
      </c>
    </row>
    <row r="284" spans="1:17" ht="18" x14ac:dyDescent="0.25">
      <c r="A284" s="112" t="str">
        <f>VLOOKUP(E284,'LISTADO ATM'!$A$2:$C$901,3,0)</f>
        <v>ESTE</v>
      </c>
      <c r="B284" s="128" t="s">
        <v>2816</v>
      </c>
      <c r="C284" s="118">
        <v>44286.928611111114</v>
      </c>
      <c r="D284" s="112" t="s">
        <v>2189</v>
      </c>
      <c r="E284" s="133">
        <v>188</v>
      </c>
      <c r="F284" s="139" t="str">
        <f>VLOOKUP(E284,VIP!$A$2:$O12386,2,0)</f>
        <v>DRBR188</v>
      </c>
      <c r="G284" s="139" t="str">
        <f>VLOOKUP(E284,'LISTADO ATM'!$A$2:$B$900,2,0)</f>
        <v xml:space="preserve">ATM UNP Miches </v>
      </c>
      <c r="H284" s="139" t="str">
        <f>VLOOKUP(E284,VIP!$A$2:$O17307,7,FALSE)</f>
        <v>Si</v>
      </c>
      <c r="I284" s="139" t="str">
        <f>VLOOKUP(E284,VIP!$A$2:$O9272,8,FALSE)</f>
        <v>Si</v>
      </c>
      <c r="J284" s="139" t="str">
        <f>VLOOKUP(E284,VIP!$A$2:$O9222,8,FALSE)</f>
        <v>Si</v>
      </c>
      <c r="K284" s="139" t="str">
        <f>VLOOKUP(E284,VIP!$A$2:$O12796,6,0)</f>
        <v>NO</v>
      </c>
      <c r="L284" s="113" t="s">
        <v>2254</v>
      </c>
      <c r="M284" s="111" t="s">
        <v>2465</v>
      </c>
      <c r="N284" s="124" t="s">
        <v>2472</v>
      </c>
      <c r="O284" s="157" t="s">
        <v>2474</v>
      </c>
      <c r="P284" s="110"/>
      <c r="Q284" s="114" t="s">
        <v>2254</v>
      </c>
    </row>
    <row r="285" spans="1:17" ht="18" x14ac:dyDescent="0.25">
      <c r="A285" s="112" t="str">
        <f>VLOOKUP(E285,'LISTADO ATM'!$A$2:$C$901,3,0)</f>
        <v>DISTRITO NACIONAL</v>
      </c>
      <c r="B285" s="128" t="s">
        <v>2817</v>
      </c>
      <c r="C285" s="118">
        <v>44286.929444444446</v>
      </c>
      <c r="D285" s="112" t="s">
        <v>2189</v>
      </c>
      <c r="E285" s="133">
        <v>708</v>
      </c>
      <c r="F285" s="139" t="str">
        <f>VLOOKUP(E285,VIP!$A$2:$O12387,2,0)</f>
        <v>DRBR505</v>
      </c>
      <c r="G285" s="139" t="str">
        <f>VLOOKUP(E285,'LISTADO ATM'!$A$2:$B$900,2,0)</f>
        <v xml:space="preserve">ATM El Vestir De Hoy </v>
      </c>
      <c r="H285" s="139" t="str">
        <f>VLOOKUP(E285,VIP!$A$2:$O17308,7,FALSE)</f>
        <v>Si</v>
      </c>
      <c r="I285" s="139" t="str">
        <f>VLOOKUP(E285,VIP!$A$2:$O9273,8,FALSE)</f>
        <v>Si</v>
      </c>
      <c r="J285" s="139" t="str">
        <f>VLOOKUP(E285,VIP!$A$2:$O9223,8,FALSE)</f>
        <v>Si</v>
      </c>
      <c r="K285" s="139" t="str">
        <f>VLOOKUP(E285,VIP!$A$2:$O12797,6,0)</f>
        <v>NO</v>
      </c>
      <c r="L285" s="113" t="s">
        <v>2431</v>
      </c>
      <c r="M285" s="111" t="s">
        <v>2465</v>
      </c>
      <c r="N285" s="124" t="s">
        <v>2472</v>
      </c>
      <c r="O285" s="157" t="s">
        <v>2474</v>
      </c>
      <c r="P285" s="110"/>
      <c r="Q285" s="114" t="s">
        <v>2431</v>
      </c>
    </row>
    <row r="286" spans="1:17" ht="18" x14ac:dyDescent="0.25">
      <c r="A286" s="112" t="str">
        <f>VLOOKUP(E286,'LISTADO ATM'!$A$2:$C$901,3,0)</f>
        <v>NORTE</v>
      </c>
      <c r="B286" s="128" t="s">
        <v>2818</v>
      </c>
      <c r="C286" s="118">
        <v>44286.956469907411</v>
      </c>
      <c r="D286" s="112" t="s">
        <v>2494</v>
      </c>
      <c r="E286" s="133">
        <v>151</v>
      </c>
      <c r="F286" s="139" t="str">
        <f>VLOOKUP(E286,VIP!$A$2:$O12388,2,0)</f>
        <v>DRBR151</v>
      </c>
      <c r="G286" s="139" t="str">
        <f>VLOOKUP(E286,'LISTADO ATM'!$A$2:$B$900,2,0)</f>
        <v xml:space="preserve">ATM Oficina Nagua </v>
      </c>
      <c r="H286" s="139" t="str">
        <f>VLOOKUP(E286,VIP!$A$2:$O17309,7,FALSE)</f>
        <v>Si</v>
      </c>
      <c r="I286" s="139" t="str">
        <f>VLOOKUP(E286,VIP!$A$2:$O9274,8,FALSE)</f>
        <v>Si</v>
      </c>
      <c r="J286" s="139" t="str">
        <f>VLOOKUP(E286,VIP!$A$2:$O9224,8,FALSE)</f>
        <v>Si</v>
      </c>
      <c r="K286" s="139" t="str">
        <f>VLOOKUP(E286,VIP!$A$2:$O12798,6,0)</f>
        <v>SI</v>
      </c>
      <c r="L286" s="113" t="s">
        <v>2428</v>
      </c>
      <c r="M286" s="111" t="s">
        <v>2465</v>
      </c>
      <c r="N286" s="124" t="s">
        <v>2472</v>
      </c>
      <c r="O286" s="157" t="s">
        <v>2495</v>
      </c>
      <c r="P286" s="110"/>
      <c r="Q286" s="114" t="s">
        <v>2428</v>
      </c>
    </row>
    <row r="287" spans="1:17" ht="18" x14ac:dyDescent="0.25">
      <c r="A287" s="112" t="str">
        <f>VLOOKUP(E287,'LISTADO ATM'!$A$2:$C$901,3,0)</f>
        <v>NORTE</v>
      </c>
      <c r="B287" s="128" t="s">
        <v>2819</v>
      </c>
      <c r="C287" s="118">
        <v>44286.957754629628</v>
      </c>
      <c r="D287" s="112" t="s">
        <v>2494</v>
      </c>
      <c r="E287" s="133">
        <v>432</v>
      </c>
      <c r="F287" s="139" t="str">
        <f>VLOOKUP(E287,VIP!$A$2:$O12389,2,0)</f>
        <v>DRBR432</v>
      </c>
      <c r="G287" s="139" t="str">
        <f>VLOOKUP(E287,'LISTADO ATM'!$A$2:$B$900,2,0)</f>
        <v xml:space="preserve">ATM Oficina Puerto Plata II </v>
      </c>
      <c r="H287" s="139" t="str">
        <f>VLOOKUP(E287,VIP!$A$2:$O17310,7,FALSE)</f>
        <v>Si</v>
      </c>
      <c r="I287" s="139" t="str">
        <f>VLOOKUP(E287,VIP!$A$2:$O9275,8,FALSE)</f>
        <v>Si</v>
      </c>
      <c r="J287" s="139" t="str">
        <f>VLOOKUP(E287,VIP!$A$2:$O9225,8,FALSE)</f>
        <v>Si</v>
      </c>
      <c r="K287" s="139" t="str">
        <f>VLOOKUP(E287,VIP!$A$2:$O12799,6,0)</f>
        <v>SI</v>
      </c>
      <c r="L287" s="113" t="s">
        <v>2459</v>
      </c>
      <c r="M287" s="111" t="s">
        <v>2465</v>
      </c>
      <c r="N287" s="124" t="s">
        <v>2472</v>
      </c>
      <c r="O287" s="157" t="s">
        <v>2495</v>
      </c>
      <c r="P287" s="110"/>
      <c r="Q287" s="114" t="s">
        <v>2459</v>
      </c>
    </row>
    <row r="288" spans="1:17" ht="18" x14ac:dyDescent="0.25">
      <c r="A288" s="112" t="str">
        <f>VLOOKUP(E288,'LISTADO ATM'!$A$2:$C$901,3,0)</f>
        <v>NORTE</v>
      </c>
      <c r="B288" s="128" t="s">
        <v>2820</v>
      </c>
      <c r="C288" s="118">
        <v>44286.975104166668</v>
      </c>
      <c r="D288" s="112" t="s">
        <v>2494</v>
      </c>
      <c r="E288" s="133">
        <v>950</v>
      </c>
      <c r="F288" s="139" t="str">
        <f>VLOOKUP(E288,VIP!$A$2:$O12390,2,0)</f>
        <v>DRBR12G</v>
      </c>
      <c r="G288" s="139" t="str">
        <f>VLOOKUP(E288,'LISTADO ATM'!$A$2:$B$900,2,0)</f>
        <v xml:space="preserve">ATM Oficina Monterrico </v>
      </c>
      <c r="H288" s="139" t="str">
        <f>VLOOKUP(E288,VIP!$A$2:$O17311,7,FALSE)</f>
        <v>Si</v>
      </c>
      <c r="I288" s="139" t="str">
        <f>VLOOKUP(E288,VIP!$A$2:$O9276,8,FALSE)</f>
        <v>Si</v>
      </c>
      <c r="J288" s="139" t="str">
        <f>VLOOKUP(E288,VIP!$A$2:$O9226,8,FALSE)</f>
        <v>Si</v>
      </c>
      <c r="K288" s="139" t="str">
        <f>VLOOKUP(E288,VIP!$A$2:$O12800,6,0)</f>
        <v>SI</v>
      </c>
      <c r="L288" s="113" t="s">
        <v>2428</v>
      </c>
      <c r="M288" s="111" t="s">
        <v>2465</v>
      </c>
      <c r="N288" s="124" t="s">
        <v>2472</v>
      </c>
      <c r="O288" s="157" t="s">
        <v>2495</v>
      </c>
      <c r="P288" s="110"/>
      <c r="Q288" s="114" t="s">
        <v>2428</v>
      </c>
    </row>
    <row r="289" spans="1:17" ht="18" x14ac:dyDescent="0.25">
      <c r="A289" s="112" t="str">
        <f>VLOOKUP(E289,'LISTADO ATM'!$A$2:$C$901,3,0)</f>
        <v>DISTRITO NACIONAL</v>
      </c>
      <c r="B289" s="128" t="s">
        <v>2821</v>
      </c>
      <c r="C289" s="118">
        <v>44286.979143518518</v>
      </c>
      <c r="D289" s="112" t="s">
        <v>2189</v>
      </c>
      <c r="E289" s="133">
        <v>931</v>
      </c>
      <c r="F289" s="139" t="str">
        <f>VLOOKUP(E289,VIP!$A$2:$O12391,2,0)</f>
        <v>DRBR24N</v>
      </c>
      <c r="G289" s="139" t="str">
        <f>VLOOKUP(E289,'LISTADO ATM'!$A$2:$B$900,2,0)</f>
        <v xml:space="preserve">ATM Autobanco Luperón I </v>
      </c>
      <c r="H289" s="139" t="str">
        <f>VLOOKUP(E289,VIP!$A$2:$O17312,7,FALSE)</f>
        <v>Si</v>
      </c>
      <c r="I289" s="139" t="str">
        <f>VLOOKUP(E289,VIP!$A$2:$O9277,8,FALSE)</f>
        <v>Si</v>
      </c>
      <c r="J289" s="139" t="str">
        <f>VLOOKUP(E289,VIP!$A$2:$O9227,8,FALSE)</f>
        <v>Si</v>
      </c>
      <c r="K289" s="139" t="str">
        <f>VLOOKUP(E289,VIP!$A$2:$O12801,6,0)</f>
        <v>NO</v>
      </c>
      <c r="L289" s="113" t="s">
        <v>2488</v>
      </c>
      <c r="M289" s="111" t="s">
        <v>2465</v>
      </c>
      <c r="N289" s="124" t="s">
        <v>2472</v>
      </c>
      <c r="O289" s="157" t="s">
        <v>2474</v>
      </c>
      <c r="P289" s="110"/>
      <c r="Q289" s="114" t="s">
        <v>2488</v>
      </c>
    </row>
    <row r="290" spans="1:17" ht="18" hidden="1" x14ac:dyDescent="0.25">
      <c r="A290" s="112" t="str">
        <f>VLOOKUP(E290,'LISTADO ATM'!$A$2:$C$901,3,0)</f>
        <v>NORTE</v>
      </c>
      <c r="B290" s="128" t="s">
        <v>2824</v>
      </c>
      <c r="C290" s="118">
        <v>44286.985636574071</v>
      </c>
      <c r="D290" s="112" t="s">
        <v>2494</v>
      </c>
      <c r="E290" s="133">
        <v>93</v>
      </c>
      <c r="F290" s="139" t="str">
        <f>VLOOKUP(E290,VIP!$A$2:$O12394,2,0)</f>
        <v>DRBR093</v>
      </c>
      <c r="G290" s="139" t="str">
        <f>VLOOKUP(E290,'LISTADO ATM'!$A$2:$B$900,2,0)</f>
        <v xml:space="preserve">ATM Oficina Cotuí </v>
      </c>
      <c r="H290" s="139" t="str">
        <f>VLOOKUP(E290,VIP!$A$2:$O17315,7,FALSE)</f>
        <v>Si</v>
      </c>
      <c r="I290" s="139" t="str">
        <f>VLOOKUP(E290,VIP!$A$2:$O9280,8,FALSE)</f>
        <v>Si</v>
      </c>
      <c r="J290" s="139" t="str">
        <f>VLOOKUP(E290,VIP!$A$2:$O9230,8,FALSE)</f>
        <v>Si</v>
      </c>
      <c r="K290" s="139" t="str">
        <f>VLOOKUP(E290,VIP!$A$2:$O12804,6,0)</f>
        <v>SI</v>
      </c>
      <c r="L290" s="113" t="s">
        <v>2477</v>
      </c>
      <c r="M290" s="154" t="s">
        <v>2633</v>
      </c>
      <c r="N290" s="156" t="s">
        <v>2542</v>
      </c>
      <c r="O290" s="157" t="s">
        <v>2835</v>
      </c>
      <c r="P290" s="110"/>
      <c r="Q290" s="153">
        <v>44286.974178240744</v>
      </c>
    </row>
    <row r="291" spans="1:17" ht="18" x14ac:dyDescent="0.25">
      <c r="A291" s="112" t="str">
        <f>VLOOKUP(E291,'LISTADO ATM'!$A$2:$C$901,3,0)</f>
        <v>NORTE</v>
      </c>
      <c r="B291" s="128" t="s">
        <v>2822</v>
      </c>
      <c r="C291" s="118">
        <v>44286.987013888887</v>
      </c>
      <c r="D291" s="112" t="s">
        <v>2190</v>
      </c>
      <c r="E291" s="133">
        <v>492</v>
      </c>
      <c r="F291" s="139" t="e">
        <f>VLOOKUP(E291,VIP!$A$2:$O12392,2,0)</f>
        <v>#N/A</v>
      </c>
      <c r="G291" s="139" t="str">
        <f>VLOOKUP(E291,'LISTADO ATM'!$A$2:$B$900,2,0)</f>
        <v>ATM S/M Nacional  El Dorado Santiago</v>
      </c>
      <c r="H291" s="139" t="e">
        <f>VLOOKUP(E291,VIP!$A$2:$O17313,7,FALSE)</f>
        <v>#N/A</v>
      </c>
      <c r="I291" s="139" t="e">
        <f>VLOOKUP(E291,VIP!$A$2:$O9278,8,FALSE)</f>
        <v>#N/A</v>
      </c>
      <c r="J291" s="139" t="e">
        <f>VLOOKUP(E291,VIP!$A$2:$O9228,8,FALSE)</f>
        <v>#N/A</v>
      </c>
      <c r="K291" s="139" t="e">
        <f>VLOOKUP(E291,VIP!$A$2:$O12802,6,0)</f>
        <v>#N/A</v>
      </c>
      <c r="L291" s="113" t="s">
        <v>2228</v>
      </c>
      <c r="M291" s="111" t="s">
        <v>2465</v>
      </c>
      <c r="N291" s="124" t="s">
        <v>2472</v>
      </c>
      <c r="O291" s="157" t="s">
        <v>2505</v>
      </c>
      <c r="P291" s="110"/>
      <c r="Q291" s="114" t="s">
        <v>2228</v>
      </c>
    </row>
    <row r="292" spans="1:17" ht="18" x14ac:dyDescent="0.25">
      <c r="A292" s="112" t="str">
        <f>VLOOKUP(E292,'LISTADO ATM'!$A$2:$C$901,3,0)</f>
        <v>DISTRITO NACIONAL</v>
      </c>
      <c r="B292" s="128" t="s">
        <v>2823</v>
      </c>
      <c r="C292" s="118">
        <v>44286.992048611108</v>
      </c>
      <c r="D292" s="112" t="s">
        <v>2468</v>
      </c>
      <c r="E292" s="133">
        <v>980</v>
      </c>
      <c r="F292" s="139" t="str">
        <f>VLOOKUP(E292,VIP!$A$2:$O12393,2,0)</f>
        <v>DRBR980</v>
      </c>
      <c r="G292" s="139" t="str">
        <f>VLOOKUP(E292,'LISTADO ATM'!$A$2:$B$900,2,0)</f>
        <v xml:space="preserve">ATM Oficina Bella Vista Mall II </v>
      </c>
      <c r="H292" s="139" t="str">
        <f>VLOOKUP(E292,VIP!$A$2:$O17314,7,FALSE)</f>
        <v>Si</v>
      </c>
      <c r="I292" s="139" t="str">
        <f>VLOOKUP(E292,VIP!$A$2:$O9279,8,FALSE)</f>
        <v>Si</v>
      </c>
      <c r="J292" s="139" t="str">
        <f>VLOOKUP(E292,VIP!$A$2:$O9229,8,FALSE)</f>
        <v>Si</v>
      </c>
      <c r="K292" s="139" t="str">
        <f>VLOOKUP(E292,VIP!$A$2:$O12803,6,0)</f>
        <v>NO</v>
      </c>
      <c r="L292" s="113" t="s">
        <v>2521</v>
      </c>
      <c r="M292" s="111" t="s">
        <v>2465</v>
      </c>
      <c r="N292" s="124" t="s">
        <v>2472</v>
      </c>
      <c r="O292" s="157" t="s">
        <v>2473</v>
      </c>
      <c r="P292" s="110"/>
      <c r="Q292" s="114" t="s">
        <v>2521</v>
      </c>
    </row>
    <row r="293" spans="1:17" ht="18" hidden="1" x14ac:dyDescent="0.25">
      <c r="A293" s="112" t="str">
        <f>VLOOKUP(E293,'LISTADO ATM'!$A$2:$C$901,3,0)</f>
        <v>ESTE</v>
      </c>
      <c r="B293" s="128" t="s">
        <v>2825</v>
      </c>
      <c r="C293" s="118">
        <v>44286.993402777778</v>
      </c>
      <c r="D293" s="112" t="s">
        <v>2494</v>
      </c>
      <c r="E293" s="133">
        <v>912</v>
      </c>
      <c r="F293" s="139" t="str">
        <f>VLOOKUP(E293,VIP!$A$2:$O12395,2,0)</f>
        <v>DRBR973</v>
      </c>
      <c r="G293" s="139" t="str">
        <f>VLOOKUP(E293,'LISTADO ATM'!$A$2:$B$900,2,0)</f>
        <v xml:space="preserve">ATM Oficina San Pedro II </v>
      </c>
      <c r="H293" s="139" t="str">
        <f>VLOOKUP(E293,VIP!$A$2:$O17316,7,FALSE)</f>
        <v>Si</v>
      </c>
      <c r="I293" s="139" t="str">
        <f>VLOOKUP(E293,VIP!$A$2:$O9281,8,FALSE)</f>
        <v>Si</v>
      </c>
      <c r="J293" s="139" t="str">
        <f>VLOOKUP(E293,VIP!$A$2:$O9231,8,FALSE)</f>
        <v>Si</v>
      </c>
      <c r="K293" s="139" t="str">
        <f>VLOOKUP(E293,VIP!$A$2:$O12805,6,0)</f>
        <v>SI</v>
      </c>
      <c r="L293" s="113" t="s">
        <v>2477</v>
      </c>
      <c r="M293" s="154" t="s">
        <v>2633</v>
      </c>
      <c r="N293" s="156" t="s">
        <v>2542</v>
      </c>
      <c r="O293" s="157" t="s">
        <v>2835</v>
      </c>
      <c r="P293" s="110"/>
      <c r="Q293" s="153">
        <v>44286.974178240744</v>
      </c>
    </row>
    <row r="294" spans="1:17" ht="18" hidden="1" x14ac:dyDescent="0.25">
      <c r="A294" s="112" t="str">
        <f>VLOOKUP(E294,'LISTADO ATM'!$A$2:$C$901,3,0)</f>
        <v>DISTRITO NACIONAL</v>
      </c>
      <c r="B294" s="128" t="s">
        <v>2826</v>
      </c>
      <c r="C294" s="118">
        <v>44286.99423611111</v>
      </c>
      <c r="D294" s="112" t="s">
        <v>2494</v>
      </c>
      <c r="E294" s="133">
        <v>26</v>
      </c>
      <c r="F294" s="139" t="str">
        <f>VLOOKUP(E294,VIP!$A$2:$O12396,2,0)</f>
        <v>DRBR221</v>
      </c>
      <c r="G294" s="139" t="str">
        <f>VLOOKUP(E294,'LISTADO ATM'!$A$2:$B$900,2,0)</f>
        <v>ATM S/M Jumbo San Isidro</v>
      </c>
      <c r="H294" s="139" t="str">
        <f>VLOOKUP(E294,VIP!$A$2:$O17317,7,FALSE)</f>
        <v>Si</v>
      </c>
      <c r="I294" s="139" t="str">
        <f>VLOOKUP(E294,VIP!$A$2:$O9282,8,FALSE)</f>
        <v>Si</v>
      </c>
      <c r="J294" s="139" t="str">
        <f>VLOOKUP(E294,VIP!$A$2:$O9232,8,FALSE)</f>
        <v>Si</v>
      </c>
      <c r="K294" s="139" t="str">
        <f>VLOOKUP(E294,VIP!$A$2:$O12806,6,0)</f>
        <v>NO</v>
      </c>
      <c r="L294" s="113" t="s">
        <v>2477</v>
      </c>
      <c r="M294" s="154" t="s">
        <v>2633</v>
      </c>
      <c r="N294" s="156" t="s">
        <v>2542</v>
      </c>
      <c r="O294" s="157" t="s">
        <v>2835</v>
      </c>
      <c r="P294" s="110"/>
      <c r="Q294" s="153">
        <v>44286.974178240744</v>
      </c>
    </row>
    <row r="295" spans="1:17" ht="18" hidden="1" x14ac:dyDescent="0.25">
      <c r="A295" s="112" t="str">
        <f>VLOOKUP(E295,'LISTADO ATM'!$A$2:$C$901,3,0)</f>
        <v>NORTE</v>
      </c>
      <c r="B295" s="128" t="s">
        <v>2827</v>
      </c>
      <c r="C295" s="118">
        <v>44286.995057870372</v>
      </c>
      <c r="D295" s="112" t="s">
        <v>2494</v>
      </c>
      <c r="E295" s="133">
        <v>747</v>
      </c>
      <c r="F295" s="139" t="str">
        <f>VLOOKUP(E295,VIP!$A$2:$O12397,2,0)</f>
        <v>DRBR200</v>
      </c>
      <c r="G295" s="139" t="str">
        <f>VLOOKUP(E295,'LISTADO ATM'!$A$2:$B$900,2,0)</f>
        <v xml:space="preserve">ATM Club BR (Santiago) </v>
      </c>
      <c r="H295" s="139" t="str">
        <f>VLOOKUP(E295,VIP!$A$2:$O17318,7,FALSE)</f>
        <v>Si</v>
      </c>
      <c r="I295" s="139" t="str">
        <f>VLOOKUP(E295,VIP!$A$2:$O9283,8,FALSE)</f>
        <v>Si</v>
      </c>
      <c r="J295" s="139" t="str">
        <f>VLOOKUP(E295,VIP!$A$2:$O9233,8,FALSE)</f>
        <v>Si</v>
      </c>
      <c r="K295" s="139" t="str">
        <f>VLOOKUP(E295,VIP!$A$2:$O12807,6,0)</f>
        <v>SI</v>
      </c>
      <c r="L295" s="113" t="s">
        <v>2477</v>
      </c>
      <c r="M295" s="154" t="s">
        <v>2633</v>
      </c>
      <c r="N295" s="156" t="s">
        <v>2542</v>
      </c>
      <c r="O295" s="157" t="s">
        <v>2835</v>
      </c>
      <c r="P295" s="110"/>
      <c r="Q295" s="153">
        <v>44286.974178240744</v>
      </c>
    </row>
    <row r="296" spans="1:17" ht="18" hidden="1" x14ac:dyDescent="0.25">
      <c r="A296" s="112" t="str">
        <f>VLOOKUP(E296,'LISTADO ATM'!$A$2:$C$901,3,0)</f>
        <v>DISTRITO NACIONAL</v>
      </c>
      <c r="B296" s="128" t="s">
        <v>2828</v>
      </c>
      <c r="C296" s="118">
        <v>44286.995752314811</v>
      </c>
      <c r="D296" s="112" t="s">
        <v>2494</v>
      </c>
      <c r="E296" s="133">
        <v>580</v>
      </c>
      <c r="F296" s="139" t="str">
        <f>VLOOKUP(E296,VIP!$A$2:$O12398,2,0)</f>
        <v>DRBR523</v>
      </c>
      <c r="G296" s="139" t="str">
        <f>VLOOKUP(E296,'LISTADO ATM'!$A$2:$B$900,2,0)</f>
        <v xml:space="preserve">ATM Edificio Propagas </v>
      </c>
      <c r="H296" s="139" t="str">
        <f>VLOOKUP(E296,VIP!$A$2:$O17319,7,FALSE)</f>
        <v>Si</v>
      </c>
      <c r="I296" s="139" t="str">
        <f>VLOOKUP(E296,VIP!$A$2:$O9284,8,FALSE)</f>
        <v>Si</v>
      </c>
      <c r="J296" s="139" t="str">
        <f>VLOOKUP(E296,VIP!$A$2:$O9234,8,FALSE)</f>
        <v>Si</v>
      </c>
      <c r="K296" s="139" t="str">
        <f>VLOOKUP(E296,VIP!$A$2:$O12808,6,0)</f>
        <v>NO</v>
      </c>
      <c r="L296" s="113" t="s">
        <v>2477</v>
      </c>
      <c r="M296" s="154" t="s">
        <v>2633</v>
      </c>
      <c r="N296" s="156" t="s">
        <v>2542</v>
      </c>
      <c r="O296" s="157" t="s">
        <v>2835</v>
      </c>
      <c r="P296" s="110"/>
      <c r="Q296" s="153">
        <v>44286.974178240744</v>
      </c>
    </row>
    <row r="297" spans="1:17" ht="18" hidden="1" x14ac:dyDescent="0.25">
      <c r="A297" s="112" t="str">
        <f>VLOOKUP(E297,'LISTADO ATM'!$A$2:$C$901,3,0)</f>
        <v>SUR</v>
      </c>
      <c r="B297" s="128" t="s">
        <v>2829</v>
      </c>
      <c r="C297" s="118">
        <v>44286.996296296296</v>
      </c>
      <c r="D297" s="112" t="s">
        <v>2494</v>
      </c>
      <c r="E297" s="133">
        <v>89</v>
      </c>
      <c r="F297" s="139" t="str">
        <f>VLOOKUP(E297,VIP!$A$2:$O12399,2,0)</f>
        <v>DRBR089</v>
      </c>
      <c r="G297" s="139" t="str">
        <f>VLOOKUP(E297,'LISTADO ATM'!$A$2:$B$900,2,0)</f>
        <v xml:space="preserve">ATM UNP El Cercado (San Juan) </v>
      </c>
      <c r="H297" s="139" t="str">
        <f>VLOOKUP(E297,VIP!$A$2:$O17320,7,FALSE)</f>
        <v>Si</v>
      </c>
      <c r="I297" s="139" t="str">
        <f>VLOOKUP(E297,VIP!$A$2:$O9285,8,FALSE)</f>
        <v>Si</v>
      </c>
      <c r="J297" s="139" t="str">
        <f>VLOOKUP(E297,VIP!$A$2:$O9235,8,FALSE)</f>
        <v>Si</v>
      </c>
      <c r="K297" s="139" t="str">
        <f>VLOOKUP(E297,VIP!$A$2:$O12809,6,0)</f>
        <v>NO</v>
      </c>
      <c r="L297" s="113" t="s">
        <v>2477</v>
      </c>
      <c r="M297" s="154" t="s">
        <v>2633</v>
      </c>
      <c r="N297" s="156" t="s">
        <v>2542</v>
      </c>
      <c r="O297" s="157" t="s">
        <v>2835</v>
      </c>
      <c r="P297" s="110"/>
      <c r="Q297" s="153">
        <v>44286.974178240744</v>
      </c>
    </row>
    <row r="298" spans="1:17" ht="18" hidden="1" x14ac:dyDescent="0.25">
      <c r="A298" s="112" t="str">
        <f>VLOOKUP(E298,'LISTADO ATM'!$A$2:$C$901,3,0)</f>
        <v>DISTRITO NACIONAL</v>
      </c>
      <c r="B298" s="128" t="s">
        <v>2830</v>
      </c>
      <c r="C298" s="118">
        <v>44286.996817129628</v>
      </c>
      <c r="D298" s="112" t="s">
        <v>2494</v>
      </c>
      <c r="E298" s="133">
        <v>600</v>
      </c>
      <c r="F298" s="139" t="str">
        <f>VLOOKUP(E298,VIP!$A$2:$O12400,2,0)</f>
        <v>DRBR600</v>
      </c>
      <c r="G298" s="139" t="str">
        <f>VLOOKUP(E298,'LISTADO ATM'!$A$2:$B$900,2,0)</f>
        <v>ATM S/M Bravo Hipica</v>
      </c>
      <c r="H298" s="139" t="str">
        <f>VLOOKUP(E298,VIP!$A$2:$O17321,7,FALSE)</f>
        <v>N/A</v>
      </c>
      <c r="I298" s="139" t="str">
        <f>VLOOKUP(E298,VIP!$A$2:$O9286,8,FALSE)</f>
        <v>N/A</v>
      </c>
      <c r="J298" s="139" t="str">
        <f>VLOOKUP(E298,VIP!$A$2:$O9236,8,FALSE)</f>
        <v>N/A</v>
      </c>
      <c r="K298" s="139" t="str">
        <f>VLOOKUP(E298,VIP!$A$2:$O12810,6,0)</f>
        <v>N/A</v>
      </c>
      <c r="L298" s="113" t="s">
        <v>2477</v>
      </c>
      <c r="M298" s="154" t="s">
        <v>2633</v>
      </c>
      <c r="N298" s="156" t="s">
        <v>2542</v>
      </c>
      <c r="O298" s="157" t="s">
        <v>2835</v>
      </c>
      <c r="P298" s="110"/>
      <c r="Q298" s="153">
        <v>44286.974178240744</v>
      </c>
    </row>
    <row r="299" spans="1:17" ht="18" hidden="1" x14ac:dyDescent="0.25">
      <c r="A299" s="112" t="str">
        <f>VLOOKUP(E299,'LISTADO ATM'!$A$2:$C$901,3,0)</f>
        <v>DISTRITO NACIONAL</v>
      </c>
      <c r="B299" s="128" t="s">
        <v>2831</v>
      </c>
      <c r="C299" s="118">
        <v>44286.997407407405</v>
      </c>
      <c r="D299" s="112" t="s">
        <v>2494</v>
      </c>
      <c r="E299" s="133">
        <v>588</v>
      </c>
      <c r="F299" s="139" t="str">
        <f>VLOOKUP(E299,VIP!$A$2:$O12401,2,0)</f>
        <v>DRBR01O</v>
      </c>
      <c r="G299" s="139" t="str">
        <f>VLOOKUP(E299,'LISTADO ATM'!$A$2:$B$900,2,0)</f>
        <v xml:space="preserve">ATM INAVI </v>
      </c>
      <c r="H299" s="139" t="str">
        <f>VLOOKUP(E299,VIP!$A$2:$O17322,7,FALSE)</f>
        <v>Si</v>
      </c>
      <c r="I299" s="139" t="str">
        <f>VLOOKUP(E299,VIP!$A$2:$O9287,8,FALSE)</f>
        <v>Si</v>
      </c>
      <c r="J299" s="139" t="str">
        <f>VLOOKUP(E299,VIP!$A$2:$O9237,8,FALSE)</f>
        <v>Si</v>
      </c>
      <c r="K299" s="139" t="str">
        <f>VLOOKUP(E299,VIP!$A$2:$O12811,6,0)</f>
        <v>NO</v>
      </c>
      <c r="L299" s="113" t="s">
        <v>2431</v>
      </c>
      <c r="M299" s="154" t="s">
        <v>2633</v>
      </c>
      <c r="N299" s="156" t="s">
        <v>2542</v>
      </c>
      <c r="O299" s="157" t="s">
        <v>2835</v>
      </c>
      <c r="P299" s="110"/>
      <c r="Q299" s="153">
        <v>44286.974178240744</v>
      </c>
    </row>
    <row r="300" spans="1:17" ht="18" hidden="1" x14ac:dyDescent="0.25">
      <c r="A300" s="112" t="e">
        <f>VLOOKUP(E300,'LISTADO ATM'!$A$2:$C$901,3,0)</f>
        <v>#N/A</v>
      </c>
      <c r="B300" s="128" t="s">
        <v>2832</v>
      </c>
      <c r="C300" s="118">
        <v>44286.998298611114</v>
      </c>
      <c r="D300" s="112" t="s">
        <v>2494</v>
      </c>
      <c r="E300" s="133">
        <v>324</v>
      </c>
      <c r="F300" s="139" t="e">
        <f>VLOOKUP(E300,VIP!$A$2:$O12402,2,0)</f>
        <v>#N/A</v>
      </c>
      <c r="G300" s="139" t="e">
        <f>VLOOKUP(E300,'LISTADO ATM'!$A$2:$B$900,2,0)</f>
        <v>#N/A</v>
      </c>
      <c r="H300" s="139" t="e">
        <f>VLOOKUP(E300,VIP!$A$2:$O17323,7,FALSE)</f>
        <v>#N/A</v>
      </c>
      <c r="I300" s="139" t="e">
        <f>VLOOKUP(E300,VIP!$A$2:$O9288,8,FALSE)</f>
        <v>#N/A</v>
      </c>
      <c r="J300" s="139" t="e">
        <f>VLOOKUP(E300,VIP!$A$2:$O9238,8,FALSE)</f>
        <v>#N/A</v>
      </c>
      <c r="K300" s="139" t="e">
        <f>VLOOKUP(E300,VIP!$A$2:$O12812,6,0)</f>
        <v>#N/A</v>
      </c>
      <c r="L300" s="113" t="s">
        <v>2431</v>
      </c>
      <c r="M300" s="154" t="s">
        <v>2633</v>
      </c>
      <c r="N300" s="156" t="s">
        <v>2542</v>
      </c>
      <c r="O300" s="157" t="s">
        <v>2835</v>
      </c>
      <c r="P300" s="110"/>
      <c r="Q300" s="153">
        <v>44286.974178240744</v>
      </c>
    </row>
    <row r="301" spans="1:17" ht="18" hidden="1" x14ac:dyDescent="0.25">
      <c r="A301" s="112" t="str">
        <f>VLOOKUP(E301,'LISTADO ATM'!$A$2:$C$901,3,0)</f>
        <v>DISTRITO NACIONAL</v>
      </c>
      <c r="B301" s="128" t="s">
        <v>2833</v>
      </c>
      <c r="C301" s="118">
        <v>44286.999664351853</v>
      </c>
      <c r="D301" s="112" t="s">
        <v>2494</v>
      </c>
      <c r="E301" s="133">
        <v>734</v>
      </c>
      <c r="F301" s="139" t="str">
        <f>VLOOKUP(E301,VIP!$A$2:$O12403,2,0)</f>
        <v>DRBR178</v>
      </c>
      <c r="G301" s="139" t="str">
        <f>VLOOKUP(E301,'LISTADO ATM'!$A$2:$B$900,2,0)</f>
        <v xml:space="preserve">ATM Oficina Independencia I </v>
      </c>
      <c r="H301" s="139" t="str">
        <f>VLOOKUP(E301,VIP!$A$2:$O17324,7,FALSE)</f>
        <v>Si</v>
      </c>
      <c r="I301" s="139" t="str">
        <f>VLOOKUP(E301,VIP!$A$2:$O9289,8,FALSE)</f>
        <v>Si</v>
      </c>
      <c r="J301" s="139" t="str">
        <f>VLOOKUP(E301,VIP!$A$2:$O9239,8,FALSE)</f>
        <v>Si</v>
      </c>
      <c r="K301" s="139" t="str">
        <f>VLOOKUP(E301,VIP!$A$2:$O12813,6,0)</f>
        <v>SI</v>
      </c>
      <c r="L301" s="113" t="s">
        <v>2431</v>
      </c>
      <c r="M301" s="154" t="s">
        <v>2633</v>
      </c>
      <c r="N301" s="156" t="s">
        <v>2542</v>
      </c>
      <c r="O301" s="157" t="s">
        <v>2835</v>
      </c>
      <c r="P301" s="110"/>
      <c r="Q301" s="153">
        <v>44286.974178240744</v>
      </c>
    </row>
    <row r="302" spans="1:17" ht="18" hidden="1" x14ac:dyDescent="0.25">
      <c r="A302" s="112" t="str">
        <f>VLOOKUP(E302,'LISTADO ATM'!$A$2:$C$901,3,0)</f>
        <v>DISTRITO NACIONAL</v>
      </c>
      <c r="B302" s="128" t="s">
        <v>2834</v>
      </c>
      <c r="C302" s="118">
        <v>44287.000671296293</v>
      </c>
      <c r="D302" s="112" t="s">
        <v>2494</v>
      </c>
      <c r="E302" s="133">
        <v>29</v>
      </c>
      <c r="F302" s="139" t="str">
        <f>VLOOKUP(E302,VIP!$A$2:$O12404,2,0)</f>
        <v>DRBR029</v>
      </c>
      <c r="G302" s="139" t="str">
        <f>VLOOKUP(E302,'LISTADO ATM'!$A$2:$B$900,2,0)</f>
        <v xml:space="preserve">ATM AFP </v>
      </c>
      <c r="H302" s="139" t="str">
        <f>VLOOKUP(E302,VIP!$A$2:$O17325,7,FALSE)</f>
        <v>Si</v>
      </c>
      <c r="I302" s="139" t="str">
        <f>VLOOKUP(E302,VIP!$A$2:$O9290,8,FALSE)</f>
        <v>Si</v>
      </c>
      <c r="J302" s="139" t="str">
        <f>VLOOKUP(E302,VIP!$A$2:$O9240,8,FALSE)</f>
        <v>Si</v>
      </c>
      <c r="K302" s="139" t="str">
        <f>VLOOKUP(E302,VIP!$A$2:$O12814,6,0)</f>
        <v>NO</v>
      </c>
      <c r="L302" s="113" t="s">
        <v>2437</v>
      </c>
      <c r="M302" s="154" t="s">
        <v>2633</v>
      </c>
      <c r="N302" s="156" t="s">
        <v>2542</v>
      </c>
      <c r="O302" s="157" t="s">
        <v>2835</v>
      </c>
      <c r="P302" s="110"/>
      <c r="Q302" s="153">
        <v>44286.974178240744</v>
      </c>
    </row>
  </sheetData>
  <autoFilter ref="A4:Q302">
    <filterColumn colId="12">
      <filters>
        <filter val="Fuera De Servicio"/>
      </filters>
    </filterColumn>
    <sortState ref="A5:Q302">
      <sortCondition ref="C4:C2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8">
    <cfRule type="duplicateValues" dxfId="398" priority="119440"/>
    <cfRule type="duplicateValues" dxfId="397" priority="119441"/>
    <cfRule type="duplicateValues" dxfId="396" priority="119442"/>
    <cfRule type="duplicateValues" dxfId="395" priority="119443"/>
  </conditionalFormatting>
  <conditionalFormatting sqref="E89:E108">
    <cfRule type="duplicateValues" dxfId="394" priority="119444"/>
  </conditionalFormatting>
  <conditionalFormatting sqref="E109:E118">
    <cfRule type="duplicateValues" dxfId="393" priority="147"/>
    <cfRule type="duplicateValues" dxfId="392" priority="148"/>
    <cfRule type="duplicateValues" dxfId="391" priority="149"/>
    <cfRule type="duplicateValues" dxfId="390" priority="150"/>
  </conditionalFormatting>
  <conditionalFormatting sqref="E109:E118">
    <cfRule type="duplicateValues" dxfId="389" priority="146"/>
  </conditionalFormatting>
  <conditionalFormatting sqref="E119:E148">
    <cfRule type="duplicateValues" dxfId="388" priority="142"/>
    <cfRule type="duplicateValues" dxfId="387" priority="143"/>
    <cfRule type="duplicateValues" dxfId="386" priority="144"/>
    <cfRule type="duplicateValues" dxfId="385" priority="145"/>
  </conditionalFormatting>
  <conditionalFormatting sqref="E119:E148">
    <cfRule type="duplicateValues" dxfId="384" priority="141"/>
  </conditionalFormatting>
  <conditionalFormatting sqref="E149:E156">
    <cfRule type="duplicateValues" dxfId="383" priority="135"/>
    <cfRule type="duplicateValues" dxfId="382" priority="136"/>
    <cfRule type="duplicateValues" dxfId="381" priority="137"/>
    <cfRule type="duplicateValues" dxfId="380" priority="138"/>
  </conditionalFormatting>
  <conditionalFormatting sqref="E149:E156">
    <cfRule type="duplicateValues" dxfId="379" priority="134"/>
  </conditionalFormatting>
  <conditionalFormatting sqref="E149:E156">
    <cfRule type="duplicateValues" dxfId="378" priority="133"/>
  </conditionalFormatting>
  <conditionalFormatting sqref="B149:B156">
    <cfRule type="duplicateValues" dxfId="377" priority="132"/>
  </conditionalFormatting>
  <conditionalFormatting sqref="E157:E187">
    <cfRule type="duplicateValues" dxfId="376" priority="128"/>
    <cfRule type="duplicateValues" dxfId="375" priority="129"/>
    <cfRule type="duplicateValues" dxfId="374" priority="130"/>
    <cfRule type="duplicateValues" dxfId="373" priority="131"/>
  </conditionalFormatting>
  <conditionalFormatting sqref="E157:E187">
    <cfRule type="duplicateValues" dxfId="372" priority="127"/>
  </conditionalFormatting>
  <conditionalFormatting sqref="E157:E187">
    <cfRule type="duplicateValues" dxfId="371" priority="126"/>
  </conditionalFormatting>
  <conditionalFormatting sqref="B157:B187">
    <cfRule type="duplicateValues" dxfId="370" priority="125"/>
  </conditionalFormatting>
  <conditionalFormatting sqref="E188:E216">
    <cfRule type="duplicateValues" dxfId="369" priority="121"/>
    <cfRule type="duplicateValues" dxfId="368" priority="122"/>
    <cfRule type="duplicateValues" dxfId="367" priority="123"/>
    <cfRule type="duplicateValues" dxfId="366" priority="124"/>
  </conditionalFormatting>
  <conditionalFormatting sqref="E188:E216">
    <cfRule type="duplicateValues" dxfId="365" priority="120"/>
  </conditionalFormatting>
  <conditionalFormatting sqref="E188:E216">
    <cfRule type="duplicateValues" dxfId="364" priority="119"/>
  </conditionalFormatting>
  <conditionalFormatting sqref="B188:B216">
    <cfRule type="duplicateValues" dxfId="363" priority="118"/>
  </conditionalFormatting>
  <conditionalFormatting sqref="E217:E227">
    <cfRule type="duplicateValues" dxfId="362" priority="112"/>
    <cfRule type="duplicateValues" dxfId="361" priority="113"/>
    <cfRule type="duplicateValues" dxfId="360" priority="114"/>
    <cfRule type="duplicateValues" dxfId="359" priority="115"/>
  </conditionalFormatting>
  <conditionalFormatting sqref="E217:E227">
    <cfRule type="duplicateValues" dxfId="358" priority="111"/>
  </conditionalFormatting>
  <conditionalFormatting sqref="E217:E227">
    <cfRule type="duplicateValues" dxfId="357" priority="110"/>
  </conditionalFormatting>
  <conditionalFormatting sqref="B217:B227">
    <cfRule type="duplicateValues" dxfId="356" priority="109"/>
  </conditionalFormatting>
  <conditionalFormatting sqref="E217:E227">
    <cfRule type="duplicateValues" dxfId="355" priority="108"/>
  </conditionalFormatting>
  <conditionalFormatting sqref="B217:B227">
    <cfRule type="duplicateValues" dxfId="354" priority="107"/>
  </conditionalFormatting>
  <conditionalFormatting sqref="E228:E238">
    <cfRule type="duplicateValues" dxfId="353" priority="102"/>
    <cfRule type="duplicateValues" dxfId="352" priority="103"/>
    <cfRule type="duplicateValues" dxfId="351" priority="104"/>
    <cfRule type="duplicateValues" dxfId="350" priority="105"/>
  </conditionalFormatting>
  <conditionalFormatting sqref="E228:E238">
    <cfRule type="duplicateValues" dxfId="349" priority="101"/>
  </conditionalFormatting>
  <conditionalFormatting sqref="E228:E238">
    <cfRule type="duplicateValues" dxfId="348" priority="100"/>
  </conditionalFormatting>
  <conditionalFormatting sqref="B228:B238">
    <cfRule type="duplicateValues" dxfId="347" priority="99"/>
  </conditionalFormatting>
  <conditionalFormatting sqref="E228:E238">
    <cfRule type="duplicateValues" dxfId="346" priority="98"/>
  </conditionalFormatting>
  <conditionalFormatting sqref="B228:B238">
    <cfRule type="duplicateValues" dxfId="345" priority="97"/>
  </conditionalFormatting>
  <conditionalFormatting sqref="E228:E238">
    <cfRule type="duplicateValues" dxfId="344" priority="96"/>
  </conditionalFormatting>
  <conditionalFormatting sqref="E1:E3 E5:E106 E303:E1048576">
    <cfRule type="duplicateValues" dxfId="40" priority="119445"/>
    <cfRule type="duplicateValues" dxfId="39" priority="119446"/>
    <cfRule type="duplicateValues" dxfId="38" priority="119447"/>
    <cfRule type="duplicateValues" dxfId="37" priority="119448"/>
  </conditionalFormatting>
  <conditionalFormatting sqref="E48:E88 E303:E1048576">
    <cfRule type="duplicateValues" dxfId="36" priority="119465"/>
  </conditionalFormatting>
  <conditionalFormatting sqref="E1:E3 E5:E106 E303:E1048576">
    <cfRule type="duplicateValues" dxfId="35" priority="119469"/>
  </conditionalFormatting>
  <conditionalFormatting sqref="E1:E148 E303:E1048576">
    <cfRule type="duplicateValues" dxfId="34" priority="119474"/>
  </conditionalFormatting>
  <conditionalFormatting sqref="B303:B1048576 B1:B148">
    <cfRule type="duplicateValues" dxfId="33" priority="119478"/>
  </conditionalFormatting>
  <conditionalFormatting sqref="E1:E216 E303:E1048576">
    <cfRule type="duplicateValues" dxfId="32" priority="119482"/>
  </conditionalFormatting>
  <conditionalFormatting sqref="B303:B1048576 B1:B216">
    <cfRule type="duplicateValues" dxfId="31" priority="119486"/>
  </conditionalFormatting>
  <conditionalFormatting sqref="E1:E227 E303:E1048576">
    <cfRule type="duplicateValues" dxfId="30" priority="119490"/>
  </conditionalFormatting>
  <conditionalFormatting sqref="E239:E281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E239:E281">
    <cfRule type="duplicateValues" dxfId="25" priority="26"/>
  </conditionalFormatting>
  <conditionalFormatting sqref="E239:E281">
    <cfRule type="duplicateValues" dxfId="24" priority="25"/>
  </conditionalFormatting>
  <conditionalFormatting sqref="B239:B281">
    <cfRule type="duplicateValues" dxfId="23" priority="24"/>
  </conditionalFormatting>
  <conditionalFormatting sqref="E239:E281">
    <cfRule type="duplicateValues" dxfId="22" priority="23"/>
  </conditionalFormatting>
  <conditionalFormatting sqref="B239:B281">
    <cfRule type="duplicateValues" dxfId="21" priority="22"/>
  </conditionalFormatting>
  <conditionalFormatting sqref="E239:E281">
    <cfRule type="duplicateValues" dxfId="20" priority="21"/>
  </conditionalFormatting>
  <conditionalFormatting sqref="E282:E291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282:E291">
    <cfRule type="duplicateValues" dxfId="15" priority="16"/>
  </conditionalFormatting>
  <conditionalFormatting sqref="E282:E291">
    <cfRule type="duplicateValues" dxfId="14" priority="15"/>
  </conditionalFormatting>
  <conditionalFormatting sqref="B282:B291">
    <cfRule type="duplicateValues" dxfId="13" priority="14"/>
  </conditionalFormatting>
  <conditionalFormatting sqref="E282:E291">
    <cfRule type="duplicateValues" dxfId="12" priority="13"/>
  </conditionalFormatting>
  <conditionalFormatting sqref="B282:B291">
    <cfRule type="duplicateValues" dxfId="11" priority="12"/>
  </conditionalFormatting>
  <conditionalFormatting sqref="E282:E291">
    <cfRule type="duplicateValues" dxfId="10" priority="11"/>
  </conditionalFormatting>
  <conditionalFormatting sqref="E292:E302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E292:E302">
    <cfRule type="duplicateValues" dxfId="5" priority="6"/>
  </conditionalFormatting>
  <conditionalFormatting sqref="E292:E302">
    <cfRule type="duplicateValues" dxfId="4" priority="5"/>
  </conditionalFormatting>
  <conditionalFormatting sqref="B292:B302">
    <cfRule type="duplicateValues" dxfId="3" priority="4"/>
  </conditionalFormatting>
  <conditionalFormatting sqref="E292:E302">
    <cfRule type="duplicateValues" dxfId="2" priority="3"/>
  </conditionalFormatting>
  <conditionalFormatting sqref="B292:B302">
    <cfRule type="duplicateValues" dxfId="1" priority="2"/>
  </conditionalFormatting>
  <conditionalFormatting sqref="E292:E302">
    <cfRule type="duplicateValues" dxfId="0" priority="1"/>
  </conditionalFormatting>
  <hyperlinks>
    <hyperlink ref="B281" r:id="rId7" display="http://s460-helpdesk/CAisd/pdmweb.exe?OP=SEARCH+FACTORY=in+SKIPLIST=1+QBE.EQ.id=3548152"/>
    <hyperlink ref="B280" r:id="rId8" display="http://s460-helpdesk/CAisd/pdmweb.exe?OP=SEARCH+FACTORY=in+SKIPLIST=1+QBE.EQ.id=3548151"/>
    <hyperlink ref="B279" r:id="rId9" display="http://s460-helpdesk/CAisd/pdmweb.exe?OP=SEARCH+FACTORY=in+SKIPLIST=1+QBE.EQ.id=3548150"/>
    <hyperlink ref="B278" r:id="rId10" display="http://s460-helpdesk/CAisd/pdmweb.exe?OP=SEARCH+FACTORY=in+SKIPLIST=1+QBE.EQ.id=3548149"/>
    <hyperlink ref="B277" r:id="rId11" display="http://s460-helpdesk/CAisd/pdmweb.exe?OP=SEARCH+FACTORY=in+SKIPLIST=1+QBE.EQ.id=3548148"/>
    <hyperlink ref="B276" r:id="rId12" display="http://s460-helpdesk/CAisd/pdmweb.exe?OP=SEARCH+FACTORY=in+SKIPLIST=1+QBE.EQ.id=3548147"/>
    <hyperlink ref="B275" r:id="rId13" display="http://s460-helpdesk/CAisd/pdmweb.exe?OP=SEARCH+FACTORY=in+SKIPLIST=1+QBE.EQ.id=3548146"/>
    <hyperlink ref="B274" r:id="rId14" display="http://s460-helpdesk/CAisd/pdmweb.exe?OP=SEARCH+FACTORY=in+SKIPLIST=1+QBE.EQ.id=3548145"/>
    <hyperlink ref="B273" r:id="rId15" display="http://s460-helpdesk/CAisd/pdmweb.exe?OP=SEARCH+FACTORY=in+SKIPLIST=1+QBE.EQ.id=3548140"/>
    <hyperlink ref="B272" r:id="rId16" display="http://s460-helpdesk/CAisd/pdmweb.exe?OP=SEARCH+FACTORY=in+SKIPLIST=1+QBE.EQ.id=3548137"/>
    <hyperlink ref="B271" r:id="rId17" display="http://s460-helpdesk/CAisd/pdmweb.exe?OP=SEARCH+FACTORY=in+SKIPLIST=1+QBE.EQ.id=3548136"/>
    <hyperlink ref="B270" r:id="rId18" display="http://s460-helpdesk/CAisd/pdmweb.exe?OP=SEARCH+FACTORY=in+SKIPLIST=1+QBE.EQ.id=3548133"/>
    <hyperlink ref="B269" r:id="rId19" display="http://s460-helpdesk/CAisd/pdmweb.exe?OP=SEARCH+FACTORY=in+SKIPLIST=1+QBE.EQ.id=3548125"/>
    <hyperlink ref="B268" r:id="rId20" display="http://s460-helpdesk/CAisd/pdmweb.exe?OP=SEARCH+FACTORY=in+SKIPLIST=1+QBE.EQ.id=3548122"/>
    <hyperlink ref="B267" r:id="rId21" display="http://s460-helpdesk/CAisd/pdmweb.exe?OP=SEARCH+FACTORY=in+SKIPLIST=1+QBE.EQ.id=3548120"/>
    <hyperlink ref="B266" r:id="rId22" display="http://s460-helpdesk/CAisd/pdmweb.exe?OP=SEARCH+FACTORY=in+SKIPLIST=1+QBE.EQ.id=3548116"/>
    <hyperlink ref="B265" r:id="rId23" display="http://s460-helpdesk/CAisd/pdmweb.exe?OP=SEARCH+FACTORY=in+SKIPLIST=1+QBE.EQ.id=3548115"/>
    <hyperlink ref="B264" r:id="rId24" display="http://s460-helpdesk/CAisd/pdmweb.exe?OP=SEARCH+FACTORY=in+SKIPLIST=1+QBE.EQ.id=3548110"/>
    <hyperlink ref="B263" r:id="rId25" display="http://s460-helpdesk/CAisd/pdmweb.exe?OP=SEARCH+FACTORY=in+SKIPLIST=1+QBE.EQ.id=3548107"/>
    <hyperlink ref="B262" r:id="rId26" display="http://s460-helpdesk/CAisd/pdmweb.exe?OP=SEARCH+FACTORY=in+SKIPLIST=1+QBE.EQ.id=3548106"/>
    <hyperlink ref="B261" r:id="rId27" display="http://s460-helpdesk/CAisd/pdmweb.exe?OP=SEARCH+FACTORY=in+SKIPLIST=1+QBE.EQ.id=3548103"/>
    <hyperlink ref="B260" r:id="rId28" display="http://s460-helpdesk/CAisd/pdmweb.exe?OP=SEARCH+FACTORY=in+SKIPLIST=1+QBE.EQ.id=3548101"/>
    <hyperlink ref="B259" r:id="rId29" display="http://s460-helpdesk/CAisd/pdmweb.exe?OP=SEARCH+FACTORY=in+SKIPLIST=1+QBE.EQ.id=3548100"/>
    <hyperlink ref="B258" r:id="rId30" display="http://s460-helpdesk/CAisd/pdmweb.exe?OP=SEARCH+FACTORY=in+SKIPLIST=1+QBE.EQ.id=3548096"/>
    <hyperlink ref="B257" r:id="rId31" display="http://s460-helpdesk/CAisd/pdmweb.exe?OP=SEARCH+FACTORY=in+SKIPLIST=1+QBE.EQ.id=3548095"/>
    <hyperlink ref="B256" r:id="rId32" display="http://s460-helpdesk/CAisd/pdmweb.exe?OP=SEARCH+FACTORY=in+SKIPLIST=1+QBE.EQ.id=3548094"/>
    <hyperlink ref="B255" r:id="rId33" display="http://s460-helpdesk/CAisd/pdmweb.exe?OP=SEARCH+FACTORY=in+SKIPLIST=1+QBE.EQ.id=3548091"/>
    <hyperlink ref="B254" r:id="rId34" display="http://s460-helpdesk/CAisd/pdmweb.exe?OP=SEARCH+FACTORY=in+SKIPLIST=1+QBE.EQ.id=3548090"/>
    <hyperlink ref="B253" r:id="rId35" display="http://s460-helpdesk/CAisd/pdmweb.exe?OP=SEARCH+FACTORY=in+SKIPLIST=1+QBE.EQ.id=3548089"/>
    <hyperlink ref="B252" r:id="rId36" display="http://s460-helpdesk/CAisd/pdmweb.exe?OP=SEARCH+FACTORY=in+SKIPLIST=1+QBE.EQ.id=3548086"/>
    <hyperlink ref="B251" r:id="rId37" display="http://s460-helpdesk/CAisd/pdmweb.exe?OP=SEARCH+FACTORY=in+SKIPLIST=1+QBE.EQ.id=3548085"/>
    <hyperlink ref="B250" r:id="rId38" display="http://s460-helpdesk/CAisd/pdmweb.exe?OP=SEARCH+FACTORY=in+SKIPLIST=1+QBE.EQ.id=3548084"/>
    <hyperlink ref="B249" r:id="rId39" display="http://s460-helpdesk/CAisd/pdmweb.exe?OP=SEARCH+FACTORY=in+SKIPLIST=1+QBE.EQ.id=3548082"/>
    <hyperlink ref="B248" r:id="rId40" display="http://s460-helpdesk/CAisd/pdmweb.exe?OP=SEARCH+FACTORY=in+SKIPLIST=1+QBE.EQ.id=3548080"/>
    <hyperlink ref="B247" r:id="rId41" display="http://s460-helpdesk/CAisd/pdmweb.exe?OP=SEARCH+FACTORY=in+SKIPLIST=1+QBE.EQ.id=3548076"/>
    <hyperlink ref="B246" r:id="rId42" display="http://s460-helpdesk/CAisd/pdmweb.exe?OP=SEARCH+FACTORY=in+SKIPLIST=1+QBE.EQ.id=3548075"/>
    <hyperlink ref="B245" r:id="rId43" display="http://s460-helpdesk/CAisd/pdmweb.exe?OP=SEARCH+FACTORY=in+SKIPLIST=1+QBE.EQ.id=3548021"/>
    <hyperlink ref="B244" r:id="rId44" display="http://s460-helpdesk/CAisd/pdmweb.exe?OP=SEARCH+FACTORY=in+SKIPLIST=1+QBE.EQ.id=3548018"/>
    <hyperlink ref="B243" r:id="rId45" display="http://s460-helpdesk/CAisd/pdmweb.exe?OP=SEARCH+FACTORY=in+SKIPLIST=1+QBE.EQ.id=3548014"/>
    <hyperlink ref="B242" r:id="rId46" display="http://s460-helpdesk/CAisd/pdmweb.exe?OP=SEARCH+FACTORY=in+SKIPLIST=1+QBE.EQ.id=3547993"/>
    <hyperlink ref="B241" r:id="rId47" display="http://s460-helpdesk/CAisd/pdmweb.exe?OP=SEARCH+FACTORY=in+SKIPLIST=1+QBE.EQ.id=3547987"/>
    <hyperlink ref="B240" r:id="rId48" display="http://s460-helpdesk/CAisd/pdmweb.exe?OP=SEARCH+FACTORY=in+SKIPLIST=1+QBE.EQ.id=3547958"/>
    <hyperlink ref="B239" r:id="rId49" display="http://s460-helpdesk/CAisd/pdmweb.exe?OP=SEARCH+FACTORY=in+SKIPLIST=1+QBE.EQ.id=3547954"/>
    <hyperlink ref="B292" r:id="rId50" display="http://s460-helpdesk/CAisd/pdmweb.exe?OP=SEARCH+FACTORY=in+SKIPLIST=1+QBE.EQ.id=3548176"/>
    <hyperlink ref="B291" r:id="rId51" display="http://s460-helpdesk/CAisd/pdmweb.exe?OP=SEARCH+FACTORY=in+SKIPLIST=1+QBE.EQ.id=3548171"/>
    <hyperlink ref="B289" r:id="rId52" display="http://s460-helpdesk/CAisd/pdmweb.exe?OP=SEARCH+FACTORY=in+SKIPLIST=1+QBE.EQ.id=3548166"/>
    <hyperlink ref="B288" r:id="rId53" display="http://s460-helpdesk/CAisd/pdmweb.exe?OP=SEARCH+FACTORY=in+SKIPLIST=1+QBE.EQ.id=3548164"/>
    <hyperlink ref="B287" r:id="rId54" display="http://s460-helpdesk/CAisd/pdmweb.exe?OP=SEARCH+FACTORY=in+SKIPLIST=1+QBE.EQ.id=3548162"/>
    <hyperlink ref="B286" r:id="rId55" display="http://s460-helpdesk/CAisd/pdmweb.exe?OP=SEARCH+FACTORY=in+SKIPLIST=1+QBE.EQ.id=3548161"/>
    <hyperlink ref="B285" r:id="rId56" display="http://s460-helpdesk/CAisd/pdmweb.exe?OP=SEARCH+FACTORY=in+SKIPLIST=1+QBE.EQ.id=3548158"/>
    <hyperlink ref="B284" r:id="rId57" display="http://s460-helpdesk/CAisd/pdmweb.exe?OP=SEARCH+FACTORY=in+SKIPLIST=1+QBE.EQ.id=3548157"/>
    <hyperlink ref="B283" r:id="rId58" display="http://s460-helpdesk/CAisd/pdmweb.exe?OP=SEARCH+FACTORY=in+SKIPLIST=1+QBE.EQ.id=3548154"/>
    <hyperlink ref="B282" r:id="rId59" display="http://s460-helpdesk/CAisd/pdmweb.exe?OP=SEARCH+FACTORY=in+SKIPLIST=1+QBE.EQ.id=3548153"/>
    <hyperlink ref="B302" r:id="rId60" display="http://s460-helpdesk/CAisd/pdmweb.exe?OP=SEARCH+FACTORY=in+SKIPLIST=1+QBE.EQ.id=3548186"/>
    <hyperlink ref="B301" r:id="rId61" display="http://s460-helpdesk/CAisd/pdmweb.exe?OP=SEARCH+FACTORY=in+SKIPLIST=1+QBE.EQ.id=3548185"/>
    <hyperlink ref="B300" r:id="rId62" display="http://s460-helpdesk/CAisd/pdmweb.exe?OP=SEARCH+FACTORY=in+SKIPLIST=1+QBE.EQ.id=3548184"/>
    <hyperlink ref="B299" r:id="rId63" display="http://s460-helpdesk/CAisd/pdmweb.exe?OP=SEARCH+FACTORY=in+SKIPLIST=1+QBE.EQ.id=3548183"/>
    <hyperlink ref="B298" r:id="rId64" display="http://s460-helpdesk/CAisd/pdmweb.exe?OP=SEARCH+FACTORY=in+SKIPLIST=1+QBE.EQ.id=3548182"/>
    <hyperlink ref="B297" r:id="rId65" display="http://s460-helpdesk/CAisd/pdmweb.exe?OP=SEARCH+FACTORY=in+SKIPLIST=1+QBE.EQ.id=3548181"/>
    <hyperlink ref="B296" r:id="rId66" display="http://s460-helpdesk/CAisd/pdmweb.exe?OP=SEARCH+FACTORY=in+SKIPLIST=1+QBE.EQ.id=3548180"/>
    <hyperlink ref="B295" r:id="rId67" display="http://s460-helpdesk/CAisd/pdmweb.exe?OP=SEARCH+FACTORY=in+SKIPLIST=1+QBE.EQ.id=3548179"/>
    <hyperlink ref="B294" r:id="rId68" display="http://s460-helpdesk/CAisd/pdmweb.exe?OP=SEARCH+FACTORY=in+SKIPLIST=1+QBE.EQ.id=3548178"/>
    <hyperlink ref="B293" r:id="rId69" display="http://s460-helpdesk/CAisd/pdmweb.exe?OP=SEARCH+FACTORY=in+SKIPLIST=1+QBE.EQ.id=3548177"/>
    <hyperlink ref="B290" r:id="rId70" display="http://s460-helpdesk/CAisd/pdmweb.exe?OP=SEARCH+FACTORY=in+SKIPLIST=1+QBE.EQ.id=3548169"/>
  </hyperlinks>
  <pageMargins left="0.7" right="0.7" top="0.75" bottom="0.75" header="0.3" footer="0.3"/>
  <pageSetup scale="60" orientation="landscape" r:id="rId71"/>
  <legacyDrawing r:id="rId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A6" zoomScale="85" zoomScaleNormal="85" workbookViewId="0">
      <selection activeCell="B66" sqref="B9:B66"/>
    </sheetView>
  </sheetViews>
  <sheetFormatPr baseColWidth="10" defaultColWidth="52.7109375" defaultRowHeight="15" x14ac:dyDescent="0.25"/>
  <cols>
    <col min="1" max="1" width="25.7109375" style="126" bestFit="1" customWidth="1"/>
    <col min="2" max="2" width="18" style="98" bestFit="1" customWidth="1"/>
    <col min="3" max="3" width="57.42578125" style="126" bestFit="1" customWidth="1"/>
    <col min="4" max="4" width="39.28515625" style="126" bestFit="1" customWidth="1"/>
    <col min="5" max="5" width="24.28515625" style="126" customWidth="1"/>
    <col min="6" max="16384" width="52.7109375" style="126"/>
  </cols>
  <sheetData>
    <row r="1" spans="1:5" ht="22.5" customHeight="1" x14ac:dyDescent="0.25">
      <c r="A1" s="178" t="s">
        <v>2158</v>
      </c>
      <c r="B1" s="179"/>
      <c r="C1" s="179"/>
      <c r="D1" s="179"/>
      <c r="E1" s="180"/>
    </row>
    <row r="2" spans="1:5" ht="25.5" customHeight="1" x14ac:dyDescent="0.25">
      <c r="A2" s="181" t="s">
        <v>2470</v>
      </c>
      <c r="B2" s="182"/>
      <c r="C2" s="182"/>
      <c r="D2" s="182"/>
      <c r="E2" s="183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45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45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84" t="s">
        <v>2425</v>
      </c>
      <c r="B7" s="185"/>
      <c r="C7" s="185"/>
      <c r="D7" s="185"/>
      <c r="E7" s="186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0" t="str">
        <f>VLOOKUP(B9,'[1]LISTADO ATM'!$A$2:$C$822,3,0)</f>
        <v>ESTE</v>
      </c>
      <c r="B9" s="146">
        <v>219</v>
      </c>
      <c r="C9" s="146" t="str">
        <f>VLOOKUP(B9,'[1]LISTADO ATM'!$A$2:$B$822,2,0)</f>
        <v xml:space="preserve">ATM Oficina La Altagracia (Higuey) </v>
      </c>
      <c r="D9" s="147" t="s">
        <v>2675</v>
      </c>
      <c r="E9" s="148">
        <v>335838970</v>
      </c>
    </row>
    <row r="10" spans="1:5" ht="18" x14ac:dyDescent="0.25">
      <c r="A10" s="130" t="str">
        <f>VLOOKUP(B10,'[1]LISTADO ATM'!$A$2:$C$822,3,0)</f>
        <v>ESTE</v>
      </c>
      <c r="B10" s="146">
        <v>111</v>
      </c>
      <c r="C10" s="146" t="str">
        <f>VLOOKUP(B10,'[1]LISTADO ATM'!$A$2:$B$822,2,0)</f>
        <v xml:space="preserve">ATM Oficina San Pedro </v>
      </c>
      <c r="D10" s="147" t="s">
        <v>2675</v>
      </c>
      <c r="E10" s="121">
        <v>335838994</v>
      </c>
    </row>
    <row r="11" spans="1:5" ht="18" x14ac:dyDescent="0.25">
      <c r="A11" s="130" t="str">
        <f>VLOOKUP(B11,'[1]LISTADO ATM'!$A$2:$C$822,3,0)</f>
        <v>DISTRITO NACIONAL</v>
      </c>
      <c r="B11" s="146">
        <v>441</v>
      </c>
      <c r="C11" s="146" t="str">
        <f>VLOOKUP(B11,'[1]LISTADO ATM'!$A$2:$B$822,2,0)</f>
        <v>ATM Estacion de Servicio Romulo Betancour</v>
      </c>
      <c r="D11" s="147" t="s">
        <v>2675</v>
      </c>
      <c r="E11" s="148">
        <v>335838950</v>
      </c>
    </row>
    <row r="12" spans="1:5" ht="18" x14ac:dyDescent="0.25">
      <c r="A12" s="130" t="str">
        <f>VLOOKUP(B12,'[1]LISTADO ATM'!$A$2:$C$822,3,0)</f>
        <v>NORTE</v>
      </c>
      <c r="B12" s="146">
        <v>746</v>
      </c>
      <c r="C12" s="146" t="str">
        <f>VLOOKUP(B12,'[1]LISTADO ATM'!$A$2:$B$822,2,0)</f>
        <v xml:space="preserve">ATM Oficina Las Terrenas </v>
      </c>
      <c r="D12" s="147" t="s">
        <v>2675</v>
      </c>
      <c r="E12" s="148">
        <v>335838967</v>
      </c>
    </row>
    <row r="13" spans="1:5" ht="18" x14ac:dyDescent="0.25">
      <c r="A13" s="130" t="str">
        <f>VLOOKUP(B13,'[1]LISTADO ATM'!$A$2:$C$822,3,0)</f>
        <v>ESTE</v>
      </c>
      <c r="B13" s="146">
        <v>121</v>
      </c>
      <c r="C13" s="146" t="str">
        <f>VLOOKUP(B13,'[1]LISTADO ATM'!$A$2:$B$822,2,0)</f>
        <v xml:space="preserve">ATM Oficina Bayaguana </v>
      </c>
      <c r="D13" s="147" t="s">
        <v>2675</v>
      </c>
      <c r="E13" s="148">
        <v>335838958</v>
      </c>
    </row>
    <row r="14" spans="1:5" ht="18" x14ac:dyDescent="0.25">
      <c r="A14" s="130" t="str">
        <f>VLOOKUP(B14,'[1]LISTADO ATM'!$A$2:$C$822,3,0)</f>
        <v>SUR</v>
      </c>
      <c r="B14" s="146">
        <v>301</v>
      </c>
      <c r="C14" s="146" t="str">
        <f>VLOOKUP(B14,'[1]LISTADO ATM'!$A$2:$B$822,2,0)</f>
        <v xml:space="preserve">ATM UNP Alfa y Omega (Barahona) </v>
      </c>
      <c r="D14" s="147" t="s">
        <v>2675</v>
      </c>
      <c r="E14" s="148">
        <v>335838948</v>
      </c>
    </row>
    <row r="15" spans="1:5" ht="18" x14ac:dyDescent="0.25">
      <c r="A15" s="130" t="str">
        <f>VLOOKUP(B15,'[1]LISTADO ATM'!$A$2:$C$822,3,0)</f>
        <v>ESTE</v>
      </c>
      <c r="B15" s="146">
        <v>912</v>
      </c>
      <c r="C15" s="146" t="str">
        <f>VLOOKUP(B15,'[1]LISTADO ATM'!$A$2:$B$822,2,0)</f>
        <v xml:space="preserve">ATM Oficina San Pedro II </v>
      </c>
      <c r="D15" s="147" t="s">
        <v>2675</v>
      </c>
      <c r="E15" s="129">
        <v>335838998</v>
      </c>
    </row>
    <row r="16" spans="1:5" ht="18" x14ac:dyDescent="0.25">
      <c r="A16" s="130" t="str">
        <f>VLOOKUP(B16,'[1]LISTADO ATM'!$A$2:$C$822,3,0)</f>
        <v>NORTE</v>
      </c>
      <c r="B16" s="146">
        <v>636</v>
      </c>
      <c r="C16" s="146" t="str">
        <f>VLOOKUP(B16,'[1]LISTADO ATM'!$A$2:$B$822,2,0)</f>
        <v xml:space="preserve">ATM Oficina Tamboríl </v>
      </c>
      <c r="D16" s="147" t="s">
        <v>2675</v>
      </c>
      <c r="E16" s="148">
        <v>335838963</v>
      </c>
    </row>
    <row r="17" spans="1:5" ht="18" x14ac:dyDescent="0.25">
      <c r="A17" s="130" t="str">
        <f>VLOOKUP(B17,'[1]LISTADO ATM'!$A$2:$C$822,3,0)</f>
        <v>DISTRITO NACIONAL</v>
      </c>
      <c r="B17" s="146">
        <v>957</v>
      </c>
      <c r="C17" s="146" t="str">
        <f>VLOOKUP(B17,'[1]LISTADO ATM'!$A$2:$B$822,2,0)</f>
        <v xml:space="preserve">ATM Oficina Venezuela </v>
      </c>
      <c r="D17" s="147" t="s">
        <v>2675</v>
      </c>
      <c r="E17" s="148">
        <v>335838999</v>
      </c>
    </row>
    <row r="18" spans="1:5" ht="18" x14ac:dyDescent="0.25">
      <c r="A18" s="130" t="str">
        <f>VLOOKUP(B18,'[1]LISTADO ATM'!$A$2:$C$822,3,0)</f>
        <v>DISTRITO NACIONAL</v>
      </c>
      <c r="B18" s="146">
        <v>314</v>
      </c>
      <c r="C18" s="146" t="str">
        <f>VLOOKUP(B18,'[1]LISTADO ATM'!$A$2:$B$822,2,0)</f>
        <v xml:space="preserve">ATM UNP Cambita Garabito (San Cristóbal) </v>
      </c>
      <c r="D18" s="147" t="s">
        <v>2675</v>
      </c>
      <c r="E18" s="148">
        <v>335838986</v>
      </c>
    </row>
    <row r="19" spans="1:5" ht="18" x14ac:dyDescent="0.25">
      <c r="A19" s="130" t="str">
        <f>VLOOKUP(B19,'[1]LISTADO ATM'!$A$2:$C$822,3,0)</f>
        <v>DISTRITO NACIONAL</v>
      </c>
      <c r="B19" s="146">
        <v>955</v>
      </c>
      <c r="C19" s="146" t="str">
        <f>VLOOKUP(B19,'[1]LISTADO ATM'!$A$2:$B$822,2,0)</f>
        <v xml:space="preserve">ATM Oficina Americana Independencia II </v>
      </c>
      <c r="D19" s="147" t="s">
        <v>2675</v>
      </c>
      <c r="E19" s="148">
        <v>335838951</v>
      </c>
    </row>
    <row r="20" spans="1:5" ht="18" x14ac:dyDescent="0.25">
      <c r="A20" s="130" t="str">
        <f>VLOOKUP(B20,'[1]LISTADO ATM'!$A$2:$C$822,3,0)</f>
        <v>DISTRITO NACIONAL</v>
      </c>
      <c r="B20" s="146">
        <v>745</v>
      </c>
      <c r="C20" s="146" t="str">
        <f>VLOOKUP(B20,'[1]LISTADO ATM'!$A$2:$B$822,2,0)</f>
        <v xml:space="preserve">ATM Oficina Ave. Duarte </v>
      </c>
      <c r="D20" s="147" t="s">
        <v>2675</v>
      </c>
      <c r="E20" s="121">
        <v>335838874</v>
      </c>
    </row>
    <row r="21" spans="1:5" ht="18" x14ac:dyDescent="0.25">
      <c r="A21" s="130" t="str">
        <f>VLOOKUP(B21,'[1]LISTADO ATM'!$A$2:$C$822,3,0)</f>
        <v>NORTE</v>
      </c>
      <c r="B21" s="146">
        <v>77</v>
      </c>
      <c r="C21" s="146" t="str">
        <f>VLOOKUP(B21,'[1]LISTADO ATM'!$A$2:$B$822,2,0)</f>
        <v xml:space="preserve">ATM Oficina Cruce de Imbert </v>
      </c>
      <c r="D21" s="147" t="s">
        <v>2675</v>
      </c>
      <c r="E21" s="148">
        <v>335838988</v>
      </c>
    </row>
    <row r="22" spans="1:5" ht="18" x14ac:dyDescent="0.25">
      <c r="A22" s="130" t="str">
        <f>VLOOKUP(B22,'[1]LISTADO ATM'!$A$2:$C$822,3,0)</f>
        <v>NORTE</v>
      </c>
      <c r="B22" s="146">
        <v>638</v>
      </c>
      <c r="C22" s="146" t="str">
        <f>VLOOKUP(B22,'[1]LISTADO ATM'!$A$2:$B$822,2,0)</f>
        <v xml:space="preserve">ATM S/M Yoma </v>
      </c>
      <c r="D22" s="147" t="s">
        <v>2675</v>
      </c>
      <c r="E22" s="148">
        <v>335838929</v>
      </c>
    </row>
    <row r="23" spans="1:5" ht="18" x14ac:dyDescent="0.25">
      <c r="A23" s="130" t="str">
        <f>VLOOKUP(B23,'[1]LISTADO ATM'!$A$2:$C$822,3,0)</f>
        <v>SUR</v>
      </c>
      <c r="B23" s="146">
        <v>870</v>
      </c>
      <c r="C23" s="146" t="str">
        <f>VLOOKUP(B23,'[1]LISTADO ATM'!$A$2:$B$822,2,0)</f>
        <v xml:space="preserve">ATM Willbes Dominicana (Barahona) </v>
      </c>
      <c r="D23" s="147" t="s">
        <v>2675</v>
      </c>
      <c r="E23" s="129">
        <v>335838389</v>
      </c>
    </row>
    <row r="24" spans="1:5" ht="18" x14ac:dyDescent="0.25">
      <c r="A24" s="130" t="str">
        <f>VLOOKUP(B24,'[1]LISTADO ATM'!$A$2:$C$822,3,0)</f>
        <v>DISTRITO NACIONAL</v>
      </c>
      <c r="B24" s="146">
        <v>461</v>
      </c>
      <c r="C24" s="146" t="str">
        <f>VLOOKUP(B24,'[1]LISTADO ATM'!$A$2:$B$822,2,0)</f>
        <v xml:space="preserve">ATM Autobanco Sarasota I </v>
      </c>
      <c r="D24" s="147" t="s">
        <v>2675</v>
      </c>
      <c r="E24" s="148">
        <v>335838946</v>
      </c>
    </row>
    <row r="25" spans="1:5" ht="18" x14ac:dyDescent="0.25">
      <c r="A25" s="130" t="str">
        <f>VLOOKUP(B25,'[1]LISTADO ATM'!$A$2:$C$822,3,0)</f>
        <v>DISTRITO NACIONAL</v>
      </c>
      <c r="B25" s="146">
        <v>243</v>
      </c>
      <c r="C25" s="146" t="str">
        <f>VLOOKUP(B25,'[1]LISTADO ATM'!$A$2:$B$822,2,0)</f>
        <v xml:space="preserve">ATM Autoservicio Plaza Central  </v>
      </c>
      <c r="D25" s="147" t="s">
        <v>2675</v>
      </c>
      <c r="E25" s="148">
        <v>335838947</v>
      </c>
    </row>
    <row r="26" spans="1:5" ht="18" x14ac:dyDescent="0.25">
      <c r="A26" s="130" t="str">
        <f>VLOOKUP(B26,'[1]LISTADO ATM'!$A$2:$C$822,3,0)</f>
        <v>DISTRITO NACIONAL</v>
      </c>
      <c r="B26" s="146">
        <v>925</v>
      </c>
      <c r="C26" s="146" t="str">
        <f>VLOOKUP(B26,'[1]LISTADO ATM'!$A$2:$B$822,2,0)</f>
        <v xml:space="preserve">ATM Oficina Plaza Lama Av. 27 de Febrero </v>
      </c>
      <c r="D26" s="147" t="s">
        <v>2675</v>
      </c>
      <c r="E26" s="148">
        <v>335838952</v>
      </c>
    </row>
    <row r="27" spans="1:5" ht="18" x14ac:dyDescent="0.25">
      <c r="A27" s="130" t="str">
        <f>VLOOKUP(B27,'[1]LISTADO ATM'!$A$2:$C$822,3,0)</f>
        <v>ESTE</v>
      </c>
      <c r="B27" s="146">
        <v>429</v>
      </c>
      <c r="C27" s="146" t="str">
        <f>VLOOKUP(B27,'[1]LISTADO ATM'!$A$2:$B$822,2,0)</f>
        <v xml:space="preserve">ATM Oficina Jumbo La Romana </v>
      </c>
      <c r="D27" s="147" t="s">
        <v>2675</v>
      </c>
      <c r="E27" s="148">
        <v>335838953</v>
      </c>
    </row>
    <row r="28" spans="1:5" ht="18" x14ac:dyDescent="0.25">
      <c r="A28" s="130" t="str">
        <f>VLOOKUP(B28,'[1]LISTADO ATM'!$A$2:$C$822,3,0)</f>
        <v>DISTRITO NACIONAL</v>
      </c>
      <c r="B28" s="146">
        <v>415</v>
      </c>
      <c r="C28" s="146" t="str">
        <f>VLOOKUP(B28,'[1]LISTADO ATM'!$A$2:$B$822,2,0)</f>
        <v xml:space="preserve">ATM Autobanco San Martín I </v>
      </c>
      <c r="D28" s="147" t="s">
        <v>2675</v>
      </c>
      <c r="E28" s="148">
        <v>335838954</v>
      </c>
    </row>
    <row r="29" spans="1:5" ht="18" x14ac:dyDescent="0.25">
      <c r="A29" s="130" t="str">
        <f>VLOOKUP(B29,'[1]LISTADO ATM'!$A$2:$C$822,3,0)</f>
        <v>NORTE</v>
      </c>
      <c r="B29" s="146">
        <v>136</v>
      </c>
      <c r="C29" s="146" t="str">
        <f>VLOOKUP(B29,'[1]LISTADO ATM'!$A$2:$B$822,2,0)</f>
        <v>ATM S/M Xtra (Santiago)</v>
      </c>
      <c r="D29" s="147" t="s">
        <v>2675</v>
      </c>
      <c r="E29" s="129">
        <v>335838995</v>
      </c>
    </row>
    <row r="30" spans="1:5" ht="18" x14ac:dyDescent="0.25">
      <c r="A30" s="130" t="str">
        <f>VLOOKUP(B30,'[1]LISTADO ATM'!$A$2:$C$822,3,0)</f>
        <v>SUR</v>
      </c>
      <c r="B30" s="146">
        <v>182</v>
      </c>
      <c r="C30" s="146" t="str">
        <f>VLOOKUP(B30,'[1]LISTADO ATM'!$A$2:$B$822,2,0)</f>
        <v xml:space="preserve">ATM Barahona Comb </v>
      </c>
      <c r="D30" s="147" t="s">
        <v>2675</v>
      </c>
      <c r="E30" s="129">
        <v>335839088</v>
      </c>
    </row>
    <row r="31" spans="1:5" ht="18" x14ac:dyDescent="0.25">
      <c r="A31" s="130" t="str">
        <f>VLOOKUP(B31,'[1]LISTADO ATM'!$A$2:$C$822,3,0)</f>
        <v>DISTRITO NACIONAL</v>
      </c>
      <c r="B31" s="146">
        <v>212</v>
      </c>
      <c r="C31" s="146" t="str">
        <f>VLOOKUP(B31,'[1]LISTADO ATM'!$A$2:$B$822,2,0)</f>
        <v>ATM Universidad Nacional Evangélica (Santo Domingo)</v>
      </c>
      <c r="D31" s="147" t="s">
        <v>2675</v>
      </c>
      <c r="E31" s="129">
        <v>335839186</v>
      </c>
    </row>
    <row r="32" spans="1:5" ht="18" x14ac:dyDescent="0.25">
      <c r="A32" s="130" t="str">
        <f>VLOOKUP(B32,'[1]LISTADO ATM'!$A$2:$C$822,3,0)</f>
        <v>NORTE</v>
      </c>
      <c r="B32" s="146">
        <v>732</v>
      </c>
      <c r="C32" s="146" t="str">
        <f>VLOOKUP(B32,'[1]LISTADO ATM'!$A$2:$B$822,2,0)</f>
        <v xml:space="preserve">ATM Molino del Valle (Santiago) </v>
      </c>
      <c r="D32" s="147" t="s">
        <v>2675</v>
      </c>
      <c r="E32" s="129">
        <v>335839218</v>
      </c>
    </row>
    <row r="33" spans="1:5" ht="18" x14ac:dyDescent="0.25">
      <c r="A33" s="130" t="str">
        <f>VLOOKUP(B33,'[1]LISTADO ATM'!$A$2:$C$822,3,0)</f>
        <v>DISTRITO NACIONAL</v>
      </c>
      <c r="B33" s="146">
        <v>565</v>
      </c>
      <c r="C33" s="146" t="str">
        <f>VLOOKUP(B33,'[1]LISTADO ATM'!$A$2:$B$822,2,0)</f>
        <v xml:space="preserve">ATM S/M La Cadena Núñez de Cáceres </v>
      </c>
      <c r="D33" s="147" t="s">
        <v>2675</v>
      </c>
      <c r="E33" s="129">
        <v>335839265</v>
      </c>
    </row>
    <row r="34" spans="1:5" ht="18" x14ac:dyDescent="0.25">
      <c r="A34" s="130" t="str">
        <f>VLOOKUP(B34,'[1]LISTADO ATM'!$A$2:$C$822,3,0)</f>
        <v>NORTE</v>
      </c>
      <c r="B34" s="146">
        <v>712</v>
      </c>
      <c r="C34" s="146" t="str">
        <f>VLOOKUP(B34,'[1]LISTADO ATM'!$A$2:$B$822,2,0)</f>
        <v xml:space="preserve">ATM Oficina Imbert </v>
      </c>
      <c r="D34" s="147" t="s">
        <v>2675</v>
      </c>
      <c r="E34" s="129">
        <v>335839280</v>
      </c>
    </row>
    <row r="35" spans="1:5" ht="18" x14ac:dyDescent="0.25">
      <c r="A35" s="130" t="str">
        <f>VLOOKUP(B35,'[1]LISTADO ATM'!$A$2:$C$822,3,0)</f>
        <v>SUR</v>
      </c>
      <c r="B35" s="146">
        <v>783</v>
      </c>
      <c r="C35" s="146" t="str">
        <f>VLOOKUP(B35,'[1]LISTADO ATM'!$A$2:$B$822,2,0)</f>
        <v xml:space="preserve">ATM Autobanco Alfa y Omega (Barahona) </v>
      </c>
      <c r="D35" s="147" t="s">
        <v>2675</v>
      </c>
      <c r="E35" s="129">
        <v>335839364</v>
      </c>
    </row>
    <row r="36" spans="1:5" ht="18" x14ac:dyDescent="0.25">
      <c r="A36" s="130" t="str">
        <f>VLOOKUP(B36,'[1]LISTADO ATM'!$A$2:$C$822,3,0)</f>
        <v>DISTRITO NACIONAL</v>
      </c>
      <c r="B36" s="146">
        <v>359</v>
      </c>
      <c r="C36" s="146" t="str">
        <f>VLOOKUP(B36,'[1]LISTADO ATM'!$A$2:$B$822,2,0)</f>
        <v>ATM S/M Bravo Ozama</v>
      </c>
      <c r="D36" s="147" t="s">
        <v>2675</v>
      </c>
      <c r="E36" s="129">
        <v>335839383</v>
      </c>
    </row>
    <row r="37" spans="1:5" ht="18" x14ac:dyDescent="0.25">
      <c r="A37" s="130" t="str">
        <f>VLOOKUP(B37,'[1]LISTADO ATM'!$A$2:$C$822,3,0)</f>
        <v>DISTRITO NACIONAL</v>
      </c>
      <c r="B37" s="146">
        <v>755</v>
      </c>
      <c r="C37" s="146" t="str">
        <f>VLOOKUP(B37,'[1]LISTADO ATM'!$A$2:$B$822,2,0)</f>
        <v xml:space="preserve">ATM Oficina Galería del Este (Plaza) </v>
      </c>
      <c r="D37" s="147" t="s">
        <v>2675</v>
      </c>
      <c r="E37" s="129">
        <v>335839357</v>
      </c>
    </row>
    <row r="38" spans="1:5" ht="18" x14ac:dyDescent="0.25">
      <c r="A38" s="130" t="str">
        <f>VLOOKUP(B38,'[1]LISTADO ATM'!$A$2:$C$822,3,0)</f>
        <v>SUR</v>
      </c>
      <c r="B38" s="146">
        <v>252</v>
      </c>
      <c r="C38" s="146" t="str">
        <f>VLOOKUP(B38,'[1]LISTADO ATM'!$A$2:$B$822,2,0)</f>
        <v xml:space="preserve">ATM Banco Agrícola (Barahona) </v>
      </c>
      <c r="D38" s="147" t="s">
        <v>2675</v>
      </c>
      <c r="E38" s="129">
        <v>335839274</v>
      </c>
    </row>
    <row r="39" spans="1:5" ht="18" x14ac:dyDescent="0.25">
      <c r="A39" s="130" t="str">
        <f>VLOOKUP(B39,'[1]LISTADO ATM'!$A$2:$C$822,3,0)</f>
        <v>DISTRITO NACIONAL</v>
      </c>
      <c r="B39" s="146">
        <v>539</v>
      </c>
      <c r="C39" s="146" t="str">
        <f>VLOOKUP(B39,'[1]LISTADO ATM'!$A$2:$B$822,2,0)</f>
        <v>ATM S/M La Cadena Los Proceres</v>
      </c>
      <c r="D39" s="147" t="s">
        <v>2675</v>
      </c>
      <c r="E39" s="148">
        <v>335838991</v>
      </c>
    </row>
    <row r="40" spans="1:5" ht="18" x14ac:dyDescent="0.25">
      <c r="A40" s="130" t="str">
        <f>VLOOKUP(B40,'[1]LISTADO ATM'!$A$2:$C$822,3,0)</f>
        <v>DISTRITO NACIONAL</v>
      </c>
      <c r="B40" s="146">
        <v>884</v>
      </c>
      <c r="C40" s="146" t="str">
        <f>VLOOKUP(B40,'[1]LISTADO ATM'!$A$2:$B$822,2,0)</f>
        <v xml:space="preserve">ATM UNP Olé Sabana Perdida </v>
      </c>
      <c r="D40" s="147" t="s">
        <v>2675</v>
      </c>
      <c r="E40" s="148">
        <v>335838992</v>
      </c>
    </row>
    <row r="41" spans="1:5" ht="18" x14ac:dyDescent="0.25">
      <c r="A41" s="130" t="str">
        <f>VLOOKUP(B41,'[1]LISTADO ATM'!$A$2:$C$822,3,0)</f>
        <v>DISTRITO NACIONAL</v>
      </c>
      <c r="B41" s="146">
        <v>629</v>
      </c>
      <c r="C41" s="146" t="str">
        <f>VLOOKUP(B41,'[1]LISTADO ATM'!$A$2:$B$822,2,0)</f>
        <v xml:space="preserve">ATM Oficina Americana Independencia I </v>
      </c>
      <c r="D41" s="147" t="s">
        <v>2675</v>
      </c>
      <c r="E41" s="148">
        <v>335838990</v>
      </c>
    </row>
    <row r="42" spans="1:5" ht="18" x14ac:dyDescent="0.25">
      <c r="A42" s="130" t="str">
        <f>VLOOKUP(B42,'[1]LISTADO ATM'!$A$2:$C$822,3,0)</f>
        <v>DISTRITO NACIONAL</v>
      </c>
      <c r="B42" s="146">
        <v>589</v>
      </c>
      <c r="C42" s="146" t="str">
        <f>VLOOKUP(B42,'[1]LISTADO ATM'!$A$2:$B$822,2,0)</f>
        <v xml:space="preserve">ATM S/M Bravo San Vicente de Paul </v>
      </c>
      <c r="D42" s="147" t="s">
        <v>2675</v>
      </c>
      <c r="E42" s="121">
        <v>335839511</v>
      </c>
    </row>
    <row r="43" spans="1:5" ht="18" x14ac:dyDescent="0.25">
      <c r="A43" s="130" t="str">
        <f>VLOOKUP(B43,'[1]LISTADO ATM'!$A$2:$C$822,3,0)</f>
        <v>DISTRITO NACIONAL</v>
      </c>
      <c r="B43" s="146">
        <v>970</v>
      </c>
      <c r="C43" s="146" t="str">
        <f>VLOOKUP(B43,'[1]LISTADO ATM'!$A$2:$B$822,2,0)</f>
        <v xml:space="preserve">ATM S/M Olé Haina </v>
      </c>
      <c r="D43" s="147" t="s">
        <v>2675</v>
      </c>
      <c r="E43" s="129">
        <v>335839555</v>
      </c>
    </row>
    <row r="44" spans="1:5" ht="18" x14ac:dyDescent="0.25">
      <c r="A44" s="130" t="str">
        <f>VLOOKUP(B44,'[1]LISTADO ATM'!$A$2:$C$822,3,0)</f>
        <v>SUR</v>
      </c>
      <c r="B44" s="146">
        <v>891</v>
      </c>
      <c r="C44" s="146" t="str">
        <f>VLOOKUP(B44,'[1]LISTADO ATM'!$A$2:$B$822,2,0)</f>
        <v xml:space="preserve">ATM Estación Texaco (Barahona) </v>
      </c>
      <c r="D44" s="147" t="s">
        <v>2675</v>
      </c>
      <c r="E44" s="129">
        <v>335839539</v>
      </c>
    </row>
    <row r="45" spans="1:5" ht="18" x14ac:dyDescent="0.25">
      <c r="A45" s="130" t="str">
        <f>VLOOKUP(B45,'[1]LISTADO ATM'!$A$2:$C$822,3,0)</f>
        <v>SUR</v>
      </c>
      <c r="B45" s="146">
        <v>615</v>
      </c>
      <c r="C45" s="146" t="str">
        <f>VLOOKUP(B45,'[1]LISTADO ATM'!$A$2:$B$822,2,0)</f>
        <v xml:space="preserve">ATM Estación Sunix Cabral (Barahona) </v>
      </c>
      <c r="D45" s="147" t="s">
        <v>2675</v>
      </c>
      <c r="E45" s="129">
        <v>335839504</v>
      </c>
    </row>
    <row r="46" spans="1:5" ht="18" x14ac:dyDescent="0.25">
      <c r="A46" s="130" t="str">
        <f>VLOOKUP(B46,'[1]LISTADO ATM'!$A$2:$C$822,3,0)</f>
        <v>DISTRITO NACIONAL</v>
      </c>
      <c r="B46" s="146">
        <v>931</v>
      </c>
      <c r="C46" s="146" t="str">
        <f>VLOOKUP(B46,'[1]LISTADO ATM'!$A$2:$B$822,2,0)</f>
        <v xml:space="preserve">ATM Autobanco Luperón I </v>
      </c>
      <c r="D46" s="147" t="s">
        <v>2675</v>
      </c>
      <c r="E46" s="129">
        <v>335839421</v>
      </c>
    </row>
    <row r="47" spans="1:5" ht="18" x14ac:dyDescent="0.25">
      <c r="A47" s="130" t="str">
        <f>VLOOKUP(B47,'[1]LISTADO ATM'!$A$2:$C$822,3,0)</f>
        <v>ESTE</v>
      </c>
      <c r="B47" s="146">
        <v>608</v>
      </c>
      <c r="C47" s="146" t="str">
        <f>VLOOKUP(B47,'[1]LISTADO ATM'!$A$2:$B$822,2,0)</f>
        <v xml:space="preserve">ATM Oficina Jumbo (San Pedro) </v>
      </c>
      <c r="D47" s="147" t="s">
        <v>2675</v>
      </c>
      <c r="E47" s="129">
        <v>335839310</v>
      </c>
    </row>
    <row r="48" spans="1:5" ht="18" x14ac:dyDescent="0.25">
      <c r="A48" s="130" t="str">
        <f>VLOOKUP(B48,'[1]LISTADO ATM'!$A$2:$C$822,3,0)</f>
        <v>DISTRITO NACIONAL</v>
      </c>
      <c r="B48" s="146">
        <v>162</v>
      </c>
      <c r="C48" s="146" t="str">
        <f>VLOOKUP(B48,'[1]LISTADO ATM'!$A$2:$B$822,2,0)</f>
        <v xml:space="preserve">ATM Oficina Tiradentes I </v>
      </c>
      <c r="D48" s="147" t="s">
        <v>2675</v>
      </c>
      <c r="E48" s="129">
        <v>335839084</v>
      </c>
    </row>
    <row r="49" spans="1:5" ht="18" x14ac:dyDescent="0.25">
      <c r="A49" s="130" t="str">
        <f>VLOOKUP(B49,'[1]LISTADO ATM'!$A$2:$C$822,3,0)</f>
        <v>DISTRITO NACIONAL</v>
      </c>
      <c r="B49" s="146">
        <v>714</v>
      </c>
      <c r="C49" s="146" t="str">
        <f>VLOOKUP(B49,'[1]LISTADO ATM'!$A$2:$B$822,2,0)</f>
        <v xml:space="preserve">ATM Hospital de Herrera </v>
      </c>
      <c r="D49" s="147" t="s">
        <v>2675</v>
      </c>
      <c r="E49" s="129">
        <v>335838997</v>
      </c>
    </row>
    <row r="50" spans="1:5" ht="18" x14ac:dyDescent="0.25">
      <c r="A50" s="130" t="str">
        <f>VLOOKUP(B50,'[1]LISTADO ATM'!$A$2:$C$822,3,0)</f>
        <v>DISTRITO NACIONAL</v>
      </c>
      <c r="B50" s="146">
        <v>31</v>
      </c>
      <c r="C50" s="146" t="str">
        <f>VLOOKUP(B50,'[1]LISTADO ATM'!$A$2:$B$822,2,0)</f>
        <v xml:space="preserve">ATM Oficina San Martín I </v>
      </c>
      <c r="D50" s="147" t="s">
        <v>2675</v>
      </c>
      <c r="E50" s="148">
        <v>335838964</v>
      </c>
    </row>
    <row r="51" spans="1:5" ht="18" x14ac:dyDescent="0.25">
      <c r="A51" s="130" t="str">
        <f>VLOOKUP(B51,'[1]LISTADO ATM'!$A$2:$C$822,3,0)</f>
        <v>DISTRITO NACIONAL</v>
      </c>
      <c r="B51" s="146">
        <v>390</v>
      </c>
      <c r="C51" s="146" t="str">
        <f>VLOOKUP(B51,'[1]LISTADO ATM'!$A$2:$B$822,2,0)</f>
        <v xml:space="preserve">ATM Oficina Boca Chica II </v>
      </c>
      <c r="D51" s="147" t="s">
        <v>2675</v>
      </c>
      <c r="E51" s="148">
        <v>335838962</v>
      </c>
    </row>
    <row r="52" spans="1:5" ht="18" x14ac:dyDescent="0.25">
      <c r="A52" s="130" t="str">
        <f>VLOOKUP(B52,'[1]LISTADO ATM'!$A$2:$C$822,3,0)</f>
        <v>DISTRITO NACIONAL</v>
      </c>
      <c r="B52" s="146">
        <v>32</v>
      </c>
      <c r="C52" s="146" t="str">
        <f>VLOOKUP(B52,'[1]LISTADO ATM'!$A$2:$B$822,2,0)</f>
        <v xml:space="preserve">ATM Oficina San Martín II </v>
      </c>
      <c r="D52" s="147" t="s">
        <v>2675</v>
      </c>
      <c r="E52" s="148">
        <v>335838961</v>
      </c>
    </row>
    <row r="53" spans="1:5" ht="18" x14ac:dyDescent="0.25">
      <c r="A53" s="130" t="str">
        <f>VLOOKUP(B53,'[1]LISTADO ATM'!$A$2:$C$822,3,0)</f>
        <v>DISTRITO NACIONAL</v>
      </c>
      <c r="B53" s="146">
        <v>800</v>
      </c>
      <c r="C53" s="146" t="str">
        <f>VLOOKUP(B53,'[1]LISTADO ATM'!$A$2:$B$822,2,0)</f>
        <v xml:space="preserve">ATM Estación Next Dipsa Pedro Livio Cedeño </v>
      </c>
      <c r="D53" s="147" t="s">
        <v>2675</v>
      </c>
      <c r="E53" s="148">
        <v>335836052</v>
      </c>
    </row>
    <row r="54" spans="1:5" ht="18" x14ac:dyDescent="0.25">
      <c r="A54" s="130" t="str">
        <f>VLOOKUP(B54,'[1]LISTADO ATM'!$A$2:$C$822,3,0)</f>
        <v>DISTRITO NACIONAL</v>
      </c>
      <c r="B54" s="146">
        <v>234</v>
      </c>
      <c r="C54" s="146" t="str">
        <f>VLOOKUP(B54,'[1]LISTADO ATM'!$A$2:$B$822,2,0)</f>
        <v xml:space="preserve">ATM Oficina Boca Chica I </v>
      </c>
      <c r="D54" s="147" t="s">
        <v>2675</v>
      </c>
      <c r="E54" s="148">
        <v>335838877</v>
      </c>
    </row>
    <row r="55" spans="1:5" ht="18" x14ac:dyDescent="0.25">
      <c r="A55" s="130" t="str">
        <f>VLOOKUP(B55,'[1]LISTADO ATM'!$A$2:$C$822,3,0)</f>
        <v>DISTRITO NACIONAL</v>
      </c>
      <c r="B55" s="146">
        <v>845</v>
      </c>
      <c r="C55" s="146" t="str">
        <f>VLOOKUP(B55,'[1]LISTADO ATM'!$A$2:$B$822,2,0)</f>
        <v xml:space="preserve">ATM CERTV (Canal 4) </v>
      </c>
      <c r="D55" s="147" t="s">
        <v>2675</v>
      </c>
      <c r="E55" s="121">
        <v>335838060</v>
      </c>
    </row>
    <row r="56" spans="1:5" ht="18" x14ac:dyDescent="0.25">
      <c r="A56" s="130" t="str">
        <f>VLOOKUP(B56,'[1]LISTADO ATM'!$A$2:$C$822,3,0)</f>
        <v>ESTE</v>
      </c>
      <c r="B56" s="146">
        <v>521</v>
      </c>
      <c r="C56" s="146" t="str">
        <f>VLOOKUP(B56,'[1]LISTADO ATM'!$A$2:$B$822,2,0)</f>
        <v xml:space="preserve">ATM UNP Bayahibe (La Romana) </v>
      </c>
      <c r="D56" s="147" t="s">
        <v>2675</v>
      </c>
      <c r="E56" s="121">
        <v>335838354</v>
      </c>
    </row>
    <row r="57" spans="1:5" ht="18" x14ac:dyDescent="0.25">
      <c r="A57" s="130" t="str">
        <f>VLOOKUP(B57,'[1]LISTADO ATM'!$A$2:$C$822,3,0)</f>
        <v>DISTRITO NACIONAL</v>
      </c>
      <c r="B57" s="146">
        <v>476</v>
      </c>
      <c r="C57" s="146" t="str">
        <f>VLOOKUP(B57,'[1]LISTADO ATM'!$A$2:$B$822,2,0)</f>
        <v xml:space="preserve">ATM Multicentro La Sirena Las Caobas </v>
      </c>
      <c r="D57" s="147" t="s">
        <v>2675</v>
      </c>
      <c r="E57" s="121">
        <v>335839633</v>
      </c>
    </row>
    <row r="58" spans="1:5" ht="18" x14ac:dyDescent="0.25">
      <c r="A58" s="130" t="str">
        <f>VLOOKUP(B58,'[1]LISTADO ATM'!$A$2:$C$822,3,0)</f>
        <v>DISTRITO NACIONAL</v>
      </c>
      <c r="B58" s="146">
        <v>973</v>
      </c>
      <c r="C58" s="146" t="str">
        <f>VLOOKUP(B58,'[1]LISTADO ATM'!$A$2:$B$822,2,0)</f>
        <v xml:space="preserve">ATM Oficina Sabana de la Mar </v>
      </c>
      <c r="D58" s="147" t="s">
        <v>2675</v>
      </c>
      <c r="E58" s="148">
        <v>335838993</v>
      </c>
    </row>
    <row r="59" spans="1:5" ht="18" x14ac:dyDescent="0.25">
      <c r="A59" s="130" t="str">
        <f>VLOOKUP(B59,'[1]LISTADO ATM'!$A$2:$C$822,3,0)</f>
        <v>DISTRITO NACIONAL</v>
      </c>
      <c r="B59" s="146">
        <v>547</v>
      </c>
      <c r="C59" s="146" t="str">
        <f>VLOOKUP(B59,'[1]LISTADO ATM'!$A$2:$B$822,2,0)</f>
        <v xml:space="preserve">ATM Plaza Lama Herrera </v>
      </c>
      <c r="D59" s="147" t="s">
        <v>2675</v>
      </c>
      <c r="E59" s="121">
        <v>335838957</v>
      </c>
    </row>
    <row r="60" spans="1:5" ht="18" x14ac:dyDescent="0.25">
      <c r="A60" s="130" t="str">
        <f>VLOOKUP(B60,'[1]LISTADO ATM'!$A$2:$C$822,3,0)</f>
        <v>SUR</v>
      </c>
      <c r="B60" s="146">
        <v>873</v>
      </c>
      <c r="C60" s="146" t="str">
        <f>VLOOKUP(B60,'[1]LISTADO ATM'!$A$2:$B$822,2,0)</f>
        <v xml:space="preserve">ATM Centro de Caja San Cristóbal II </v>
      </c>
      <c r="D60" s="147" t="s">
        <v>2675</v>
      </c>
      <c r="E60" s="121">
        <v>335837056</v>
      </c>
    </row>
    <row r="61" spans="1:5" ht="18" x14ac:dyDescent="0.25">
      <c r="A61" s="130" t="str">
        <f>VLOOKUP(B61,'[1]LISTADO ATM'!$A$2:$C$822,3,0)</f>
        <v>NORTE</v>
      </c>
      <c r="B61" s="146">
        <v>599</v>
      </c>
      <c r="C61" s="146" t="str">
        <f>VLOOKUP(B61,'[1]LISTADO ATM'!$A$2:$B$822,2,0)</f>
        <v xml:space="preserve">ATM Oficina Plaza Internacional (Santiago) </v>
      </c>
      <c r="D61" s="147" t="s">
        <v>2675</v>
      </c>
      <c r="E61" s="129">
        <v>335839668</v>
      </c>
    </row>
    <row r="62" spans="1:5" ht="18" x14ac:dyDescent="0.25">
      <c r="A62" s="130" t="str">
        <f>VLOOKUP(B62,'[1]LISTADO ATM'!$A$2:$C$822,3,0)</f>
        <v>ESTE</v>
      </c>
      <c r="B62" s="146">
        <v>427</v>
      </c>
      <c r="C62" s="146" t="str">
        <f>VLOOKUP(B62,'[1]LISTADO ATM'!$A$2:$B$822,2,0)</f>
        <v xml:space="preserve">ATM Almacenes Iberia (Hato Mayor) </v>
      </c>
      <c r="D62" s="147" t="s">
        <v>2675</v>
      </c>
      <c r="E62" s="129">
        <v>335839664</v>
      </c>
    </row>
    <row r="63" spans="1:5" ht="18" x14ac:dyDescent="0.25">
      <c r="A63" s="130" t="str">
        <f>VLOOKUP(B63,'[1]LISTADO ATM'!$A$2:$C$822,3,0)</f>
        <v>DISTRITO NACIONAL</v>
      </c>
      <c r="B63" s="146">
        <v>422</v>
      </c>
      <c r="C63" s="146" t="str">
        <f>VLOOKUP(B63,'[1]LISTADO ATM'!$A$2:$B$822,2,0)</f>
        <v xml:space="preserve">ATM Olé Manoguayabo </v>
      </c>
      <c r="D63" s="147" t="s">
        <v>2675</v>
      </c>
      <c r="E63" s="129">
        <v>335839663</v>
      </c>
    </row>
    <row r="64" spans="1:5" ht="18" x14ac:dyDescent="0.25">
      <c r="A64" s="130" t="str">
        <f>VLOOKUP(B64,'[1]LISTADO ATM'!$A$2:$C$822,3,0)</f>
        <v>SUR</v>
      </c>
      <c r="B64" s="146">
        <v>677</v>
      </c>
      <c r="C64" s="146" t="str">
        <f>VLOOKUP(B64,'[1]LISTADO ATM'!$A$2:$B$822,2,0)</f>
        <v>ATM PBG Villa Jaragua</v>
      </c>
      <c r="D64" s="147" t="s">
        <v>2675</v>
      </c>
      <c r="E64" s="129">
        <v>335839652</v>
      </c>
    </row>
    <row r="65" spans="1:6" ht="18" x14ac:dyDescent="0.25">
      <c r="A65" s="130" t="str">
        <f>VLOOKUP(B65,'[1]LISTADO ATM'!$A$2:$C$822,3,0)</f>
        <v>DISTRITO NACIONAL</v>
      </c>
      <c r="B65" s="146">
        <v>821</v>
      </c>
      <c r="C65" s="146" t="str">
        <f>VLOOKUP(B65,'[1]LISTADO ATM'!$A$2:$B$822,2,0)</f>
        <v xml:space="preserve">ATM S/M Bravo Churchill </v>
      </c>
      <c r="D65" s="147" t="s">
        <v>2675</v>
      </c>
      <c r="E65" s="129">
        <v>335839525</v>
      </c>
    </row>
    <row r="66" spans="1:6" ht="18" x14ac:dyDescent="0.25">
      <c r="A66" s="130" t="str">
        <f>VLOOKUP(B66,'[1]LISTADO ATM'!$A$2:$C$822,3,0)</f>
        <v>DISTRITO NACIONAL</v>
      </c>
      <c r="B66" s="146">
        <v>596</v>
      </c>
      <c r="C66" s="146" t="str">
        <f>VLOOKUP(B66,'[1]LISTADO ATM'!$A$2:$B$822,2,0)</f>
        <v xml:space="preserve">ATM Autobanco Malecón Center </v>
      </c>
      <c r="D66" s="147" t="s">
        <v>2675</v>
      </c>
      <c r="E66" s="129">
        <v>335839507</v>
      </c>
    </row>
    <row r="67" spans="1:6" ht="18" x14ac:dyDescent="0.25">
      <c r="A67" s="130" t="e">
        <f>VLOOKUP(B67,'[1]LISTADO ATM'!$A$2:$C$822,3,0)</f>
        <v>#N/A</v>
      </c>
      <c r="B67" s="146"/>
      <c r="C67" s="146" t="e">
        <f>VLOOKUP(B67,'[1]LISTADO ATM'!$A$2:$B$822,2,0)</f>
        <v>#N/A</v>
      </c>
      <c r="D67" s="147" t="s">
        <v>2675</v>
      </c>
      <c r="E67" s="121"/>
    </row>
    <row r="68" spans="1:6" ht="18" x14ac:dyDescent="0.25">
      <c r="A68" s="130" t="e">
        <f>VLOOKUP(B68,'[1]LISTADO ATM'!$A$2:$C$822,3,0)</f>
        <v>#N/A</v>
      </c>
      <c r="B68" s="146"/>
      <c r="C68" s="146" t="e">
        <f>VLOOKUP(B68,'[1]LISTADO ATM'!$A$2:$B$822,2,0)</f>
        <v>#N/A</v>
      </c>
      <c r="D68" s="147" t="s">
        <v>2675</v>
      </c>
      <c r="E68" s="121"/>
    </row>
    <row r="69" spans="1:6" ht="18" x14ac:dyDescent="0.25">
      <c r="A69" s="130" t="e">
        <f>VLOOKUP(B69,'[1]LISTADO ATM'!$A$2:$C$822,3,0)</f>
        <v>#N/A</v>
      </c>
      <c r="B69" s="146"/>
      <c r="C69" s="146" t="e">
        <f>VLOOKUP(B69,'[1]LISTADO ATM'!$A$2:$B$822,2,0)</f>
        <v>#N/A</v>
      </c>
      <c r="D69" s="147" t="s">
        <v>2675</v>
      </c>
      <c r="E69" s="121"/>
    </row>
    <row r="70" spans="1:6" ht="18" x14ac:dyDescent="0.25">
      <c r="A70" s="130" t="e">
        <f>VLOOKUP(B70,'[1]LISTADO ATM'!$A$2:$C$822,3,0)</f>
        <v>#N/A</v>
      </c>
      <c r="B70" s="146"/>
      <c r="C70" s="146" t="e">
        <f>VLOOKUP(B70,'[1]LISTADO ATM'!$A$2:$B$822,2,0)</f>
        <v>#N/A</v>
      </c>
      <c r="D70" s="147" t="s">
        <v>2675</v>
      </c>
      <c r="E70" s="121"/>
    </row>
    <row r="71" spans="1:6" ht="18" x14ac:dyDescent="0.25">
      <c r="A71" s="130" t="e">
        <f>VLOOKUP(B71,'[1]LISTADO ATM'!$A$2:$C$822,3,0)</f>
        <v>#N/A</v>
      </c>
      <c r="B71" s="146"/>
      <c r="C71" s="146" t="e">
        <f>VLOOKUP(B71,'[1]LISTADO ATM'!$A$2:$B$822,2,0)</f>
        <v>#N/A</v>
      </c>
      <c r="D71" s="147" t="s">
        <v>2675</v>
      </c>
      <c r="E71" s="121"/>
    </row>
    <row r="72" spans="1:6" ht="18.75" thickBot="1" x14ac:dyDescent="0.3">
      <c r="A72" s="117" t="s">
        <v>2498</v>
      </c>
      <c r="B72" s="100">
        <f>COUNT(B9:B71)</f>
        <v>58</v>
      </c>
      <c r="C72" s="187"/>
      <c r="D72" s="188"/>
      <c r="E72" s="189"/>
    </row>
    <row r="73" spans="1:6" x14ac:dyDescent="0.25">
      <c r="E73" s="98"/>
    </row>
    <row r="74" spans="1:6" ht="18" x14ac:dyDescent="0.25">
      <c r="A74" s="184" t="s">
        <v>2499</v>
      </c>
      <c r="B74" s="185"/>
      <c r="C74" s="185"/>
      <c r="D74" s="185"/>
      <c r="E74" s="186"/>
    </row>
    <row r="75" spans="1:6" ht="18" x14ac:dyDescent="0.25">
      <c r="A75" s="95" t="s">
        <v>15</v>
      </c>
      <c r="B75" s="95" t="s">
        <v>2426</v>
      </c>
      <c r="C75" s="95" t="s">
        <v>46</v>
      </c>
      <c r="D75" s="105" t="s">
        <v>2429</v>
      </c>
      <c r="E75" s="95" t="s">
        <v>2427</v>
      </c>
    </row>
    <row r="76" spans="1:6" ht="18" x14ac:dyDescent="0.25">
      <c r="A76" s="146" t="str">
        <f>VLOOKUP(B76,'[1]LISTADO ATM'!$A$2:$C$822,3,0)</f>
        <v>ESTE</v>
      </c>
      <c r="B76" s="146">
        <v>608</v>
      </c>
      <c r="C76" s="146" t="str">
        <f>VLOOKUP(B76,'[1]LISTADO ATM'!$A$2:$B$822,2,0)</f>
        <v xml:space="preserve">ATM Oficina Jumbo (San Pedro) </v>
      </c>
      <c r="D76" s="131" t="s">
        <v>2677</v>
      </c>
      <c r="E76" s="137">
        <v>335837754</v>
      </c>
      <c r="F76" s="126" t="s">
        <v>2676</v>
      </c>
    </row>
    <row r="77" spans="1:6" ht="18" x14ac:dyDescent="0.25">
      <c r="A77" s="146" t="str">
        <f>VLOOKUP(B77,'[1]LISTADO ATM'!$A$2:$C$822,3,0)</f>
        <v>DISTRITO NACIONAL</v>
      </c>
      <c r="B77" s="146">
        <v>966</v>
      </c>
      <c r="C77" s="146" t="str">
        <f>VLOOKUP(B77,'[1]LISTADO ATM'!$A$2:$B$822,2,0)</f>
        <v>ATM Centro Medico Real</v>
      </c>
      <c r="D77" s="131" t="s">
        <v>2677</v>
      </c>
      <c r="E77" s="148">
        <v>335837755</v>
      </c>
    </row>
    <row r="78" spans="1:6" ht="18" x14ac:dyDescent="0.25">
      <c r="A78" s="146" t="str">
        <f>VLOOKUP(B78,'[1]LISTADO ATM'!$A$2:$C$822,3,0)</f>
        <v>ESTE</v>
      </c>
      <c r="B78" s="146">
        <v>104</v>
      </c>
      <c r="C78" s="146" t="str">
        <f>VLOOKUP(B78,'[1]LISTADO ATM'!$A$2:$B$822,2,0)</f>
        <v xml:space="preserve">ATM Jumbo Higuey </v>
      </c>
      <c r="D78" s="131" t="s">
        <v>2677</v>
      </c>
      <c r="E78" s="148">
        <v>335837424</v>
      </c>
    </row>
    <row r="79" spans="1:6" ht="18" x14ac:dyDescent="0.25">
      <c r="A79" s="146" t="str">
        <f>VLOOKUP(B79,'[1]LISTADO ATM'!$A$2:$C$822,3,0)</f>
        <v>SUR</v>
      </c>
      <c r="B79" s="146">
        <v>5</v>
      </c>
      <c r="C79" s="146" t="str">
        <f>VLOOKUP(B79,'[1]LISTADO ATM'!$A$2:$B$822,2,0)</f>
        <v>ATM Oficina Autoservicio Villa Ofelia (San Juan)</v>
      </c>
      <c r="D79" s="131" t="s">
        <v>2677</v>
      </c>
      <c r="E79" s="148">
        <v>335837791</v>
      </c>
      <c r="F79" s="126" t="s">
        <v>2676</v>
      </c>
    </row>
    <row r="80" spans="1:6" ht="18" x14ac:dyDescent="0.25">
      <c r="A80" s="146" t="str">
        <f>VLOOKUP(B80,'[1]LISTADO ATM'!$A$2:$C$822,3,0)</f>
        <v>DISTRITO NACIONAL</v>
      </c>
      <c r="B80" s="146">
        <v>560</v>
      </c>
      <c r="C80" s="146" t="str">
        <f>VLOOKUP(B80,'[1]LISTADO ATM'!$A$2:$B$822,2,0)</f>
        <v xml:space="preserve">ATM Junta Central Electoral </v>
      </c>
      <c r="D80" s="131" t="s">
        <v>2677</v>
      </c>
      <c r="E80" s="148">
        <v>335837813</v>
      </c>
    </row>
    <row r="81" spans="1:5" ht="18" x14ac:dyDescent="0.25">
      <c r="A81" s="146" t="str">
        <f>VLOOKUP(B81,'[1]LISTADO ATM'!$A$2:$C$822,3,0)</f>
        <v>SUR</v>
      </c>
      <c r="B81" s="146">
        <v>584</v>
      </c>
      <c r="C81" s="146" t="str">
        <f>VLOOKUP(B81,'[1]LISTADO ATM'!$A$2:$B$822,2,0)</f>
        <v xml:space="preserve">ATM Oficina San Cristóbal I </v>
      </c>
      <c r="D81" s="131" t="s">
        <v>2677</v>
      </c>
      <c r="E81" s="148">
        <v>335838492</v>
      </c>
    </row>
    <row r="82" spans="1:5" ht="18" x14ac:dyDescent="0.25">
      <c r="A82" s="146" t="str">
        <f>VLOOKUP(B82,'[1]LISTADO ATM'!$A$2:$C$822,3,0)</f>
        <v>SUR</v>
      </c>
      <c r="B82" s="146">
        <v>356</v>
      </c>
      <c r="C82" s="146" t="str">
        <f>VLOOKUP(B82,'[1]LISTADO ATM'!$A$2:$B$822,2,0)</f>
        <v xml:space="preserve">ATM Estación Sigma (San Cristóbal) </v>
      </c>
      <c r="D82" s="131" t="s">
        <v>2677</v>
      </c>
      <c r="E82" s="148">
        <v>335836366</v>
      </c>
    </row>
    <row r="83" spans="1:5" ht="18" x14ac:dyDescent="0.25">
      <c r="A83" s="146" t="e">
        <f>VLOOKUP(B83,'[1]LISTADO ATM'!$A$2:$C$822,3,0)</f>
        <v>#N/A</v>
      </c>
      <c r="B83" s="146"/>
      <c r="C83" s="146" t="e">
        <f>VLOOKUP(B83,'[1]LISTADO ATM'!$A$2:$B$822,2,0)</f>
        <v>#N/A</v>
      </c>
      <c r="D83" s="131" t="s">
        <v>2677</v>
      </c>
      <c r="E83" s="137"/>
    </row>
    <row r="84" spans="1:5" ht="18" x14ac:dyDescent="0.25">
      <c r="A84" s="146" t="e">
        <f>VLOOKUP(B84,'[1]LISTADO ATM'!$A$2:$C$822,3,0)</f>
        <v>#N/A</v>
      </c>
      <c r="B84" s="146"/>
      <c r="C84" s="146" t="e">
        <f>VLOOKUP(B84,'[1]LISTADO ATM'!$A$2:$B$822,2,0)</f>
        <v>#N/A</v>
      </c>
      <c r="D84" s="131" t="s">
        <v>2677</v>
      </c>
      <c r="E84" s="137"/>
    </row>
    <row r="85" spans="1:5" ht="18" x14ac:dyDescent="0.25">
      <c r="A85" s="146" t="e">
        <f>VLOOKUP(B85,'[1]LISTADO ATM'!$A$2:$C$822,3,0)</f>
        <v>#N/A</v>
      </c>
      <c r="B85" s="146"/>
      <c r="C85" s="146" t="e">
        <f>VLOOKUP(B85,'[1]LISTADO ATM'!$A$2:$B$822,2,0)</f>
        <v>#N/A</v>
      </c>
      <c r="D85" s="131" t="s">
        <v>2677</v>
      </c>
      <c r="E85" s="137"/>
    </row>
    <row r="86" spans="1:5" ht="18" x14ac:dyDescent="0.25">
      <c r="A86" s="146" t="e">
        <f>VLOOKUP(B86,'[1]LISTADO ATM'!$A$2:$C$822,3,0)</f>
        <v>#N/A</v>
      </c>
      <c r="B86" s="146"/>
      <c r="C86" s="146" t="e">
        <f>VLOOKUP(B86,'[1]LISTADO ATM'!$A$2:$B$822,2,0)</f>
        <v>#N/A</v>
      </c>
      <c r="D86" s="131" t="s">
        <v>2677</v>
      </c>
      <c r="E86" s="137"/>
    </row>
    <row r="87" spans="1:5" ht="18" x14ac:dyDescent="0.25">
      <c r="A87" s="146" t="e">
        <f>VLOOKUP(B87,'[1]LISTADO ATM'!$A$2:$C$822,3,0)</f>
        <v>#N/A</v>
      </c>
      <c r="B87" s="146"/>
      <c r="C87" s="146" t="e">
        <f>VLOOKUP(B87,'[1]LISTADO ATM'!$A$2:$B$822,2,0)</f>
        <v>#N/A</v>
      </c>
      <c r="D87" s="131" t="s">
        <v>2677</v>
      </c>
      <c r="E87" s="137"/>
    </row>
    <row r="88" spans="1:5" ht="18.75" thickBot="1" x14ac:dyDescent="0.3">
      <c r="A88" s="117" t="s">
        <v>2498</v>
      </c>
      <c r="B88" s="100">
        <f>COUNT(B76:B87)</f>
        <v>7</v>
      </c>
      <c r="C88" s="170"/>
      <c r="D88" s="171"/>
      <c r="E88" s="172"/>
    </row>
    <row r="89" spans="1:5" ht="15.75" thickBot="1" x14ac:dyDescent="0.3">
      <c r="E89" s="98"/>
    </row>
    <row r="90" spans="1:5" ht="18.75" thickBot="1" x14ac:dyDescent="0.3">
      <c r="A90" s="165" t="s">
        <v>2500</v>
      </c>
      <c r="B90" s="166"/>
      <c r="C90" s="166"/>
      <c r="D90" s="166"/>
      <c r="E90" s="167"/>
    </row>
    <row r="91" spans="1:5" ht="18" x14ac:dyDescent="0.25">
      <c r="A91" s="95" t="s">
        <v>15</v>
      </c>
      <c r="B91" s="95" t="s">
        <v>2426</v>
      </c>
      <c r="C91" s="96" t="s">
        <v>46</v>
      </c>
      <c r="D91" s="96" t="s">
        <v>2429</v>
      </c>
      <c r="E91" s="95" t="s">
        <v>2427</v>
      </c>
    </row>
    <row r="92" spans="1:5" ht="18" x14ac:dyDescent="0.25">
      <c r="A92" s="130" t="str">
        <f>VLOOKUP(B92,'[1]LISTADO ATM'!$A$2:$C$822,3,0)</f>
        <v>DISTRITO NACIONAL</v>
      </c>
      <c r="B92" s="146">
        <v>438</v>
      </c>
      <c r="C92" s="146" t="str">
        <f>VLOOKUP(B92,'[1]LISTADO ATM'!$A$2:$B$822,2,0)</f>
        <v xml:space="preserve">ATM Autobanco Torre IV </v>
      </c>
      <c r="D92" s="149" t="s">
        <v>2451</v>
      </c>
      <c r="E92" s="129">
        <v>335838128</v>
      </c>
    </row>
    <row r="93" spans="1:5" ht="18" x14ac:dyDescent="0.25">
      <c r="A93" s="130" t="str">
        <f>VLOOKUP(B93,'[1]LISTADO ATM'!$A$2:$C$822,3,0)</f>
        <v>DISTRITO NACIONAL</v>
      </c>
      <c r="B93" s="146">
        <v>967</v>
      </c>
      <c r="C93" s="146" t="str">
        <f>VLOOKUP(B93,'[1]LISTADO ATM'!$A$2:$B$822,2,0)</f>
        <v xml:space="preserve">ATM UNP Hiper Olé Autopista Duarte </v>
      </c>
      <c r="D93" s="149" t="s">
        <v>2451</v>
      </c>
      <c r="E93" s="148">
        <v>335835990</v>
      </c>
    </row>
    <row r="94" spans="1:5" ht="18" x14ac:dyDescent="0.25">
      <c r="A94" s="130" t="str">
        <f>VLOOKUP(B94,'[1]LISTADO ATM'!$A$2:$C$822,3,0)</f>
        <v>DISTRITO NACIONAL</v>
      </c>
      <c r="B94" s="146">
        <v>231</v>
      </c>
      <c r="C94" s="146" t="str">
        <f>VLOOKUP(B94,'[1]LISTADO ATM'!$A$2:$B$822,2,0)</f>
        <v xml:space="preserve">ATM Oficina Zona Oriental </v>
      </c>
      <c r="D94" s="149" t="s">
        <v>2451</v>
      </c>
      <c r="E94" s="148">
        <v>335838873</v>
      </c>
    </row>
    <row r="95" spans="1:5" ht="18" x14ac:dyDescent="0.25">
      <c r="A95" s="130" t="str">
        <f>VLOOKUP(B95,'[1]LISTADO ATM'!$A$2:$C$822,3,0)</f>
        <v>DISTRITO NACIONAL</v>
      </c>
      <c r="B95" s="146">
        <v>407</v>
      </c>
      <c r="C95" s="146" t="str">
        <f>VLOOKUP(B95,'[1]LISTADO ATM'!$A$2:$B$822,2,0)</f>
        <v xml:space="preserve">ATM Multicentro La Sirena Villa Mella </v>
      </c>
      <c r="D95" s="149" t="s">
        <v>2451</v>
      </c>
      <c r="E95" s="129">
        <v>335836260</v>
      </c>
    </row>
    <row r="96" spans="1:5" ht="18" x14ac:dyDescent="0.25">
      <c r="A96" s="130" t="str">
        <f>VLOOKUP(B96,'[1]LISTADO ATM'!$A$2:$C$822,3,0)</f>
        <v>DISTRITO NACIONAL</v>
      </c>
      <c r="B96" s="146">
        <v>722</v>
      </c>
      <c r="C96" s="146" t="str">
        <f>VLOOKUP(B96,'[1]LISTADO ATM'!$A$2:$B$822,2,0)</f>
        <v xml:space="preserve">ATM Oficina Charles de Gaulle III </v>
      </c>
      <c r="D96" s="149" t="s">
        <v>2451</v>
      </c>
      <c r="E96" s="148">
        <v>335838945</v>
      </c>
    </row>
    <row r="97" spans="1:5" ht="18" x14ac:dyDescent="0.25">
      <c r="A97" s="130" t="str">
        <f>VLOOKUP(B97,'[1]LISTADO ATM'!$A$2:$C$822,3,0)</f>
        <v>NORTE</v>
      </c>
      <c r="B97" s="146">
        <v>40</v>
      </c>
      <c r="C97" s="146" t="str">
        <f>VLOOKUP(B97,'[1]LISTADO ATM'!$A$2:$B$822,2,0)</f>
        <v xml:space="preserve">ATM Oficina El Puñal </v>
      </c>
      <c r="D97" s="149" t="s">
        <v>2451</v>
      </c>
      <c r="E97" s="148">
        <v>335838949</v>
      </c>
    </row>
    <row r="98" spans="1:5" ht="18" x14ac:dyDescent="0.25">
      <c r="A98" s="130" t="str">
        <f>VLOOKUP(B98,'[1]LISTADO ATM'!$A$2:$C$822,3,0)</f>
        <v>ESTE</v>
      </c>
      <c r="B98" s="146">
        <v>114</v>
      </c>
      <c r="C98" s="146" t="str">
        <f>VLOOKUP(B98,'[1]LISTADO ATM'!$A$2:$B$822,2,0)</f>
        <v xml:space="preserve">ATM Oficina Hato Mayor </v>
      </c>
      <c r="D98" s="149" t="s">
        <v>2451</v>
      </c>
      <c r="E98" s="148">
        <v>335838955</v>
      </c>
    </row>
    <row r="99" spans="1:5" ht="18" x14ac:dyDescent="0.25">
      <c r="A99" s="130" t="str">
        <f>VLOOKUP(B99,'[1]LISTADO ATM'!$A$2:$C$822,3,0)</f>
        <v>DISTRITO NACIONAL</v>
      </c>
      <c r="B99" s="146">
        <v>983</v>
      </c>
      <c r="C99" s="146" t="str">
        <f>VLOOKUP(B99,'[1]LISTADO ATM'!$A$2:$B$822,2,0)</f>
        <v xml:space="preserve">ATM Bravo República de Colombia </v>
      </c>
      <c r="D99" s="149" t="s">
        <v>2451</v>
      </c>
      <c r="E99" s="148">
        <v>335838959</v>
      </c>
    </row>
    <row r="100" spans="1:5" ht="18" x14ac:dyDescent="0.25">
      <c r="A100" s="130" t="str">
        <f>VLOOKUP(B100,'[1]LISTADO ATM'!$A$2:$C$822,3,0)</f>
        <v>DISTRITO NACIONAL</v>
      </c>
      <c r="B100" s="146">
        <v>562</v>
      </c>
      <c r="C100" s="146" t="str">
        <f>VLOOKUP(B100,'[1]LISTADO ATM'!$A$2:$B$822,2,0)</f>
        <v xml:space="preserve">ATM S/M Jumbo Carretera Mella </v>
      </c>
      <c r="D100" s="149" t="s">
        <v>2451</v>
      </c>
      <c r="E100" s="148">
        <v>335838960</v>
      </c>
    </row>
    <row r="101" spans="1:5" ht="18" x14ac:dyDescent="0.25">
      <c r="A101" s="130" t="str">
        <f>VLOOKUP(B101,'[1]LISTADO ATM'!$A$2:$C$822,3,0)</f>
        <v>DISTRITO NACIONAL</v>
      </c>
      <c r="B101" s="146">
        <v>437</v>
      </c>
      <c r="C101" s="146" t="str">
        <f>VLOOKUP(B101,'[1]LISTADO ATM'!$A$2:$B$822,2,0)</f>
        <v xml:space="preserve">ATM Autobanco Torre III </v>
      </c>
      <c r="D101" s="149" t="s">
        <v>2451</v>
      </c>
      <c r="E101" s="148">
        <v>335838966</v>
      </c>
    </row>
    <row r="102" spans="1:5" ht="18" x14ac:dyDescent="0.25">
      <c r="A102" s="130" t="str">
        <f>VLOOKUP(B102,'[1]LISTADO ATM'!$A$2:$C$822,3,0)</f>
        <v>DISTRITO NACIONAL</v>
      </c>
      <c r="B102" s="146">
        <v>696</v>
      </c>
      <c r="C102" s="146" t="str">
        <f>VLOOKUP(B102,'[1]LISTADO ATM'!$A$2:$B$822,2,0)</f>
        <v>ATM Olé Jacobo Majluta</v>
      </c>
      <c r="D102" s="149" t="s">
        <v>2451</v>
      </c>
      <c r="E102" s="129">
        <v>335838996</v>
      </c>
    </row>
    <row r="103" spans="1:5" ht="18" x14ac:dyDescent="0.25">
      <c r="A103" s="130" t="str">
        <f>VLOOKUP(B103,'[1]LISTADO ATM'!$A$2:$C$822,3,0)</f>
        <v>DISTRITO NACIONAL</v>
      </c>
      <c r="B103" s="146">
        <v>708</v>
      </c>
      <c r="C103" s="146" t="str">
        <f>VLOOKUP(B103,'[1]LISTADO ATM'!$A$2:$B$822,2,0)</f>
        <v xml:space="preserve">ATM El Vestir De Hoy </v>
      </c>
      <c r="D103" s="149" t="s">
        <v>2451</v>
      </c>
      <c r="E103" s="129">
        <v>335839090</v>
      </c>
    </row>
    <row r="104" spans="1:5" ht="18" x14ac:dyDescent="0.25">
      <c r="A104" s="130" t="str">
        <f>VLOOKUP(B104,'[1]LISTADO ATM'!$A$2:$C$822,3,0)</f>
        <v>DISTRITO NACIONAL</v>
      </c>
      <c r="B104" s="146">
        <v>26</v>
      </c>
      <c r="C104" s="146" t="str">
        <f>VLOOKUP(B104,'[1]LISTADO ATM'!$A$2:$B$822,2,0)</f>
        <v>ATM S/M Jumbo San Isidro</v>
      </c>
      <c r="D104" s="149" t="s">
        <v>2451</v>
      </c>
      <c r="E104" s="129">
        <v>335839136</v>
      </c>
    </row>
    <row r="105" spans="1:5" ht="18" x14ac:dyDescent="0.25">
      <c r="A105" s="130" t="str">
        <f>VLOOKUP(B105,'[1]LISTADO ATM'!$A$2:$C$822,3,0)</f>
        <v>DISTRITO NACIONAL</v>
      </c>
      <c r="B105" s="146">
        <v>525</v>
      </c>
      <c r="C105" s="146" t="str">
        <f>VLOOKUP(B105,'[1]LISTADO ATM'!$A$2:$B$822,2,0)</f>
        <v>ATM S/M Bravo Las Americas</v>
      </c>
      <c r="D105" s="149" t="s">
        <v>2451</v>
      </c>
      <c r="E105" s="129">
        <v>335839199</v>
      </c>
    </row>
    <row r="106" spans="1:5" ht="18" x14ac:dyDescent="0.25">
      <c r="A106" s="130" t="str">
        <f>VLOOKUP(B106,'[1]LISTADO ATM'!$A$2:$C$822,3,0)</f>
        <v>NORTE</v>
      </c>
      <c r="B106" s="146">
        <v>88</v>
      </c>
      <c r="C106" s="146" t="str">
        <f>VLOOKUP(B106,'[1]LISTADO ATM'!$A$2:$B$822,2,0)</f>
        <v xml:space="preserve">ATM S/M La Fuente (Santiago) </v>
      </c>
      <c r="D106" s="149" t="s">
        <v>2451</v>
      </c>
      <c r="E106" s="129">
        <v>335839210</v>
      </c>
    </row>
    <row r="107" spans="1:5" ht="18.75" customHeight="1" x14ac:dyDescent="0.25">
      <c r="A107" s="130" t="str">
        <f>VLOOKUP(B107,'[1]LISTADO ATM'!$A$2:$C$822,3,0)</f>
        <v>DISTRITO NACIONAL</v>
      </c>
      <c r="B107" s="146">
        <v>715</v>
      </c>
      <c r="C107" s="146" t="str">
        <f>VLOOKUP(B107,'[1]LISTADO ATM'!$A$2:$B$822,2,0)</f>
        <v xml:space="preserve">ATM Oficina 27 de Febrero (Lobby) </v>
      </c>
      <c r="D107" s="149" t="s">
        <v>2451</v>
      </c>
      <c r="E107" s="129">
        <v>335839371</v>
      </c>
    </row>
    <row r="108" spans="1:5" ht="18" x14ac:dyDescent="0.25">
      <c r="A108" s="130" t="str">
        <f>VLOOKUP(B108,'[1]LISTADO ATM'!$A$2:$C$822,3,0)</f>
        <v>NORTE</v>
      </c>
      <c r="B108" s="146">
        <v>633</v>
      </c>
      <c r="C108" s="146" t="str">
        <f>VLOOKUP(B108,'[1]LISTADO ATM'!$A$2:$B$822,2,0)</f>
        <v xml:space="preserve">ATM Autobanco Las Colinas </v>
      </c>
      <c r="D108" s="149" t="s">
        <v>2451</v>
      </c>
      <c r="E108" s="129">
        <v>335839468</v>
      </c>
    </row>
    <row r="109" spans="1:5" ht="18" x14ac:dyDescent="0.25">
      <c r="A109" s="130" t="str">
        <f>VLOOKUP(B109,'[1]LISTADO ATM'!$A$2:$C$822,3,0)</f>
        <v>SUR</v>
      </c>
      <c r="B109" s="146">
        <v>6</v>
      </c>
      <c r="C109" s="146" t="str">
        <f>VLOOKUP(B109,'[1]LISTADO ATM'!$A$2:$B$822,2,0)</f>
        <v xml:space="preserve">ATM Plaza WAO San Juan </v>
      </c>
      <c r="D109" s="149" t="s">
        <v>2451</v>
      </c>
      <c r="E109" s="129">
        <v>335839520</v>
      </c>
    </row>
    <row r="110" spans="1:5" ht="18" x14ac:dyDescent="0.25">
      <c r="A110" s="130" t="str">
        <f>VLOOKUP(B110,'[1]LISTADO ATM'!$A$2:$C$822,3,0)</f>
        <v>NORTE</v>
      </c>
      <c r="B110" s="146">
        <v>809</v>
      </c>
      <c r="C110" s="146" t="str">
        <f>VLOOKUP(B110,'[1]LISTADO ATM'!$A$2:$B$822,2,0)</f>
        <v>ATM Yoma (Cotuí)</v>
      </c>
      <c r="D110" s="149" t="s">
        <v>2451</v>
      </c>
      <c r="E110" s="129">
        <v>335839533</v>
      </c>
    </row>
    <row r="111" spans="1:5" ht="18" x14ac:dyDescent="0.25">
      <c r="A111" s="130" t="str">
        <f>VLOOKUP(B111,'[1]LISTADO ATM'!$A$2:$C$822,3,0)</f>
        <v>NORTE</v>
      </c>
      <c r="B111" s="146">
        <v>119</v>
      </c>
      <c r="C111" s="146" t="str">
        <f>VLOOKUP(B111,'[1]LISTADO ATM'!$A$2:$B$822,2,0)</f>
        <v>ATM Oficina La Barranquita</v>
      </c>
      <c r="D111" s="149" t="s">
        <v>2451</v>
      </c>
      <c r="E111" s="129">
        <v>335839562</v>
      </c>
    </row>
    <row r="112" spans="1:5" ht="18" x14ac:dyDescent="0.25">
      <c r="A112" s="130" t="str">
        <f>VLOOKUP(B112,'[1]LISTADO ATM'!$A$2:$C$822,3,0)</f>
        <v>NORTE</v>
      </c>
      <c r="B112" s="146">
        <v>604</v>
      </c>
      <c r="C112" s="146" t="str">
        <f>VLOOKUP(B112,'[1]LISTADO ATM'!$A$2:$B$822,2,0)</f>
        <v xml:space="preserve">ATM Oficina Estancia Nueva (Moca) </v>
      </c>
      <c r="D112" s="149" t="s">
        <v>2451</v>
      </c>
      <c r="E112" s="129">
        <v>335839650</v>
      </c>
    </row>
    <row r="113" spans="1:5" ht="18" x14ac:dyDescent="0.25">
      <c r="A113" s="130" t="str">
        <f>VLOOKUP(B113,'[1]LISTADO ATM'!$A$2:$C$822,3,0)</f>
        <v>NORTE</v>
      </c>
      <c r="B113" s="146">
        <v>138</v>
      </c>
      <c r="C113" s="146" t="str">
        <f>VLOOKUP(B113,'[1]LISTADO ATM'!$A$2:$B$822,2,0)</f>
        <v xml:space="preserve">ATM UNP Fantino </v>
      </c>
      <c r="D113" s="149" t="s">
        <v>2451</v>
      </c>
      <c r="E113" s="129">
        <v>335839655</v>
      </c>
    </row>
    <row r="114" spans="1:5" ht="18" x14ac:dyDescent="0.25">
      <c r="A114" s="130" t="str">
        <f>VLOOKUP(B114,'[1]LISTADO ATM'!$A$2:$C$822,3,0)</f>
        <v>NORTE</v>
      </c>
      <c r="B114" s="146">
        <v>171</v>
      </c>
      <c r="C114" s="146" t="str">
        <f>VLOOKUP(B114,'[1]LISTADO ATM'!$A$2:$B$822,2,0)</f>
        <v xml:space="preserve">ATM Oficina Moca </v>
      </c>
      <c r="D114" s="149" t="s">
        <v>2451</v>
      </c>
      <c r="E114" s="129">
        <v>335839657</v>
      </c>
    </row>
    <row r="115" spans="1:5" ht="18" x14ac:dyDescent="0.25">
      <c r="A115" s="130" t="str">
        <f>VLOOKUP(B115,'[1]LISTADO ATM'!$A$2:$C$822,3,0)</f>
        <v>NORTE</v>
      </c>
      <c r="B115" s="146">
        <v>22</v>
      </c>
      <c r="C115" s="146" t="str">
        <f>VLOOKUP(B115,'[1]LISTADO ATM'!$A$2:$B$822,2,0)</f>
        <v>ATM S/M Olimpico (Santiago)</v>
      </c>
      <c r="D115" s="149" t="s">
        <v>2451</v>
      </c>
      <c r="E115" s="129">
        <v>335839666</v>
      </c>
    </row>
    <row r="116" spans="1:5" ht="18" x14ac:dyDescent="0.25">
      <c r="A116" s="130" t="str">
        <f>VLOOKUP(B116,'[1]LISTADO ATM'!$A$2:$C$822,3,0)</f>
        <v>DISTRITO NACIONAL</v>
      </c>
      <c r="B116" s="146">
        <v>710</v>
      </c>
      <c r="C116" s="146" t="str">
        <f>VLOOKUP(B116,'[1]LISTADO ATM'!$A$2:$B$822,2,0)</f>
        <v xml:space="preserve">ATM S/M Soberano </v>
      </c>
      <c r="D116" s="149" t="s">
        <v>2451</v>
      </c>
      <c r="E116" s="129">
        <v>335839675</v>
      </c>
    </row>
    <row r="117" spans="1:5" ht="18" x14ac:dyDescent="0.25">
      <c r="A117" s="130" t="str">
        <f>VLOOKUP(B117,'[1]LISTADO ATM'!$A$2:$C$822,3,0)</f>
        <v>DISTRITO NACIONAL</v>
      </c>
      <c r="B117" s="146">
        <v>813</v>
      </c>
      <c r="C117" s="146" t="str">
        <f>VLOOKUP(B117,'[1]LISTADO ATM'!$A$2:$B$822,2,0)</f>
        <v>ATM Occidental Mall</v>
      </c>
      <c r="D117" s="149" t="s">
        <v>2451</v>
      </c>
      <c r="E117" s="129">
        <v>335839739</v>
      </c>
    </row>
    <row r="118" spans="1:5" ht="18" x14ac:dyDescent="0.25">
      <c r="A118" s="130" t="str">
        <f>VLOOKUP(B118,'[1]LISTADO ATM'!$A$2:$C$822,3,0)</f>
        <v>DISTRITO NACIONAL</v>
      </c>
      <c r="B118" s="146">
        <v>13</v>
      </c>
      <c r="C118" s="146" t="str">
        <f>VLOOKUP(B118,'[1]LISTADO ATM'!$A$2:$B$822,2,0)</f>
        <v xml:space="preserve">ATM CDEEE </v>
      </c>
      <c r="D118" s="149" t="s">
        <v>2451</v>
      </c>
      <c r="E118" s="129">
        <v>335839742</v>
      </c>
    </row>
    <row r="119" spans="1:5" ht="18" x14ac:dyDescent="0.25">
      <c r="A119" s="130" t="str">
        <f>VLOOKUP(B119,'[1]LISTADO ATM'!$A$2:$C$822,3,0)</f>
        <v>DISTRITO NACIONAL</v>
      </c>
      <c r="B119" s="146">
        <v>527</v>
      </c>
      <c r="C119" s="146" t="str">
        <f>VLOOKUP(B119,'[1]LISTADO ATM'!$A$2:$B$822,2,0)</f>
        <v>ATM Oficina Zona Oriental II</v>
      </c>
      <c r="D119" s="149" t="s">
        <v>2451</v>
      </c>
      <c r="E119" s="129">
        <v>335839746</v>
      </c>
    </row>
    <row r="120" spans="1:5" ht="18" x14ac:dyDescent="0.25">
      <c r="A120" s="130" t="str">
        <f>VLOOKUP(B120,'[1]LISTADO ATM'!$A$2:$C$822,3,0)</f>
        <v>DISTRITO NACIONAL</v>
      </c>
      <c r="B120" s="146">
        <v>387</v>
      </c>
      <c r="C120" s="146" t="str">
        <f>VLOOKUP(B120,'[1]LISTADO ATM'!$A$2:$B$822,2,0)</f>
        <v xml:space="preserve">ATM S/M La Cadena San Vicente de Paul </v>
      </c>
      <c r="D120" s="149" t="s">
        <v>2451</v>
      </c>
      <c r="E120" s="129">
        <v>335839750</v>
      </c>
    </row>
    <row r="121" spans="1:5" ht="18" x14ac:dyDescent="0.25">
      <c r="A121" s="130" t="str">
        <f>VLOOKUP(B121,'[1]LISTADO ATM'!$A$2:$C$822,3,0)</f>
        <v>DISTRITO NACIONAL</v>
      </c>
      <c r="B121" s="146">
        <v>235</v>
      </c>
      <c r="C121" s="146" t="str">
        <f>VLOOKUP(B121,'[1]LISTADO ATM'!$A$2:$B$822,2,0)</f>
        <v xml:space="preserve">ATM Oficina Multicentro La Sirena San Isidro </v>
      </c>
      <c r="D121" s="149" t="s">
        <v>2451</v>
      </c>
      <c r="E121" s="129">
        <v>335839778</v>
      </c>
    </row>
    <row r="122" spans="1:5" ht="18" x14ac:dyDescent="0.25">
      <c r="A122" s="130" t="e">
        <f>VLOOKUP(B122,'[1]LISTADO ATM'!$A$2:$C$822,3,0)</f>
        <v>#N/A</v>
      </c>
      <c r="B122" s="146"/>
      <c r="C122" s="146" t="e">
        <f>VLOOKUP(B122,'[1]LISTADO ATM'!$A$2:$B$822,2,0)</f>
        <v>#N/A</v>
      </c>
      <c r="D122" s="149" t="s">
        <v>2451</v>
      </c>
      <c r="E122" s="129"/>
    </row>
    <row r="123" spans="1:5" ht="18" x14ac:dyDescent="0.25">
      <c r="A123" s="130" t="e">
        <f>VLOOKUP(B123,'[1]LISTADO ATM'!$A$2:$C$822,3,0)</f>
        <v>#N/A</v>
      </c>
      <c r="B123" s="146"/>
      <c r="C123" s="146" t="e">
        <f>VLOOKUP(B123,'[1]LISTADO ATM'!$A$2:$B$822,2,0)</f>
        <v>#N/A</v>
      </c>
      <c r="D123" s="149" t="s">
        <v>2451</v>
      </c>
      <c r="E123" s="129"/>
    </row>
    <row r="124" spans="1:5" ht="18" x14ac:dyDescent="0.25">
      <c r="A124" s="130" t="e">
        <f>VLOOKUP(B124,'[1]LISTADO ATM'!$A$2:$C$822,3,0)</f>
        <v>#N/A</v>
      </c>
      <c r="B124" s="146"/>
      <c r="C124" s="146" t="e">
        <f>VLOOKUP(B124,'[1]LISTADO ATM'!$A$2:$B$822,2,0)</f>
        <v>#N/A</v>
      </c>
      <c r="D124" s="149" t="s">
        <v>2451</v>
      </c>
      <c r="E124" s="129"/>
    </row>
    <row r="125" spans="1:5" ht="18" x14ac:dyDescent="0.25">
      <c r="A125" s="130" t="e">
        <f>VLOOKUP(B125,'[1]LISTADO ATM'!$A$2:$C$822,3,0)</f>
        <v>#N/A</v>
      </c>
      <c r="B125" s="146"/>
      <c r="C125" s="146" t="e">
        <f>VLOOKUP(B125,'[1]LISTADO ATM'!$A$2:$B$822,2,0)</f>
        <v>#N/A</v>
      </c>
      <c r="D125" s="149" t="s">
        <v>2451</v>
      </c>
      <c r="E125" s="129"/>
    </row>
    <row r="126" spans="1:5" ht="18" x14ac:dyDescent="0.25">
      <c r="A126" s="130" t="e">
        <f>VLOOKUP(B126,'[1]LISTADO ATM'!$A$2:$C$822,3,0)</f>
        <v>#N/A</v>
      </c>
      <c r="B126" s="146"/>
      <c r="C126" s="146" t="e">
        <f>VLOOKUP(B126,'[1]LISTADO ATM'!$A$2:$B$822,2,0)</f>
        <v>#N/A</v>
      </c>
      <c r="D126" s="149" t="s">
        <v>2451</v>
      </c>
      <c r="E126" s="129"/>
    </row>
    <row r="127" spans="1:5" ht="18" x14ac:dyDescent="0.25">
      <c r="A127" s="130" t="e">
        <f>VLOOKUP(B127,'[1]LISTADO ATM'!$A$2:$C$822,3,0)</f>
        <v>#N/A</v>
      </c>
      <c r="B127" s="146"/>
      <c r="C127" s="146" t="e">
        <f>VLOOKUP(B127,'[1]LISTADO ATM'!$A$2:$B$822,2,0)</f>
        <v>#N/A</v>
      </c>
      <c r="D127" s="149" t="s">
        <v>2451</v>
      </c>
      <c r="E127" s="129"/>
    </row>
    <row r="128" spans="1:5" ht="18" x14ac:dyDescent="0.25">
      <c r="A128" s="130" t="e">
        <f>VLOOKUP(B128,'[1]LISTADO ATM'!$A$2:$C$822,3,0)</f>
        <v>#N/A</v>
      </c>
      <c r="B128" s="146"/>
      <c r="C128" s="146" t="e">
        <f>VLOOKUP(B128,'[1]LISTADO ATM'!$A$2:$B$822,2,0)</f>
        <v>#N/A</v>
      </c>
      <c r="D128" s="149" t="s">
        <v>2451</v>
      </c>
      <c r="E128" s="129"/>
    </row>
    <row r="129" spans="1:5" ht="18" x14ac:dyDescent="0.25">
      <c r="A129" s="130" t="e">
        <f>VLOOKUP(B129,'[1]LISTADO ATM'!$A$2:$C$822,3,0)</f>
        <v>#N/A</v>
      </c>
      <c r="B129" s="146"/>
      <c r="C129" s="146" t="e">
        <f>VLOOKUP(B129,'[1]LISTADO ATM'!$A$2:$B$822,2,0)</f>
        <v>#N/A</v>
      </c>
      <c r="D129" s="149" t="s">
        <v>2451</v>
      </c>
      <c r="E129" s="129"/>
    </row>
    <row r="130" spans="1:5" ht="18" x14ac:dyDescent="0.25">
      <c r="A130" s="130" t="e">
        <f>VLOOKUP(B130,'[1]LISTADO ATM'!$A$2:$C$822,3,0)</f>
        <v>#N/A</v>
      </c>
      <c r="B130" s="146"/>
      <c r="C130" s="146" t="e">
        <f>VLOOKUP(B130,'[1]LISTADO ATM'!$A$2:$B$822,2,0)</f>
        <v>#N/A</v>
      </c>
      <c r="D130" s="149" t="s">
        <v>2451</v>
      </c>
      <c r="E130" s="129"/>
    </row>
    <row r="131" spans="1:5" ht="18.75" thickBot="1" x14ac:dyDescent="0.3">
      <c r="A131" s="150" t="s">
        <v>2498</v>
      </c>
      <c r="B131" s="100">
        <f>COUNT(B92:B130)</f>
        <v>30</v>
      </c>
      <c r="C131" s="106"/>
      <c r="D131" s="106"/>
      <c r="E131" s="106"/>
    </row>
    <row r="132" spans="1:5" ht="15.75" thickBot="1" x14ac:dyDescent="0.3">
      <c r="E132" s="98"/>
    </row>
    <row r="133" spans="1:5" ht="18.75" thickBot="1" x14ac:dyDescent="0.3">
      <c r="A133" s="165" t="s">
        <v>2501</v>
      </c>
      <c r="B133" s="166"/>
      <c r="C133" s="166"/>
      <c r="D133" s="166"/>
      <c r="E133" s="167"/>
    </row>
    <row r="134" spans="1:5" ht="18" x14ac:dyDescent="0.25">
      <c r="A134" s="95" t="s">
        <v>15</v>
      </c>
      <c r="B134" s="146" t="s">
        <v>2426</v>
      </c>
      <c r="C134" s="96" t="s">
        <v>46</v>
      </c>
      <c r="D134" s="96" t="s">
        <v>2429</v>
      </c>
      <c r="E134" s="95" t="s">
        <v>2427</v>
      </c>
    </row>
    <row r="135" spans="1:5" ht="18" x14ac:dyDescent="0.25">
      <c r="A135" s="130" t="str">
        <f>VLOOKUP(B135,'[1]LISTADO ATM'!$A$2:$C$822,3,0)</f>
        <v>DISTRITO NACIONAL</v>
      </c>
      <c r="B135" s="146">
        <v>561</v>
      </c>
      <c r="C135" s="146" t="str">
        <f>VLOOKUP(B135,'[1]LISTADO ATM'!$A$2:$B$822,2,0)</f>
        <v xml:space="preserve">ATM Comando Regional P.N. S.D. Este </v>
      </c>
      <c r="D135" s="146" t="s">
        <v>2489</v>
      </c>
      <c r="E135" s="121">
        <v>335837692</v>
      </c>
    </row>
    <row r="136" spans="1:5" ht="18" x14ac:dyDescent="0.25">
      <c r="A136" s="130" t="str">
        <f>VLOOKUP(B136,'[1]LISTADO ATM'!$A$2:$C$822,3,0)</f>
        <v>DISTRITO NACIONAL</v>
      </c>
      <c r="B136" s="146">
        <v>490</v>
      </c>
      <c r="C136" s="146" t="str">
        <f>VLOOKUP(B136,'[1]LISTADO ATM'!$A$2:$B$822,2,0)</f>
        <v xml:space="preserve">ATM Hospital Ney Arias Lora </v>
      </c>
      <c r="D136" s="146" t="s">
        <v>2489</v>
      </c>
      <c r="E136" s="121">
        <v>335838031</v>
      </c>
    </row>
    <row r="137" spans="1:5" ht="18" x14ac:dyDescent="0.25">
      <c r="A137" s="130" t="str">
        <f>VLOOKUP(B137,'[1]LISTADO ATM'!$A$2:$C$822,3,0)</f>
        <v>DISTRITO NACIONAL</v>
      </c>
      <c r="B137" s="146">
        <v>180</v>
      </c>
      <c r="C137" s="146" t="str">
        <f>VLOOKUP(B137,'[1]LISTADO ATM'!$A$2:$B$822,2,0)</f>
        <v xml:space="preserve">ATM Megacentro II </v>
      </c>
      <c r="D137" s="146" t="s">
        <v>2489</v>
      </c>
      <c r="E137" s="148">
        <v>335837837</v>
      </c>
    </row>
    <row r="138" spans="1:5" ht="18" x14ac:dyDescent="0.25">
      <c r="A138" s="130" t="str">
        <f>VLOOKUP(B138,'[1]LISTADO ATM'!$A$2:$C$822,3,0)</f>
        <v>NORTE</v>
      </c>
      <c r="B138" s="146">
        <v>413</v>
      </c>
      <c r="C138" s="146" t="str">
        <f>VLOOKUP(B138,'[1]LISTADO ATM'!$A$2:$B$822,2,0)</f>
        <v xml:space="preserve">ATM UNP Las Galeras Samaná </v>
      </c>
      <c r="D138" s="146" t="s">
        <v>2489</v>
      </c>
      <c r="E138" s="148">
        <v>335838944</v>
      </c>
    </row>
    <row r="139" spans="1:5" ht="18" x14ac:dyDescent="0.25">
      <c r="A139" s="130" t="str">
        <f>VLOOKUP(B139,'[1]LISTADO ATM'!$A$2:$C$822,3,0)</f>
        <v>DISTRITO NACIONAL</v>
      </c>
      <c r="B139" s="146">
        <v>875</v>
      </c>
      <c r="C139" s="146" t="str">
        <f>VLOOKUP(B139,'[1]LISTADO ATM'!$A$2:$B$822,2,0)</f>
        <v xml:space="preserve">ATM Texaco Aut. Duarte KM 14 1/2 (Los Alcarrizos) </v>
      </c>
      <c r="D139" s="146" t="s">
        <v>2489</v>
      </c>
      <c r="E139" s="148">
        <v>335838965</v>
      </c>
    </row>
    <row r="140" spans="1:5" ht="18" x14ac:dyDescent="0.25">
      <c r="A140" s="130" t="str">
        <f>VLOOKUP(B140,'[1]LISTADO ATM'!$A$2:$C$822,3,0)</f>
        <v>DISTRITO NACIONAL</v>
      </c>
      <c r="B140" s="146">
        <v>580</v>
      </c>
      <c r="C140" s="146" t="str">
        <f>VLOOKUP(B140,'[1]LISTADO ATM'!$A$2:$B$822,2,0)</f>
        <v xml:space="preserve">ATM Edificio Propagas </v>
      </c>
      <c r="D140" s="146" t="s">
        <v>2489</v>
      </c>
      <c r="E140" s="148">
        <v>335838985</v>
      </c>
    </row>
    <row r="141" spans="1:5" ht="18" x14ac:dyDescent="0.25">
      <c r="A141" s="130" t="str">
        <f>VLOOKUP(B141,'[1]LISTADO ATM'!$A$2:$C$822,3,0)</f>
        <v>NORTE</v>
      </c>
      <c r="B141" s="146">
        <v>315</v>
      </c>
      <c r="C141" s="146" t="str">
        <f>VLOOKUP(B141,'[1]LISTADO ATM'!$A$2:$B$822,2,0)</f>
        <v xml:space="preserve">ATM Oficina Estrella Sadalá </v>
      </c>
      <c r="D141" s="146" t="s">
        <v>2489</v>
      </c>
      <c r="E141" s="121">
        <v>335839099</v>
      </c>
    </row>
    <row r="142" spans="1:5" ht="18" x14ac:dyDescent="0.25">
      <c r="A142" s="130" t="str">
        <f>VLOOKUP(B142,'[1]LISTADO ATM'!$A$2:$C$822,3,0)</f>
        <v>DISTRITO NACIONAL</v>
      </c>
      <c r="B142" s="146">
        <v>494</v>
      </c>
      <c r="C142" s="146" t="str">
        <f>VLOOKUP(B142,'[1]LISTADO ATM'!$A$2:$B$822,2,0)</f>
        <v xml:space="preserve">ATM Oficina Blue Mall </v>
      </c>
      <c r="D142" s="146" t="s">
        <v>2489</v>
      </c>
      <c r="E142" s="121">
        <v>335839161</v>
      </c>
    </row>
    <row r="143" spans="1:5" ht="18" x14ac:dyDescent="0.25">
      <c r="A143" s="130" t="str">
        <f>VLOOKUP(B143,'[1]LISTADO ATM'!$A$2:$C$822,3,0)</f>
        <v>DISTRITO NACIONAL</v>
      </c>
      <c r="B143" s="146">
        <v>435</v>
      </c>
      <c r="C143" s="146" t="str">
        <f>VLOOKUP(B143,'[1]LISTADO ATM'!$A$2:$B$822,2,0)</f>
        <v xml:space="preserve">ATM Autobanco Torre I </v>
      </c>
      <c r="D143" s="146" t="s">
        <v>2489</v>
      </c>
      <c r="E143" s="121">
        <v>335839515</v>
      </c>
    </row>
    <row r="144" spans="1:5" ht="18" x14ac:dyDescent="0.25">
      <c r="A144" s="130" t="str">
        <f>VLOOKUP(B144,'[1]LISTADO ATM'!$A$2:$C$822,3,0)</f>
        <v>DISTRITO NACIONAL</v>
      </c>
      <c r="B144" s="146">
        <v>952</v>
      </c>
      <c r="C144" s="146" t="str">
        <f>VLOOKUP(B144,'[1]LISTADO ATM'!$A$2:$B$822,2,0)</f>
        <v xml:space="preserve">ATM Alvarez Rivas </v>
      </c>
      <c r="D144" s="146" t="s">
        <v>2489</v>
      </c>
      <c r="E144" s="121">
        <v>335839517</v>
      </c>
    </row>
    <row r="145" spans="1:5" ht="18" x14ac:dyDescent="0.25">
      <c r="A145" s="130" t="str">
        <f>VLOOKUP(B145,'[1]LISTADO ATM'!$A$2:$C$822,3,0)</f>
        <v>NORTE</v>
      </c>
      <c r="B145" s="146">
        <v>888</v>
      </c>
      <c r="C145" s="146" t="str">
        <f>VLOOKUP(B145,'[1]LISTADO ATM'!$A$2:$B$822,2,0)</f>
        <v>ATM Oficina galeria 56 II (SFM)</v>
      </c>
      <c r="D145" s="146" t="s">
        <v>2489</v>
      </c>
      <c r="E145" s="121">
        <v>335839530</v>
      </c>
    </row>
    <row r="146" spans="1:5" ht="18" x14ac:dyDescent="0.25">
      <c r="A146" s="130" t="str">
        <f>VLOOKUP(B146,'[1]LISTADO ATM'!$A$2:$C$822,3,0)</f>
        <v>NORTE</v>
      </c>
      <c r="B146" s="146">
        <v>276</v>
      </c>
      <c r="C146" s="146" t="str">
        <f>VLOOKUP(B146,'[1]LISTADO ATM'!$A$2:$B$822,2,0)</f>
        <v xml:space="preserve">ATM UNP Las Guáranas (San Francisco) </v>
      </c>
      <c r="D146" s="146" t="s">
        <v>2489</v>
      </c>
      <c r="E146" s="121">
        <v>335839580</v>
      </c>
    </row>
    <row r="147" spans="1:5" ht="18" x14ac:dyDescent="0.25">
      <c r="A147" s="130" t="str">
        <f>VLOOKUP(B147,'[1]LISTADO ATM'!$A$2:$C$822,3,0)</f>
        <v>DISTRITO NACIONAL</v>
      </c>
      <c r="B147" s="146">
        <v>918</v>
      </c>
      <c r="C147" s="146" t="str">
        <f>VLOOKUP(B147,'[1]LISTADO ATM'!$A$2:$B$822,2,0)</f>
        <v xml:space="preserve">ATM S/M Liverpool de la Jacobo Majluta </v>
      </c>
      <c r="D147" s="146" t="s">
        <v>2489</v>
      </c>
      <c r="E147" s="121">
        <v>335839671</v>
      </c>
    </row>
    <row r="148" spans="1:5" ht="18" x14ac:dyDescent="0.25">
      <c r="A148" s="130" t="str">
        <f>VLOOKUP(B148,'[1]LISTADO ATM'!$A$2:$C$822,3,0)</f>
        <v>NORTE</v>
      </c>
      <c r="B148" s="146">
        <v>261</v>
      </c>
      <c r="C148" s="146" t="str">
        <f>VLOOKUP(B148,'[1]LISTADO ATM'!$A$2:$B$822,2,0)</f>
        <v xml:space="preserve">ATM UNP Aeropuerto Cibao (Santiago) </v>
      </c>
      <c r="D148" s="146" t="s">
        <v>2489</v>
      </c>
      <c r="E148" s="121">
        <v>335839698</v>
      </c>
    </row>
    <row r="149" spans="1:5" ht="18" x14ac:dyDescent="0.25">
      <c r="A149" s="130" t="str">
        <f>VLOOKUP(B149,'[1]LISTADO ATM'!$A$2:$C$822,3,0)</f>
        <v>NORTE</v>
      </c>
      <c r="B149" s="146">
        <v>864</v>
      </c>
      <c r="C149" s="146" t="str">
        <f>VLOOKUP(B149,'[1]LISTADO ATM'!$A$2:$B$822,2,0)</f>
        <v xml:space="preserve">ATM Palmares Mall (San Francisco) </v>
      </c>
      <c r="D149" s="146" t="s">
        <v>2489</v>
      </c>
      <c r="E149" s="121">
        <v>335839756</v>
      </c>
    </row>
    <row r="150" spans="1:5" ht="18" x14ac:dyDescent="0.25">
      <c r="A150" s="130" t="e">
        <f>VLOOKUP(B150,'[1]LISTADO ATM'!$A$2:$C$822,3,0)</f>
        <v>#N/A</v>
      </c>
      <c r="B150" s="146"/>
      <c r="C150" s="146" t="e">
        <f>VLOOKUP(B150,'[1]LISTADO ATM'!$A$2:$B$822,2,0)</f>
        <v>#N/A</v>
      </c>
      <c r="D150" s="146" t="s">
        <v>2489</v>
      </c>
      <c r="E150" s="121"/>
    </row>
    <row r="151" spans="1:5" ht="18" x14ac:dyDescent="0.25">
      <c r="A151" s="130" t="e">
        <f>VLOOKUP(B151,'[1]LISTADO ATM'!$A$2:$C$822,3,0)</f>
        <v>#N/A</v>
      </c>
      <c r="B151" s="146"/>
      <c r="C151" s="146" t="e">
        <f>VLOOKUP(B151,'[1]LISTADO ATM'!$A$2:$B$822,2,0)</f>
        <v>#N/A</v>
      </c>
      <c r="D151" s="146" t="s">
        <v>2489</v>
      </c>
      <c r="E151" s="121"/>
    </row>
    <row r="152" spans="1:5" ht="18" x14ac:dyDescent="0.25">
      <c r="A152" s="130" t="e">
        <f>VLOOKUP(B152,'[1]LISTADO ATM'!$A$2:$C$822,3,0)</f>
        <v>#N/A</v>
      </c>
      <c r="B152" s="146"/>
      <c r="C152" s="146" t="e">
        <f>VLOOKUP(B152,'[1]LISTADO ATM'!$A$2:$B$822,2,0)</f>
        <v>#N/A</v>
      </c>
      <c r="D152" s="146" t="s">
        <v>2489</v>
      </c>
      <c r="E152" s="121"/>
    </row>
    <row r="153" spans="1:5" ht="18" x14ac:dyDescent="0.25">
      <c r="A153" s="130" t="e">
        <f>VLOOKUP(B153,'[1]LISTADO ATM'!$A$2:$C$822,3,0)</f>
        <v>#N/A</v>
      </c>
      <c r="B153" s="146"/>
      <c r="C153" s="146" t="e">
        <f>VLOOKUP(B153,'[1]LISTADO ATM'!$A$2:$B$822,2,0)</f>
        <v>#N/A</v>
      </c>
      <c r="D153" s="146" t="s">
        <v>2489</v>
      </c>
      <c r="E153" s="121"/>
    </row>
    <row r="154" spans="1:5" ht="18" x14ac:dyDescent="0.25">
      <c r="A154" s="130" t="e">
        <f>VLOOKUP(B154,'[1]LISTADO ATM'!$A$2:$C$822,3,0)</f>
        <v>#N/A</v>
      </c>
      <c r="B154" s="146"/>
      <c r="C154" s="146" t="e">
        <f>VLOOKUP(B154,'[1]LISTADO ATM'!$A$2:$B$822,2,0)</f>
        <v>#N/A</v>
      </c>
      <c r="D154" s="146" t="s">
        <v>2489</v>
      </c>
      <c r="E154" s="121"/>
    </row>
    <row r="155" spans="1:5" ht="18" x14ac:dyDescent="0.25">
      <c r="A155" s="130" t="e">
        <f>VLOOKUP(B155,'[1]LISTADO ATM'!$A$2:$C$822,3,0)</f>
        <v>#N/A</v>
      </c>
      <c r="B155" s="146"/>
      <c r="C155" s="146" t="e">
        <f>VLOOKUP(B155,'[1]LISTADO ATM'!$A$2:$B$822,2,0)</f>
        <v>#N/A</v>
      </c>
      <c r="D155" s="146" t="s">
        <v>2489</v>
      </c>
      <c r="E155" s="121"/>
    </row>
    <row r="156" spans="1:5" ht="18" x14ac:dyDescent="0.25">
      <c r="A156" s="130" t="e">
        <f>VLOOKUP(B156,'[1]LISTADO ATM'!$A$2:$C$822,3,0)</f>
        <v>#N/A</v>
      </c>
      <c r="B156" s="146"/>
      <c r="C156" s="146" t="e">
        <f>VLOOKUP(B156,'[1]LISTADO ATM'!$A$2:$B$822,2,0)</f>
        <v>#N/A</v>
      </c>
      <c r="D156" s="146" t="s">
        <v>2489</v>
      </c>
      <c r="E156" s="121"/>
    </row>
    <row r="157" spans="1:5" ht="18" x14ac:dyDescent="0.25">
      <c r="A157" s="130" t="e">
        <f>VLOOKUP(B157,'[1]LISTADO ATM'!$A$2:$C$822,3,0)</f>
        <v>#N/A</v>
      </c>
      <c r="B157" s="146"/>
      <c r="C157" s="146" t="e">
        <f>VLOOKUP(B157,'[1]LISTADO ATM'!$A$2:$B$822,2,0)</f>
        <v>#N/A</v>
      </c>
      <c r="D157" s="146" t="s">
        <v>2489</v>
      </c>
      <c r="E157" s="121"/>
    </row>
    <row r="158" spans="1:5" ht="18.75" thickBot="1" x14ac:dyDescent="0.3">
      <c r="A158" s="117" t="s">
        <v>2498</v>
      </c>
      <c r="B158" s="100">
        <f>COUNT(B135:B157)</f>
        <v>15</v>
      </c>
      <c r="C158" s="106"/>
      <c r="D158" s="143"/>
      <c r="E158" s="144"/>
    </row>
    <row r="159" spans="1:5" ht="15.75" thickBot="1" x14ac:dyDescent="0.3">
      <c r="E159" s="98"/>
    </row>
    <row r="160" spans="1:5" ht="18" x14ac:dyDescent="0.25">
      <c r="A160" s="173" t="s">
        <v>2502</v>
      </c>
      <c r="B160" s="174"/>
      <c r="C160" s="174"/>
      <c r="D160" s="174"/>
      <c r="E160" s="175"/>
    </row>
    <row r="161" spans="1:5" ht="18" x14ac:dyDescent="0.25">
      <c r="A161" s="101" t="s">
        <v>15</v>
      </c>
      <c r="B161" s="95" t="s">
        <v>2426</v>
      </c>
      <c r="C161" s="97" t="s">
        <v>46</v>
      </c>
      <c r="D161" s="151" t="s">
        <v>2429</v>
      </c>
      <c r="E161" s="101" t="s">
        <v>2427</v>
      </c>
    </row>
    <row r="162" spans="1:5" ht="18" x14ac:dyDescent="0.25">
      <c r="A162" s="146" t="str">
        <f>VLOOKUP(B162,'[1]LISTADO ATM'!$A$2:$C$822,3,0)</f>
        <v>DISTRITO NACIONAL</v>
      </c>
      <c r="B162" s="146">
        <v>26</v>
      </c>
      <c r="C162" s="146" t="str">
        <f>VLOOKUP(B162,'[1]LISTADO ATM'!$A$2:$B$822,2,0)</f>
        <v>ATM S/M Jumbo San Isidro</v>
      </c>
      <c r="D162" s="155" t="s">
        <v>2569</v>
      </c>
      <c r="E162" s="148">
        <v>335837756</v>
      </c>
    </row>
    <row r="163" spans="1:5" ht="18" x14ac:dyDescent="0.25">
      <c r="A163" s="146" t="str">
        <f>VLOOKUP(B163,'[1]LISTADO ATM'!$A$2:$C$822,3,0)</f>
        <v>NORTE</v>
      </c>
      <c r="B163" s="146">
        <v>304</v>
      </c>
      <c r="C163" s="146" t="str">
        <f>VLOOKUP(B163,'[1]LISTADO ATM'!$A$2:$B$822,2,0)</f>
        <v xml:space="preserve">ATM Multicentro La Sirena Estrella Sadhala </v>
      </c>
      <c r="D163" s="155" t="s">
        <v>2569</v>
      </c>
      <c r="E163" s="148">
        <v>335837759</v>
      </c>
    </row>
    <row r="164" spans="1:5" ht="18" x14ac:dyDescent="0.25">
      <c r="A164" s="146" t="str">
        <f>VLOOKUP(B164,'[1]LISTADO ATM'!$A$2:$C$822,3,0)</f>
        <v>NORTE</v>
      </c>
      <c r="B164" s="146">
        <v>809</v>
      </c>
      <c r="C164" s="146" t="str">
        <f>VLOOKUP(B164,'[1]LISTADO ATM'!$A$2:$B$822,2,0)</f>
        <v>ATM Yoma (Cotuí)</v>
      </c>
      <c r="D164" s="155" t="s">
        <v>2569</v>
      </c>
      <c r="E164" s="148">
        <v>335837763</v>
      </c>
    </row>
    <row r="165" spans="1:5" ht="18" x14ac:dyDescent="0.25">
      <c r="A165" s="146" t="str">
        <f>VLOOKUP(B165,'[1]LISTADO ATM'!$A$2:$C$822,3,0)</f>
        <v>DISTRITO NACIONAL</v>
      </c>
      <c r="B165" s="146">
        <v>494</v>
      </c>
      <c r="C165" s="146" t="str">
        <f>VLOOKUP(B165,'[1]LISTADO ATM'!$A$2:$B$822,2,0)</f>
        <v xml:space="preserve">ATM Oficina Blue Mall </v>
      </c>
      <c r="D165" s="155" t="s">
        <v>2569</v>
      </c>
      <c r="E165" s="148">
        <v>335838513</v>
      </c>
    </row>
    <row r="166" spans="1:5" ht="18" x14ac:dyDescent="0.25">
      <c r="A166" s="146" t="str">
        <f>VLOOKUP(B166,'[1]LISTADO ATM'!$A$2:$C$822,3,0)</f>
        <v>SUR</v>
      </c>
      <c r="B166" s="146">
        <v>297</v>
      </c>
      <c r="C166" s="146" t="str">
        <f>VLOOKUP(B166,'[1]LISTADO ATM'!$A$2:$B$822,2,0)</f>
        <v xml:space="preserve">ATM S/M Cadena Ocoa </v>
      </c>
      <c r="D166" s="134" t="s">
        <v>2568</v>
      </c>
      <c r="E166" s="148">
        <v>335839763</v>
      </c>
    </row>
    <row r="167" spans="1:5" ht="18" x14ac:dyDescent="0.25">
      <c r="A167" s="146" t="e">
        <f>VLOOKUP(B167,'[1]LISTADO ATM'!$A$2:$C$822,3,0)</f>
        <v>#N/A</v>
      </c>
      <c r="B167" s="146"/>
      <c r="C167" s="146" t="e">
        <f>VLOOKUP(B167,'[1]LISTADO ATM'!$A$2:$B$822,2,0)</f>
        <v>#N/A</v>
      </c>
      <c r="D167" s="134"/>
      <c r="E167" s="148"/>
    </row>
    <row r="168" spans="1:5" ht="18" x14ac:dyDescent="0.25">
      <c r="A168" s="146" t="e">
        <f>VLOOKUP(B168,'[1]LISTADO ATM'!$A$2:$C$822,3,0)</f>
        <v>#N/A</v>
      </c>
      <c r="B168" s="146"/>
      <c r="C168" s="146" t="e">
        <f>VLOOKUP(B168,'[1]LISTADO ATM'!$A$2:$B$822,2,0)</f>
        <v>#N/A</v>
      </c>
      <c r="D168" s="134"/>
      <c r="E168" s="148"/>
    </row>
    <row r="169" spans="1:5" ht="18" x14ac:dyDescent="0.25">
      <c r="A169" s="146" t="e">
        <f>VLOOKUP(B169,'[1]LISTADO ATM'!$A$2:$C$822,3,0)</f>
        <v>#N/A</v>
      </c>
      <c r="B169" s="146"/>
      <c r="C169" s="146" t="e">
        <f>VLOOKUP(B169,'[1]LISTADO ATM'!$A$2:$B$822,2,0)</f>
        <v>#N/A</v>
      </c>
      <c r="D169" s="134"/>
      <c r="E169" s="148"/>
    </row>
    <row r="170" spans="1:5" ht="18" x14ac:dyDescent="0.25">
      <c r="A170" s="146" t="e">
        <f>VLOOKUP(B170,'[1]LISTADO ATM'!$A$2:$C$822,3,0)</f>
        <v>#N/A</v>
      </c>
      <c r="B170" s="146"/>
      <c r="C170" s="146" t="e">
        <f>VLOOKUP(B170,'[1]LISTADO ATM'!$A$2:$B$822,2,0)</f>
        <v>#N/A</v>
      </c>
      <c r="D170" s="134"/>
      <c r="E170" s="148"/>
    </row>
    <row r="171" spans="1:5" ht="18" x14ac:dyDescent="0.25">
      <c r="A171" s="146" t="e">
        <f>VLOOKUP(B171,'[1]LISTADO ATM'!$A$2:$C$822,3,0)</f>
        <v>#N/A</v>
      </c>
      <c r="B171" s="146"/>
      <c r="C171" s="146" t="e">
        <f>VLOOKUP(B171,'[1]LISTADO ATM'!$A$2:$B$822,2,0)</f>
        <v>#N/A</v>
      </c>
      <c r="D171" s="134"/>
      <c r="E171" s="148"/>
    </row>
    <row r="172" spans="1:5" ht="18.75" thickBot="1" x14ac:dyDescent="0.3">
      <c r="A172" s="117" t="s">
        <v>2498</v>
      </c>
      <c r="B172" s="100">
        <f>COUNT(B162:B171)</f>
        <v>5</v>
      </c>
      <c r="C172" s="142"/>
      <c r="D172" s="152"/>
      <c r="E172" s="152"/>
    </row>
    <row r="173" spans="1:5" ht="15.75" thickBot="1" x14ac:dyDescent="0.3">
      <c r="E173" s="98"/>
    </row>
    <row r="174" spans="1:5" ht="18.75" thickBot="1" x14ac:dyDescent="0.3">
      <c r="A174" s="176" t="s">
        <v>2503</v>
      </c>
      <c r="B174" s="177"/>
      <c r="D174" s="98"/>
      <c r="E174" s="98"/>
    </row>
    <row r="175" spans="1:5" ht="18.75" thickBot="1" x14ac:dyDescent="0.3">
      <c r="A175" s="163">
        <f>+B131+B158+B172</f>
        <v>50</v>
      </c>
      <c r="B175" s="164"/>
    </row>
    <row r="176" spans="1:5" ht="15.75" thickBot="1" x14ac:dyDescent="0.3">
      <c r="E176" s="98"/>
    </row>
    <row r="177" spans="1:5" ht="18.75" thickBot="1" x14ac:dyDescent="0.3">
      <c r="A177" s="165" t="s">
        <v>2504</v>
      </c>
      <c r="B177" s="166"/>
      <c r="C177" s="166"/>
      <c r="D177" s="166"/>
      <c r="E177" s="167"/>
    </row>
    <row r="178" spans="1:5" ht="18" x14ac:dyDescent="0.25">
      <c r="A178" s="101" t="s">
        <v>15</v>
      </c>
      <c r="B178" s="97" t="s">
        <v>2426</v>
      </c>
      <c r="C178" s="97" t="s">
        <v>46</v>
      </c>
      <c r="D178" s="168" t="s">
        <v>2429</v>
      </c>
      <c r="E178" s="169"/>
    </row>
    <row r="179" spans="1:5" ht="18" x14ac:dyDescent="0.25">
      <c r="A179" s="146" t="str">
        <f>VLOOKUP(B179,'[1]LISTADO ATM'!$A$2:$C$822,3,0)</f>
        <v>DISTRITO NACIONAL</v>
      </c>
      <c r="B179" s="146">
        <v>577</v>
      </c>
      <c r="C179" s="146" t="str">
        <f>VLOOKUP(B179,'[1]LISTADO ATM'!$A$2:$B$822,2,0)</f>
        <v xml:space="preserve">ATM Olé Ave. Duarte </v>
      </c>
      <c r="D179" s="161" t="s">
        <v>2518</v>
      </c>
      <c r="E179" s="162"/>
    </row>
    <row r="180" spans="1:5" ht="18" x14ac:dyDescent="0.25">
      <c r="A180" s="146" t="str">
        <f>VLOOKUP(B180,'[1]LISTADO ATM'!$A$2:$C$822,3,0)</f>
        <v>DISTRITO NACIONAL</v>
      </c>
      <c r="B180" s="146">
        <v>812</v>
      </c>
      <c r="C180" s="146" t="str">
        <f>VLOOKUP(B180,'[1]LISTADO ATM'!$A$2:$B$822,2,0)</f>
        <v xml:space="preserve">ATM Canasta del Pueblo </v>
      </c>
      <c r="D180" s="161" t="s">
        <v>2517</v>
      </c>
      <c r="E180" s="162"/>
    </row>
    <row r="181" spans="1:5" ht="18" x14ac:dyDescent="0.25">
      <c r="A181" s="146" t="str">
        <f>VLOOKUP(B181,'[1]LISTADO ATM'!$A$2:$C$822,3,0)</f>
        <v>SUR</v>
      </c>
      <c r="B181" s="146">
        <v>297</v>
      </c>
      <c r="C181" s="146" t="str">
        <f>VLOOKUP(B181,'[1]LISTADO ATM'!$A$2:$B$822,2,0)</f>
        <v xml:space="preserve">ATM S/M Cadena Ocoa </v>
      </c>
      <c r="D181" s="161" t="s">
        <v>2518</v>
      </c>
      <c r="E181" s="162"/>
    </row>
    <row r="182" spans="1:5" ht="18" x14ac:dyDescent="0.25">
      <c r="A182" s="146" t="str">
        <f>VLOOKUP(B182,'[1]LISTADO ATM'!$A$2:$C$822,3,0)</f>
        <v>SUR</v>
      </c>
      <c r="B182" s="146">
        <v>829</v>
      </c>
      <c r="C182" s="146" t="str">
        <f>VLOOKUP(B182,'[1]LISTADO ATM'!$A$2:$B$822,2,0)</f>
        <v xml:space="preserve">ATM UNP Multicentro Sirena Baní </v>
      </c>
      <c r="D182" s="161" t="s">
        <v>2517</v>
      </c>
      <c r="E182" s="162"/>
    </row>
    <row r="183" spans="1:5" ht="18" x14ac:dyDescent="0.25">
      <c r="A183" s="146" t="str">
        <f>VLOOKUP(B183,'[1]LISTADO ATM'!$A$2:$C$822,3,0)</f>
        <v>ESTE</v>
      </c>
      <c r="B183" s="146">
        <v>1</v>
      </c>
      <c r="C183" s="146" t="str">
        <f>VLOOKUP(B183,'[1]LISTADO ATM'!$A$2:$B$822,2,0)</f>
        <v>ATM S/M San Rafael del Yuma</v>
      </c>
      <c r="D183" s="161" t="s">
        <v>2517</v>
      </c>
      <c r="E183" s="162"/>
    </row>
    <row r="184" spans="1:5" ht="18" x14ac:dyDescent="0.25">
      <c r="A184" s="146" t="str">
        <f>VLOOKUP(B184,'[1]LISTADO ATM'!$A$2:$C$822,3,0)</f>
        <v>ESTE</v>
      </c>
      <c r="B184" s="146">
        <v>16</v>
      </c>
      <c r="C184" s="146" t="str">
        <f>VLOOKUP(B184,'[1]LISTADO ATM'!$A$2:$B$822,2,0)</f>
        <v>ATM Estación Texaco Sabana de la Mar</v>
      </c>
      <c r="D184" s="161" t="s">
        <v>2517</v>
      </c>
      <c r="E184" s="162"/>
    </row>
    <row r="185" spans="1:5" ht="18" x14ac:dyDescent="0.25">
      <c r="A185" s="146" t="str">
        <f>VLOOKUP(B185,'[1]LISTADO ATM'!$A$2:$C$822,3,0)</f>
        <v>NORTE</v>
      </c>
      <c r="B185" s="146">
        <v>157</v>
      </c>
      <c r="C185" s="146" t="str">
        <f>VLOOKUP(B185,'[1]LISTADO ATM'!$A$2:$B$822,2,0)</f>
        <v xml:space="preserve">ATM Oficina Samaná </v>
      </c>
      <c r="D185" s="161" t="s">
        <v>2517</v>
      </c>
      <c r="E185" s="162"/>
    </row>
    <row r="186" spans="1:5" ht="18" x14ac:dyDescent="0.25">
      <c r="A186" s="146" t="str">
        <f>VLOOKUP(B186,'[1]LISTADO ATM'!$A$2:$C$822,3,0)</f>
        <v>ESTE</v>
      </c>
      <c r="B186" s="146">
        <v>211</v>
      </c>
      <c r="C186" s="146" t="str">
        <f>VLOOKUP(B186,'[1]LISTADO ATM'!$A$2:$B$822,2,0)</f>
        <v xml:space="preserve">ATM Oficina La Romana I </v>
      </c>
      <c r="D186" s="161" t="s">
        <v>2517</v>
      </c>
      <c r="E186" s="162"/>
    </row>
    <row r="187" spans="1:5" ht="18" x14ac:dyDescent="0.25">
      <c r="A187" s="146" t="str">
        <f>VLOOKUP(B187,'[1]LISTADO ATM'!$A$2:$C$822,3,0)</f>
        <v>NORTE</v>
      </c>
      <c r="B187" s="146">
        <v>266</v>
      </c>
      <c r="C187" s="146" t="str">
        <f>VLOOKUP(B187,'[1]LISTADO ATM'!$A$2:$B$822,2,0)</f>
        <v xml:space="preserve">ATM Oficina Villa Francisca </v>
      </c>
      <c r="D187" s="161" t="s">
        <v>2517</v>
      </c>
      <c r="E187" s="162"/>
    </row>
    <row r="188" spans="1:5" ht="18" x14ac:dyDescent="0.25">
      <c r="A188" s="146" t="str">
        <f>VLOOKUP(B188,'[1]LISTADO ATM'!$A$2:$C$822,3,0)</f>
        <v>ESTE</v>
      </c>
      <c r="B188" s="146">
        <v>366</v>
      </c>
      <c r="C188" s="146" t="str">
        <f>VLOOKUP(B188,'[1]LISTADO ATM'!$A$2:$B$822,2,0)</f>
        <v>ATM Oficina Boulevard (Higuey) II</v>
      </c>
      <c r="D188" s="161" t="s">
        <v>2517</v>
      </c>
      <c r="E188" s="162"/>
    </row>
    <row r="189" spans="1:5" ht="18" x14ac:dyDescent="0.25">
      <c r="A189" s="146" t="str">
        <f>VLOOKUP(B189,'[1]LISTADO ATM'!$A$2:$C$822,3,0)</f>
        <v>NORTE</v>
      </c>
      <c r="B189" s="146">
        <v>431</v>
      </c>
      <c r="C189" s="146" t="str">
        <f>VLOOKUP(B189,'[1]LISTADO ATM'!$A$2:$B$822,2,0)</f>
        <v xml:space="preserve">ATM Autoservicio Sol (Santiago) </v>
      </c>
      <c r="D189" s="161" t="s">
        <v>2517</v>
      </c>
      <c r="E189" s="162"/>
    </row>
    <row r="190" spans="1:5" ht="18" x14ac:dyDescent="0.25">
      <c r="A190" s="146" t="str">
        <f>VLOOKUP(B190,'[1]LISTADO ATM'!$A$2:$C$822,3,0)</f>
        <v>ESTE</v>
      </c>
      <c r="B190" s="146">
        <v>495</v>
      </c>
      <c r="C190" s="146" t="str">
        <f>VLOOKUP(B190,'[1]LISTADO ATM'!$A$2:$B$822,2,0)</f>
        <v>ATM Cemento PANAM</v>
      </c>
      <c r="D190" s="161" t="s">
        <v>2518</v>
      </c>
      <c r="E190" s="162"/>
    </row>
    <row r="191" spans="1:5" ht="18" x14ac:dyDescent="0.25">
      <c r="A191" s="146" t="e">
        <f>VLOOKUP(B191,'[1]LISTADO ATM'!$A$2:$C$822,3,0)</f>
        <v>#N/A</v>
      </c>
      <c r="B191" s="146"/>
      <c r="C191" s="146" t="e">
        <f>VLOOKUP(B191,'[1]LISTADO ATM'!$A$2:$B$822,2,0)</f>
        <v>#N/A</v>
      </c>
      <c r="D191" s="140"/>
      <c r="E191" s="141"/>
    </row>
    <row r="192" spans="1:5" ht="18" x14ac:dyDescent="0.25">
      <c r="A192" s="146" t="e">
        <f>VLOOKUP(B192,'[1]LISTADO ATM'!$A$2:$C$822,3,0)</f>
        <v>#N/A</v>
      </c>
      <c r="B192" s="146"/>
      <c r="C192" s="146" t="e">
        <f>VLOOKUP(B192,'[1]LISTADO ATM'!$A$2:$B$822,2,0)</f>
        <v>#N/A</v>
      </c>
      <c r="D192" s="140"/>
      <c r="E192" s="141"/>
    </row>
    <row r="193" spans="1:5" ht="18" x14ac:dyDescent="0.25">
      <c r="A193" s="146" t="e">
        <f>VLOOKUP(B193,'[1]LISTADO ATM'!$A$2:$C$822,3,0)</f>
        <v>#N/A</v>
      </c>
      <c r="B193" s="146"/>
      <c r="C193" s="146" t="e">
        <f>VLOOKUP(B193,'[1]LISTADO ATM'!$A$2:$B$822,2,0)</f>
        <v>#N/A</v>
      </c>
      <c r="D193" s="140"/>
      <c r="E193" s="141"/>
    </row>
    <row r="194" spans="1:5" ht="18" x14ac:dyDescent="0.25">
      <c r="A194" s="146" t="e">
        <f>VLOOKUP(B194,'[1]LISTADO ATM'!$A$2:$C$822,3,0)</f>
        <v>#N/A</v>
      </c>
      <c r="B194" s="146"/>
      <c r="C194" s="146" t="e">
        <f>VLOOKUP(B194,'[1]LISTADO ATM'!$A$2:$B$822,2,0)</f>
        <v>#N/A</v>
      </c>
      <c r="D194" s="140"/>
      <c r="E194" s="141"/>
    </row>
    <row r="195" spans="1:5" ht="18" x14ac:dyDescent="0.25">
      <c r="A195" s="146" t="e">
        <f>VLOOKUP(B195,'[1]LISTADO ATM'!$A$2:$C$822,3,0)</f>
        <v>#N/A</v>
      </c>
      <c r="B195" s="146"/>
      <c r="C195" s="146" t="e">
        <f>VLOOKUP(B195,'[1]LISTADO ATM'!$A$2:$B$822,2,0)</f>
        <v>#N/A</v>
      </c>
      <c r="D195" s="140"/>
      <c r="E195" s="141"/>
    </row>
    <row r="196" spans="1:5" ht="18" x14ac:dyDescent="0.25">
      <c r="A196" s="146" t="e">
        <f>VLOOKUP(B196,'[1]LISTADO ATM'!$A$2:$C$822,3,0)</f>
        <v>#N/A</v>
      </c>
      <c r="B196" s="146"/>
      <c r="C196" s="146" t="e">
        <f>VLOOKUP(B196,'[1]LISTADO ATM'!$A$2:$B$822,2,0)</f>
        <v>#N/A</v>
      </c>
      <c r="D196" s="140"/>
      <c r="E196" s="141"/>
    </row>
    <row r="197" spans="1:5" ht="18.75" thickBot="1" x14ac:dyDescent="0.3">
      <c r="A197" s="117" t="s">
        <v>2498</v>
      </c>
      <c r="B197" s="100">
        <f>COUNT(B179:B196)</f>
        <v>12</v>
      </c>
      <c r="C197" s="142"/>
      <c r="D197" s="152"/>
      <c r="E197" s="152"/>
    </row>
  </sheetData>
  <mergeCells count="25">
    <mergeCell ref="A1:E1"/>
    <mergeCell ref="A2:E2"/>
    <mergeCell ref="A7:E7"/>
    <mergeCell ref="C72:E72"/>
    <mergeCell ref="A74:E74"/>
    <mergeCell ref="C88:E88"/>
    <mergeCell ref="A90:E90"/>
    <mergeCell ref="A133:E133"/>
    <mergeCell ref="A160:E160"/>
    <mergeCell ref="A174:B174"/>
    <mergeCell ref="A175:B175"/>
    <mergeCell ref="A177:E177"/>
    <mergeCell ref="D178:E178"/>
    <mergeCell ref="D179:E179"/>
    <mergeCell ref="D180:E180"/>
    <mergeCell ref="D181:E181"/>
    <mergeCell ref="D182:E182"/>
    <mergeCell ref="D183:E183"/>
    <mergeCell ref="D189:E189"/>
    <mergeCell ref="D190:E190"/>
    <mergeCell ref="D184:E184"/>
    <mergeCell ref="D185:E185"/>
    <mergeCell ref="D186:E186"/>
    <mergeCell ref="D187:E187"/>
    <mergeCell ref="D188:E188"/>
  </mergeCells>
  <phoneticPr fontId="46" type="noConversion"/>
  <conditionalFormatting sqref="E179">
    <cfRule type="duplicateValues" dxfId="343" priority="73"/>
  </conditionalFormatting>
  <conditionalFormatting sqref="E179">
    <cfRule type="duplicateValues" dxfId="342" priority="74"/>
  </conditionalFormatting>
  <conditionalFormatting sqref="E179">
    <cfRule type="duplicateValues" dxfId="341" priority="72"/>
  </conditionalFormatting>
  <conditionalFormatting sqref="E180">
    <cfRule type="duplicateValues" dxfId="340" priority="71"/>
  </conditionalFormatting>
  <conditionalFormatting sqref="E180">
    <cfRule type="duplicateValues" dxfId="339" priority="70"/>
  </conditionalFormatting>
  <conditionalFormatting sqref="E180">
    <cfRule type="duplicateValues" dxfId="338" priority="69"/>
  </conditionalFormatting>
  <conditionalFormatting sqref="E135">
    <cfRule type="duplicateValues" dxfId="337" priority="75"/>
  </conditionalFormatting>
  <conditionalFormatting sqref="E198:E1048576">
    <cfRule type="duplicateValues" dxfId="336" priority="76"/>
  </conditionalFormatting>
  <conditionalFormatting sqref="E197 E1:E7 E131:E133 E172:E178 E72:E74 E158:E164 E76:E90">
    <cfRule type="duplicateValues" dxfId="335" priority="77"/>
  </conditionalFormatting>
  <conditionalFormatting sqref="E197 E131:E133 E1:E7 E172:E178 E72:E74 E158:E164 E76:E90">
    <cfRule type="duplicateValues" dxfId="334" priority="78"/>
  </conditionalFormatting>
  <conditionalFormatting sqref="E197:E1048576 E131:E133 E1:E7 E92 E135:E136 E158:E164 E172:E178 E9:E74 E76:E90">
    <cfRule type="duplicateValues" dxfId="333" priority="79"/>
  </conditionalFormatting>
  <conditionalFormatting sqref="B198:B1048576">
    <cfRule type="duplicateValues" dxfId="332" priority="80"/>
  </conditionalFormatting>
  <conditionalFormatting sqref="E181">
    <cfRule type="duplicateValues" dxfId="331" priority="66"/>
  </conditionalFormatting>
  <conditionalFormatting sqref="E181">
    <cfRule type="duplicateValues" dxfId="330" priority="67"/>
  </conditionalFormatting>
  <conditionalFormatting sqref="E181">
    <cfRule type="duplicateValues" dxfId="329" priority="65"/>
  </conditionalFormatting>
  <conditionalFormatting sqref="E181">
    <cfRule type="duplicateValues" dxfId="328" priority="68"/>
  </conditionalFormatting>
  <conditionalFormatting sqref="E197:E1048576 E131:E133 E1:E7 E92 E135:E136 E158:E164 E172:E180 E9:E74 E76:E90">
    <cfRule type="duplicateValues" dxfId="327" priority="81"/>
  </conditionalFormatting>
  <conditionalFormatting sqref="B197:B1048576 B131:B133 B158:B180 B1:B75 B77:B91">
    <cfRule type="duplicateValues" dxfId="326" priority="82"/>
    <cfRule type="duplicateValues" dxfId="325" priority="83"/>
  </conditionalFormatting>
  <conditionalFormatting sqref="B197:B1048576 B158:B160 B131:B133 B1:B7 B162:B180 B9:B74 B77:B90">
    <cfRule type="duplicateValues" dxfId="324" priority="84"/>
    <cfRule type="duplicateValues" dxfId="323" priority="85"/>
    <cfRule type="duplicateValues" dxfId="322" priority="86"/>
  </conditionalFormatting>
  <conditionalFormatting sqref="B197:B1048576 B131:B133 B158:B160 B1:B7 B162:B180 B9:B74 B77:B90">
    <cfRule type="duplicateValues" dxfId="321" priority="87"/>
    <cfRule type="duplicateValues" dxfId="320" priority="88"/>
  </conditionalFormatting>
  <conditionalFormatting sqref="B197:B1048576 B131:B133 B158:B160 B1:B7 B162:B180 B9:B74 B77:B90">
    <cfRule type="duplicateValues" dxfId="319" priority="89"/>
  </conditionalFormatting>
  <conditionalFormatting sqref="B197:B1048576 B158:B160 B131:B133 B1:B7 B162:B180 B9:B74 B77:B90">
    <cfRule type="duplicateValues" dxfId="318" priority="90"/>
  </conditionalFormatting>
  <conditionalFormatting sqref="B197:B1048576 B131:B133 B158:B180 B1:B75 B77:B91">
    <cfRule type="duplicateValues" dxfId="317" priority="91"/>
  </conditionalFormatting>
  <conditionalFormatting sqref="E196">
    <cfRule type="duplicateValues" dxfId="316" priority="64"/>
  </conditionalFormatting>
  <conditionalFormatting sqref="E196:E1048576 E1:E181">
    <cfRule type="duplicateValues" dxfId="315" priority="63"/>
  </conditionalFormatting>
  <conditionalFormatting sqref="B77:B1048576 B1:B75">
    <cfRule type="duplicateValues" dxfId="314" priority="59"/>
    <cfRule type="duplicateValues" dxfId="313" priority="60"/>
    <cfRule type="duplicateValues" dxfId="312" priority="61"/>
    <cfRule type="duplicateValues" dxfId="311" priority="62"/>
  </conditionalFormatting>
  <conditionalFormatting sqref="B101">
    <cfRule type="duplicateValues" dxfId="310" priority="92"/>
    <cfRule type="duplicateValues" dxfId="309" priority="93"/>
    <cfRule type="duplicateValues" dxfId="308" priority="94"/>
    <cfRule type="duplicateValues" dxfId="307" priority="95"/>
  </conditionalFormatting>
  <conditionalFormatting sqref="B101">
    <cfRule type="duplicateValues" dxfId="306" priority="96"/>
  </conditionalFormatting>
  <conditionalFormatting sqref="E77">
    <cfRule type="duplicateValues" dxfId="305" priority="57"/>
  </conditionalFormatting>
  <conditionalFormatting sqref="E77">
    <cfRule type="duplicateValues" dxfId="304" priority="58"/>
  </conditionalFormatting>
  <conditionalFormatting sqref="E20">
    <cfRule type="duplicateValues" dxfId="303" priority="56"/>
  </conditionalFormatting>
  <conditionalFormatting sqref="E79">
    <cfRule type="duplicateValues" dxfId="302" priority="52"/>
  </conditionalFormatting>
  <conditionalFormatting sqref="E79">
    <cfRule type="duplicateValues" dxfId="301" priority="53"/>
  </conditionalFormatting>
  <conditionalFormatting sqref="E79">
    <cfRule type="duplicateValues" dxfId="300" priority="54"/>
  </conditionalFormatting>
  <conditionalFormatting sqref="E79">
    <cfRule type="duplicateValues" dxfId="299" priority="55"/>
  </conditionalFormatting>
  <conditionalFormatting sqref="E23">
    <cfRule type="duplicateValues" dxfId="298" priority="51"/>
  </conditionalFormatting>
  <conditionalFormatting sqref="E92">
    <cfRule type="duplicateValues" dxfId="297" priority="97"/>
  </conditionalFormatting>
  <conditionalFormatting sqref="E80">
    <cfRule type="duplicateValues" dxfId="296" priority="50"/>
  </conditionalFormatting>
  <conditionalFormatting sqref="E81">
    <cfRule type="duplicateValues" dxfId="295" priority="49"/>
  </conditionalFormatting>
  <conditionalFormatting sqref="E165:E171">
    <cfRule type="duplicateValues" dxfId="294" priority="98"/>
  </conditionalFormatting>
  <conditionalFormatting sqref="B92:B94">
    <cfRule type="duplicateValues" dxfId="293" priority="99"/>
    <cfRule type="duplicateValues" dxfId="292" priority="100"/>
    <cfRule type="duplicateValues" dxfId="291" priority="101"/>
    <cfRule type="duplicateValues" dxfId="290" priority="102"/>
  </conditionalFormatting>
  <conditionalFormatting sqref="B92:B94">
    <cfRule type="duplicateValues" dxfId="289" priority="103"/>
  </conditionalFormatting>
  <conditionalFormatting sqref="B95:B100">
    <cfRule type="duplicateValues" dxfId="288" priority="104"/>
    <cfRule type="duplicateValues" dxfId="287" priority="105"/>
    <cfRule type="duplicateValues" dxfId="286" priority="106"/>
    <cfRule type="duplicateValues" dxfId="285" priority="107"/>
  </conditionalFormatting>
  <conditionalFormatting sqref="B95:B100">
    <cfRule type="duplicateValues" dxfId="284" priority="108"/>
  </conditionalFormatting>
  <conditionalFormatting sqref="B102">
    <cfRule type="duplicateValues" dxfId="283" priority="109"/>
    <cfRule type="duplicateValues" dxfId="282" priority="110"/>
    <cfRule type="duplicateValues" dxfId="281" priority="111"/>
    <cfRule type="duplicateValues" dxfId="280" priority="112"/>
  </conditionalFormatting>
  <conditionalFormatting sqref="B102">
    <cfRule type="duplicateValues" dxfId="279" priority="113"/>
  </conditionalFormatting>
  <conditionalFormatting sqref="E56:E62">
    <cfRule type="duplicateValues" dxfId="278" priority="48"/>
  </conditionalFormatting>
  <conditionalFormatting sqref="E135:E136 E9:E71">
    <cfRule type="duplicateValues" dxfId="277" priority="114"/>
  </conditionalFormatting>
  <conditionalFormatting sqref="B141:B157">
    <cfRule type="duplicateValues" dxfId="276" priority="115"/>
    <cfRule type="duplicateValues" dxfId="275" priority="116"/>
  </conditionalFormatting>
  <conditionalFormatting sqref="B141:B157">
    <cfRule type="duplicateValues" dxfId="274" priority="117"/>
    <cfRule type="duplicateValues" dxfId="273" priority="118"/>
    <cfRule type="duplicateValues" dxfId="272" priority="119"/>
  </conditionalFormatting>
  <conditionalFormatting sqref="B141:B157">
    <cfRule type="duplicateValues" dxfId="271" priority="120"/>
  </conditionalFormatting>
  <conditionalFormatting sqref="E60">
    <cfRule type="duplicateValues" dxfId="270" priority="46"/>
  </conditionalFormatting>
  <conditionalFormatting sqref="E60">
    <cfRule type="duplicateValues" dxfId="269" priority="47"/>
  </conditionalFormatting>
  <conditionalFormatting sqref="B134:B136">
    <cfRule type="duplicateValues" dxfId="268" priority="121"/>
    <cfRule type="duplicateValues" dxfId="267" priority="122"/>
  </conditionalFormatting>
  <conditionalFormatting sqref="B134:B136">
    <cfRule type="duplicateValues" dxfId="266" priority="123"/>
    <cfRule type="duplicateValues" dxfId="265" priority="124"/>
    <cfRule type="duplicateValues" dxfId="264" priority="125"/>
  </conditionalFormatting>
  <conditionalFormatting sqref="B134:B136">
    <cfRule type="duplicateValues" dxfId="263" priority="126"/>
  </conditionalFormatting>
  <conditionalFormatting sqref="B137:B157">
    <cfRule type="duplicateValues" dxfId="262" priority="127"/>
    <cfRule type="duplicateValues" dxfId="261" priority="128"/>
  </conditionalFormatting>
  <conditionalFormatting sqref="B137:B157">
    <cfRule type="duplicateValues" dxfId="260" priority="129"/>
    <cfRule type="duplicateValues" dxfId="259" priority="130"/>
    <cfRule type="duplicateValues" dxfId="258" priority="131"/>
  </conditionalFormatting>
  <conditionalFormatting sqref="B137:B157">
    <cfRule type="duplicateValues" dxfId="257" priority="132"/>
  </conditionalFormatting>
  <conditionalFormatting sqref="B182:B196">
    <cfRule type="duplicateValues" dxfId="256" priority="133"/>
    <cfRule type="duplicateValues" dxfId="255" priority="134"/>
  </conditionalFormatting>
  <conditionalFormatting sqref="B182:B196">
    <cfRule type="duplicateValues" dxfId="254" priority="135"/>
    <cfRule type="duplicateValues" dxfId="253" priority="136"/>
    <cfRule type="duplicateValues" dxfId="252" priority="137"/>
  </conditionalFormatting>
  <conditionalFormatting sqref="B182:B196">
    <cfRule type="duplicateValues" dxfId="251" priority="138"/>
  </conditionalFormatting>
  <conditionalFormatting sqref="B181:B196">
    <cfRule type="duplicateValues" dxfId="250" priority="139"/>
    <cfRule type="duplicateValues" dxfId="249" priority="140"/>
  </conditionalFormatting>
  <conditionalFormatting sqref="B181:B196">
    <cfRule type="duplicateValues" dxfId="248" priority="141"/>
    <cfRule type="duplicateValues" dxfId="247" priority="142"/>
    <cfRule type="duplicateValues" dxfId="246" priority="143"/>
  </conditionalFormatting>
  <conditionalFormatting sqref="B181:B196">
    <cfRule type="duplicateValues" dxfId="245" priority="144"/>
  </conditionalFormatting>
  <conditionalFormatting sqref="E182">
    <cfRule type="duplicateValues" dxfId="244" priority="44"/>
  </conditionalFormatting>
  <conditionalFormatting sqref="E182">
    <cfRule type="duplicateValues" dxfId="243" priority="43"/>
  </conditionalFormatting>
  <conditionalFormatting sqref="E182">
    <cfRule type="duplicateValues" dxfId="242" priority="42"/>
  </conditionalFormatting>
  <conditionalFormatting sqref="E182">
    <cfRule type="duplicateValues" dxfId="241" priority="45"/>
  </conditionalFormatting>
  <conditionalFormatting sqref="E182">
    <cfRule type="duplicateValues" dxfId="240" priority="41"/>
  </conditionalFormatting>
  <conditionalFormatting sqref="E183">
    <cfRule type="duplicateValues" dxfId="239" priority="39"/>
  </conditionalFormatting>
  <conditionalFormatting sqref="E183">
    <cfRule type="duplicateValues" dxfId="238" priority="38"/>
  </conditionalFormatting>
  <conditionalFormatting sqref="E183">
    <cfRule type="duplicateValues" dxfId="237" priority="37"/>
  </conditionalFormatting>
  <conditionalFormatting sqref="E183">
    <cfRule type="duplicateValues" dxfId="236" priority="40"/>
  </conditionalFormatting>
  <conditionalFormatting sqref="E183">
    <cfRule type="duplicateValues" dxfId="235" priority="36"/>
  </conditionalFormatting>
  <conditionalFormatting sqref="E184">
    <cfRule type="duplicateValues" dxfId="234" priority="34"/>
  </conditionalFormatting>
  <conditionalFormatting sqref="E184">
    <cfRule type="duplicateValues" dxfId="233" priority="33"/>
  </conditionalFormatting>
  <conditionalFormatting sqref="E184">
    <cfRule type="duplicateValues" dxfId="232" priority="32"/>
  </conditionalFormatting>
  <conditionalFormatting sqref="E184">
    <cfRule type="duplicateValues" dxfId="231" priority="35"/>
  </conditionalFormatting>
  <conditionalFormatting sqref="E184">
    <cfRule type="duplicateValues" dxfId="230" priority="31"/>
  </conditionalFormatting>
  <conditionalFormatting sqref="E185">
    <cfRule type="duplicateValues" dxfId="229" priority="29"/>
  </conditionalFormatting>
  <conditionalFormatting sqref="E185">
    <cfRule type="duplicateValues" dxfId="228" priority="28"/>
  </conditionalFormatting>
  <conditionalFormatting sqref="E185">
    <cfRule type="duplicateValues" dxfId="227" priority="27"/>
  </conditionalFormatting>
  <conditionalFormatting sqref="E185">
    <cfRule type="duplicateValues" dxfId="226" priority="30"/>
  </conditionalFormatting>
  <conditionalFormatting sqref="E185">
    <cfRule type="duplicateValues" dxfId="225" priority="26"/>
  </conditionalFormatting>
  <conditionalFormatting sqref="E186">
    <cfRule type="duplicateValues" dxfId="224" priority="24"/>
  </conditionalFormatting>
  <conditionalFormatting sqref="E186">
    <cfRule type="duplicateValues" dxfId="223" priority="23"/>
  </conditionalFormatting>
  <conditionalFormatting sqref="E186">
    <cfRule type="duplicateValues" dxfId="222" priority="22"/>
  </conditionalFormatting>
  <conditionalFormatting sqref="E186">
    <cfRule type="duplicateValues" dxfId="221" priority="25"/>
  </conditionalFormatting>
  <conditionalFormatting sqref="E186">
    <cfRule type="duplicateValues" dxfId="220" priority="21"/>
  </conditionalFormatting>
  <conditionalFormatting sqref="E187 E191:E195">
    <cfRule type="duplicateValues" dxfId="219" priority="19"/>
  </conditionalFormatting>
  <conditionalFormatting sqref="E187 E191:E195">
    <cfRule type="duplicateValues" dxfId="218" priority="18"/>
  </conditionalFormatting>
  <conditionalFormatting sqref="E187 E191:E195">
    <cfRule type="duplicateValues" dxfId="217" priority="17"/>
  </conditionalFormatting>
  <conditionalFormatting sqref="E187 E191:E195">
    <cfRule type="duplicateValues" dxfId="216" priority="20"/>
  </conditionalFormatting>
  <conditionalFormatting sqref="E187 E191:E195">
    <cfRule type="duplicateValues" dxfId="215" priority="16"/>
  </conditionalFormatting>
  <conditionalFormatting sqref="B103:B130">
    <cfRule type="duplicateValues" dxfId="214" priority="145"/>
    <cfRule type="duplicateValues" dxfId="213" priority="146"/>
  </conditionalFormatting>
  <conditionalFormatting sqref="B103:B130">
    <cfRule type="duplicateValues" dxfId="212" priority="147"/>
  </conditionalFormatting>
  <conditionalFormatting sqref="B103:B130">
    <cfRule type="duplicateValues" dxfId="211" priority="148"/>
    <cfRule type="duplicateValues" dxfId="210" priority="149"/>
    <cfRule type="duplicateValues" dxfId="209" priority="150"/>
  </conditionalFormatting>
  <conditionalFormatting sqref="E188">
    <cfRule type="duplicateValues" dxfId="208" priority="14"/>
  </conditionalFormatting>
  <conditionalFormatting sqref="E188">
    <cfRule type="duplicateValues" dxfId="207" priority="13"/>
  </conditionalFormatting>
  <conditionalFormatting sqref="E188">
    <cfRule type="duplicateValues" dxfId="206" priority="12"/>
  </conditionalFormatting>
  <conditionalFormatting sqref="E188">
    <cfRule type="duplicateValues" dxfId="205" priority="15"/>
  </conditionalFormatting>
  <conditionalFormatting sqref="E188">
    <cfRule type="duplicateValues" dxfId="204" priority="11"/>
  </conditionalFormatting>
  <conditionalFormatting sqref="E189">
    <cfRule type="duplicateValues" dxfId="203" priority="9"/>
  </conditionalFormatting>
  <conditionalFormatting sqref="E189">
    <cfRule type="duplicateValues" dxfId="202" priority="8"/>
  </conditionalFormatting>
  <conditionalFormatting sqref="E189">
    <cfRule type="duplicateValues" dxfId="201" priority="7"/>
  </conditionalFormatting>
  <conditionalFormatting sqref="E189">
    <cfRule type="duplicateValues" dxfId="200" priority="10"/>
  </conditionalFormatting>
  <conditionalFormatting sqref="E189">
    <cfRule type="duplicateValues" dxfId="199" priority="6"/>
  </conditionalFormatting>
  <conditionalFormatting sqref="E190">
    <cfRule type="duplicateValues" dxfId="198" priority="3"/>
  </conditionalFormatting>
  <conditionalFormatting sqref="E190">
    <cfRule type="duplicateValues" dxfId="197" priority="4"/>
  </conditionalFormatting>
  <conditionalFormatting sqref="E190">
    <cfRule type="duplicateValues" dxfId="196" priority="2"/>
  </conditionalFormatting>
  <conditionalFormatting sqref="E190">
    <cfRule type="duplicateValues" dxfId="195" priority="5"/>
  </conditionalFormatting>
  <conditionalFormatting sqref="E190">
    <cfRule type="duplicateValues" dxfId="19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93" priority="119253"/>
  </conditionalFormatting>
  <conditionalFormatting sqref="A9:A11">
    <cfRule type="duplicateValues" dxfId="192" priority="119257"/>
    <cfRule type="duplicateValues" dxfId="191" priority="119258"/>
  </conditionalFormatting>
  <conditionalFormatting sqref="A9:A11">
    <cfRule type="duplicateValues" dxfId="190" priority="119261"/>
    <cfRule type="duplicateValues" dxfId="189" priority="119262"/>
  </conditionalFormatting>
  <conditionalFormatting sqref="A5">
    <cfRule type="duplicateValues" dxfId="188" priority="289"/>
  </conditionalFormatting>
  <conditionalFormatting sqref="A5">
    <cfRule type="duplicateValues" dxfId="187" priority="287"/>
    <cfRule type="duplicateValues" dxfId="186" priority="288"/>
  </conditionalFormatting>
  <conditionalFormatting sqref="A5">
    <cfRule type="duplicateValues" dxfId="185" priority="285"/>
    <cfRule type="duplicateValues" dxfId="184" priority="286"/>
  </conditionalFormatting>
  <conditionalFormatting sqref="A5">
    <cfRule type="duplicateValues" dxfId="183" priority="266"/>
  </conditionalFormatting>
  <conditionalFormatting sqref="A5">
    <cfRule type="duplicateValues" dxfId="182" priority="264"/>
    <cfRule type="duplicateValues" dxfId="181" priority="265"/>
  </conditionalFormatting>
  <conditionalFormatting sqref="A5">
    <cfRule type="duplicateValues" dxfId="180" priority="262"/>
    <cfRule type="duplicateValues" dxfId="179" priority="263"/>
  </conditionalFormatting>
  <conditionalFormatting sqref="B5:B6">
    <cfRule type="duplicateValues" dxfId="178" priority="259"/>
    <cfRule type="duplicateValues" dxfId="177" priority="260"/>
  </conditionalFormatting>
  <conditionalFormatting sqref="B5:B6">
    <cfRule type="duplicateValues" dxfId="176" priority="258"/>
  </conditionalFormatting>
  <conditionalFormatting sqref="B5:B6">
    <cfRule type="duplicateValues" dxfId="175" priority="257"/>
  </conditionalFormatting>
  <conditionalFormatting sqref="B5:B6">
    <cfRule type="duplicateValues" dxfId="174" priority="255"/>
    <cfRule type="duplicateValues" dxfId="173" priority="256"/>
  </conditionalFormatting>
  <conditionalFormatting sqref="B27:B30">
    <cfRule type="duplicateValues" dxfId="172" priority="101"/>
  </conditionalFormatting>
  <conditionalFormatting sqref="B27:B30">
    <cfRule type="duplicateValues" dxfId="171" priority="99"/>
    <cfRule type="duplicateValues" dxfId="170" priority="100"/>
  </conditionalFormatting>
  <conditionalFormatting sqref="B27:B30">
    <cfRule type="duplicateValues" dxfId="169" priority="97"/>
    <cfRule type="duplicateValues" dxfId="168" priority="98"/>
  </conditionalFormatting>
  <conditionalFormatting sqref="B27:B30">
    <cfRule type="duplicateValues" dxfId="167" priority="96"/>
  </conditionalFormatting>
  <conditionalFormatting sqref="B27:B30">
    <cfRule type="duplicateValues" dxfId="166" priority="95"/>
  </conditionalFormatting>
  <conditionalFormatting sqref="B27:B30">
    <cfRule type="duplicateValues" dxfId="165" priority="94"/>
  </conditionalFormatting>
  <conditionalFormatting sqref="B27:B30">
    <cfRule type="duplicateValues" dxfId="164" priority="93"/>
  </conditionalFormatting>
  <conditionalFormatting sqref="B27:B30">
    <cfRule type="duplicateValues" dxfId="163" priority="91"/>
    <cfRule type="duplicateValues" dxfId="162" priority="92"/>
  </conditionalFormatting>
  <conditionalFormatting sqref="B27:B30">
    <cfRule type="duplicateValues" dxfId="161" priority="90"/>
  </conditionalFormatting>
  <conditionalFormatting sqref="B27:B30">
    <cfRule type="duplicateValues" dxfId="160" priority="88"/>
    <cfRule type="duplicateValues" dxfId="159" priority="89"/>
  </conditionalFormatting>
  <conditionalFormatting sqref="A27:A30">
    <cfRule type="duplicateValues" dxfId="158" priority="87"/>
  </conditionalFormatting>
  <conditionalFormatting sqref="A27:A30">
    <cfRule type="duplicateValues" dxfId="157" priority="86"/>
  </conditionalFormatting>
  <conditionalFormatting sqref="A27:A30">
    <cfRule type="duplicateValues" dxfId="156" priority="84"/>
    <cfRule type="duplicateValues" dxfId="155" priority="85"/>
  </conditionalFormatting>
  <conditionalFormatting sqref="A27:A30">
    <cfRule type="duplicateValues" dxfId="154" priority="83"/>
  </conditionalFormatting>
  <conditionalFormatting sqref="A27:A30">
    <cfRule type="duplicateValues" dxfId="153" priority="82"/>
  </conditionalFormatting>
  <conditionalFormatting sqref="A27:A30">
    <cfRule type="duplicateValues" dxfId="152" priority="81"/>
  </conditionalFormatting>
  <conditionalFormatting sqref="A27:A30">
    <cfRule type="duplicateValues" dxfId="151" priority="79"/>
    <cfRule type="duplicateValues" dxfId="150" priority="80"/>
  </conditionalFormatting>
  <conditionalFormatting sqref="B3">
    <cfRule type="duplicateValues" dxfId="149" priority="78"/>
  </conditionalFormatting>
  <conditionalFormatting sqref="B3">
    <cfRule type="duplicateValues" dxfId="148" priority="76"/>
    <cfRule type="duplicateValues" dxfId="147" priority="77"/>
  </conditionalFormatting>
  <conditionalFormatting sqref="B3">
    <cfRule type="duplicateValues" dxfId="146" priority="74"/>
    <cfRule type="duplicateValues" dxfId="145" priority="75"/>
  </conditionalFormatting>
  <conditionalFormatting sqref="B3">
    <cfRule type="duplicateValues" dxfId="144" priority="73"/>
  </conditionalFormatting>
  <conditionalFormatting sqref="B3">
    <cfRule type="duplicateValues" dxfId="143" priority="72"/>
  </conditionalFormatting>
  <conditionalFormatting sqref="B3">
    <cfRule type="duplicateValues" dxfId="142" priority="71"/>
  </conditionalFormatting>
  <conditionalFormatting sqref="B3">
    <cfRule type="duplicateValues" dxfId="141" priority="70"/>
  </conditionalFormatting>
  <conditionalFormatting sqref="B3">
    <cfRule type="duplicateValues" dxfId="140" priority="68"/>
    <cfRule type="duplicateValues" dxfId="139" priority="69"/>
  </conditionalFormatting>
  <conditionalFormatting sqref="B3">
    <cfRule type="duplicateValues" dxfId="138" priority="67"/>
  </conditionalFormatting>
  <conditionalFormatting sqref="B3">
    <cfRule type="duplicateValues" dxfId="137" priority="65"/>
    <cfRule type="duplicateValues" dxfId="136" priority="66"/>
  </conditionalFormatting>
  <conditionalFormatting sqref="A3">
    <cfRule type="duplicateValues" dxfId="135" priority="64"/>
  </conditionalFormatting>
  <conditionalFormatting sqref="A3">
    <cfRule type="duplicateValues" dxfId="134" priority="63"/>
  </conditionalFormatting>
  <conditionalFormatting sqref="A3">
    <cfRule type="duplicateValues" dxfId="133" priority="61"/>
    <cfRule type="duplicateValues" dxfId="132" priority="62"/>
  </conditionalFormatting>
  <conditionalFormatting sqref="A3">
    <cfRule type="duplicateValues" dxfId="131" priority="60"/>
  </conditionalFormatting>
  <conditionalFormatting sqref="A3">
    <cfRule type="duplicateValues" dxfId="130" priority="59"/>
  </conditionalFormatting>
  <conditionalFormatting sqref="A3">
    <cfRule type="duplicateValues" dxfId="129" priority="58"/>
  </conditionalFormatting>
  <conditionalFormatting sqref="A3">
    <cfRule type="duplicateValues" dxfId="128" priority="56"/>
    <cfRule type="duplicateValues" dxfId="127" priority="57"/>
  </conditionalFormatting>
  <conditionalFormatting sqref="B4">
    <cfRule type="duplicateValues" dxfId="126" priority="55"/>
  </conditionalFormatting>
  <conditionalFormatting sqref="B4">
    <cfRule type="duplicateValues" dxfId="125" priority="53"/>
    <cfRule type="duplicateValues" dxfId="124" priority="54"/>
  </conditionalFormatting>
  <conditionalFormatting sqref="B4">
    <cfRule type="duplicateValues" dxfId="123" priority="51"/>
    <cfRule type="duplicateValues" dxfId="122" priority="52"/>
  </conditionalFormatting>
  <conditionalFormatting sqref="B4">
    <cfRule type="duplicateValues" dxfId="121" priority="50"/>
  </conditionalFormatting>
  <conditionalFormatting sqref="B4">
    <cfRule type="duplicateValues" dxfId="120" priority="49"/>
  </conditionalFormatting>
  <conditionalFormatting sqref="B4">
    <cfRule type="duplicateValues" dxfId="119" priority="48"/>
  </conditionalFormatting>
  <conditionalFormatting sqref="B4">
    <cfRule type="duplicateValues" dxfId="118" priority="47"/>
  </conditionalFormatting>
  <conditionalFormatting sqref="B4">
    <cfRule type="duplicateValues" dxfId="117" priority="45"/>
    <cfRule type="duplicateValues" dxfId="116" priority="46"/>
  </conditionalFormatting>
  <conditionalFormatting sqref="B4">
    <cfRule type="duplicateValues" dxfId="115" priority="44"/>
  </conditionalFormatting>
  <conditionalFormatting sqref="B4">
    <cfRule type="duplicateValues" dxfId="114" priority="42"/>
    <cfRule type="duplicateValues" dxfId="113" priority="43"/>
  </conditionalFormatting>
  <conditionalFormatting sqref="A4">
    <cfRule type="duplicateValues" dxfId="112" priority="32"/>
  </conditionalFormatting>
  <conditionalFormatting sqref="A4">
    <cfRule type="duplicateValues" dxfId="111" priority="31"/>
  </conditionalFormatting>
  <conditionalFormatting sqref="A4">
    <cfRule type="duplicateValues" dxfId="110" priority="29"/>
    <cfRule type="duplicateValues" dxfId="109" priority="30"/>
  </conditionalFormatting>
  <conditionalFormatting sqref="A4">
    <cfRule type="duplicateValues" dxfId="108" priority="28"/>
  </conditionalFormatting>
  <conditionalFormatting sqref="A4">
    <cfRule type="duplicateValues" dxfId="107" priority="27"/>
  </conditionalFormatting>
  <conditionalFormatting sqref="A4">
    <cfRule type="duplicateValues" dxfId="106" priority="26"/>
  </conditionalFormatting>
  <conditionalFormatting sqref="A4">
    <cfRule type="duplicateValues" dxfId="105" priority="24"/>
    <cfRule type="duplicateValues" dxfId="104" priority="25"/>
  </conditionalFormatting>
  <conditionalFormatting sqref="B31:B43">
    <cfRule type="duplicateValues" dxfId="103" priority="23"/>
  </conditionalFormatting>
  <conditionalFormatting sqref="B31:B43">
    <cfRule type="duplicateValues" dxfId="102" priority="21"/>
    <cfRule type="duplicateValues" dxfId="101" priority="22"/>
  </conditionalFormatting>
  <conditionalFormatting sqref="B31:B43">
    <cfRule type="duplicateValues" dxfId="100" priority="19"/>
    <cfRule type="duplicateValues" dxfId="99" priority="20"/>
  </conditionalFormatting>
  <conditionalFormatting sqref="B31:B43">
    <cfRule type="duplicateValues" dxfId="98" priority="18"/>
  </conditionalFormatting>
  <conditionalFormatting sqref="B31:B43">
    <cfRule type="duplicateValues" dxfId="97" priority="17"/>
  </conditionalFormatting>
  <conditionalFormatting sqref="B31:B43">
    <cfRule type="duplicateValues" dxfId="96" priority="16"/>
  </conditionalFormatting>
  <conditionalFormatting sqref="B31:B43">
    <cfRule type="duplicateValues" dxfId="95" priority="15"/>
  </conditionalFormatting>
  <conditionalFormatting sqref="B31:B43">
    <cfRule type="duplicateValues" dxfId="94" priority="13"/>
    <cfRule type="duplicateValues" dxfId="93" priority="14"/>
  </conditionalFormatting>
  <conditionalFormatting sqref="B31:B43">
    <cfRule type="duplicateValues" dxfId="92" priority="12"/>
  </conditionalFormatting>
  <conditionalFormatting sqref="B31:B43">
    <cfRule type="duplicateValues" dxfId="91" priority="10"/>
    <cfRule type="duplicateValues" dxfId="90" priority="11"/>
  </conditionalFormatting>
  <conditionalFormatting sqref="A31:A39 A42:A43">
    <cfRule type="duplicateValues" dxfId="89" priority="9"/>
  </conditionalFormatting>
  <conditionalFormatting sqref="A31:A39 A42:A43">
    <cfRule type="duplicateValues" dxfId="88" priority="8"/>
  </conditionalFormatting>
  <conditionalFormatting sqref="A31:A39 A42:A43">
    <cfRule type="duplicateValues" dxfId="87" priority="6"/>
    <cfRule type="duplicateValues" dxfId="86" priority="7"/>
  </conditionalFormatting>
  <conditionalFormatting sqref="A31:A39 A42:A43">
    <cfRule type="duplicateValues" dxfId="85" priority="5"/>
  </conditionalFormatting>
  <conditionalFormatting sqref="A31:A39 A42:A43">
    <cfRule type="duplicateValues" dxfId="84" priority="4"/>
  </conditionalFormatting>
  <conditionalFormatting sqref="A31:A39 A42:A43">
    <cfRule type="duplicateValues" dxfId="83" priority="3"/>
  </conditionalFormatting>
  <conditionalFormatting sqref="A31:A39 A42:A43">
    <cfRule type="duplicateValues" dxfId="82" priority="1"/>
    <cfRule type="duplicateValues" dxfId="8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0" priority="69"/>
  </conditionalFormatting>
  <conditionalFormatting sqref="E9:E1048576 E1:E2">
    <cfRule type="duplicateValues" dxfId="79" priority="99250"/>
  </conditionalFormatting>
  <conditionalFormatting sqref="E4">
    <cfRule type="duplicateValues" dxfId="78" priority="62"/>
  </conditionalFormatting>
  <conditionalFormatting sqref="E5:E8">
    <cfRule type="duplicateValues" dxfId="77" priority="60"/>
  </conditionalFormatting>
  <conditionalFormatting sqref="B12">
    <cfRule type="duplicateValues" dxfId="76" priority="34"/>
    <cfRule type="duplicateValues" dxfId="75" priority="35"/>
    <cfRule type="duplicateValues" dxfId="74" priority="36"/>
  </conditionalFormatting>
  <conditionalFormatting sqref="B12">
    <cfRule type="duplicateValues" dxfId="73" priority="33"/>
  </conditionalFormatting>
  <conditionalFormatting sqref="B12">
    <cfRule type="duplicateValues" dxfId="72" priority="31"/>
    <cfRule type="duplicateValues" dxfId="71" priority="32"/>
  </conditionalFormatting>
  <conditionalFormatting sqref="B12">
    <cfRule type="duplicateValues" dxfId="70" priority="28"/>
    <cfRule type="duplicateValues" dxfId="69" priority="29"/>
    <cfRule type="duplicateValues" dxfId="68" priority="30"/>
  </conditionalFormatting>
  <conditionalFormatting sqref="B12">
    <cfRule type="duplicateValues" dxfId="67" priority="27"/>
  </conditionalFormatting>
  <conditionalFormatting sqref="B12">
    <cfRule type="duplicateValues" dxfId="66" priority="25"/>
    <cfRule type="duplicateValues" dxfId="65" priority="26"/>
  </conditionalFormatting>
  <conditionalFormatting sqref="B12">
    <cfRule type="duplicateValues" dxfId="64" priority="24"/>
  </conditionalFormatting>
  <conditionalFormatting sqref="B12">
    <cfRule type="duplicateValues" dxfId="63" priority="21"/>
    <cfRule type="duplicateValues" dxfId="62" priority="22"/>
    <cfRule type="duplicateValues" dxfId="61" priority="23"/>
  </conditionalFormatting>
  <conditionalFormatting sqref="B12">
    <cfRule type="duplicateValues" dxfId="60" priority="20"/>
  </conditionalFormatting>
  <conditionalFormatting sqref="B12">
    <cfRule type="duplicateValues" dxfId="59" priority="19"/>
  </conditionalFormatting>
  <conditionalFormatting sqref="B14">
    <cfRule type="duplicateValues" dxfId="58" priority="18"/>
  </conditionalFormatting>
  <conditionalFormatting sqref="B14">
    <cfRule type="duplicateValues" dxfId="57" priority="15"/>
    <cfRule type="duplicateValues" dxfId="56" priority="16"/>
    <cfRule type="duplicateValues" dxfId="55" priority="17"/>
  </conditionalFormatting>
  <conditionalFormatting sqref="B14">
    <cfRule type="duplicateValues" dxfId="54" priority="13"/>
    <cfRule type="duplicateValues" dxfId="53" priority="14"/>
  </conditionalFormatting>
  <conditionalFormatting sqref="B14">
    <cfRule type="duplicateValues" dxfId="52" priority="10"/>
    <cfRule type="duplicateValues" dxfId="51" priority="11"/>
    <cfRule type="duplicateValues" dxfId="50" priority="12"/>
  </conditionalFormatting>
  <conditionalFormatting sqref="B14">
    <cfRule type="duplicateValues" dxfId="49" priority="9"/>
  </conditionalFormatting>
  <conditionalFormatting sqref="B14">
    <cfRule type="duplicateValues" dxfId="48" priority="8"/>
  </conditionalFormatting>
  <conditionalFormatting sqref="B14">
    <cfRule type="duplicateValues" dxfId="47" priority="7"/>
  </conditionalFormatting>
  <conditionalFormatting sqref="B14">
    <cfRule type="duplicateValues" dxfId="46" priority="4"/>
    <cfRule type="duplicateValues" dxfId="45" priority="5"/>
    <cfRule type="duplicateValues" dxfId="44" priority="6"/>
  </conditionalFormatting>
  <conditionalFormatting sqref="B14">
    <cfRule type="duplicateValues" dxfId="43" priority="2"/>
    <cfRule type="duplicateValues" dxfId="42" priority="3"/>
  </conditionalFormatting>
  <conditionalFormatting sqref="C14">
    <cfRule type="duplicateValues" dxfId="4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2021-04-01T04:22:27Z</dcterms:modified>
</cp:coreProperties>
</file>