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31\"/>
    </mc:Choice>
  </mc:AlternateContent>
  <bookViews>
    <workbookView xWindow="0" yWindow="0" windowWidth="20460" windowHeight="109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REPORTE!$A$4:$Q$102</definedName>
    <definedName name="_xlnm._FilterDatabase" localSheetId="1" hidden="1">'Sin Efectivo'!$A$116:$E$130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44" i="1" l="1"/>
  <c r="A212" i="1"/>
  <c r="A211" i="1"/>
  <c r="A210" i="1"/>
  <c r="A209" i="1"/>
  <c r="A135" i="1"/>
  <c r="A134" i="1"/>
  <c r="A133" i="1"/>
  <c r="A170" i="1"/>
  <c r="A153" i="1"/>
  <c r="A208" i="1"/>
  <c r="F144" i="1"/>
  <c r="G144" i="1"/>
  <c r="H144" i="1"/>
  <c r="I144" i="1"/>
  <c r="J144" i="1"/>
  <c r="K144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70" i="1"/>
  <c r="G170" i="1"/>
  <c r="H170" i="1"/>
  <c r="I170" i="1"/>
  <c r="J170" i="1"/>
  <c r="K170" i="1"/>
  <c r="F153" i="1"/>
  <c r="G153" i="1"/>
  <c r="H153" i="1"/>
  <c r="I153" i="1"/>
  <c r="J153" i="1"/>
  <c r="K153" i="1"/>
  <c r="F208" i="1"/>
  <c r="G208" i="1"/>
  <c r="H208" i="1"/>
  <c r="I208" i="1"/>
  <c r="J208" i="1"/>
  <c r="K208" i="1"/>
  <c r="B172" i="16"/>
  <c r="B158" i="16"/>
  <c r="B131" i="16"/>
  <c r="B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A175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204" i="1" l="1"/>
  <c r="A200" i="1"/>
  <c r="A199" i="1"/>
  <c r="A166" i="1"/>
  <c r="F204" i="1"/>
  <c r="G204" i="1"/>
  <c r="H204" i="1"/>
  <c r="I204" i="1"/>
  <c r="J204" i="1"/>
  <c r="K204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66" i="1"/>
  <c r="G166" i="1"/>
  <c r="H166" i="1"/>
  <c r="I166" i="1"/>
  <c r="J166" i="1"/>
  <c r="K166" i="1"/>
  <c r="A152" i="1"/>
  <c r="A221" i="1"/>
  <c r="A169" i="1"/>
  <c r="A207" i="1"/>
  <c r="A206" i="1"/>
  <c r="A205" i="1"/>
  <c r="A220" i="1"/>
  <c r="A171" i="1"/>
  <c r="A132" i="1"/>
  <c r="A219" i="1"/>
  <c r="A168" i="1"/>
  <c r="A131" i="1"/>
  <c r="A130" i="1"/>
  <c r="A129" i="1"/>
  <c r="A137" i="1"/>
  <c r="A203" i="1"/>
  <c r="A167" i="1"/>
  <c r="A128" i="1"/>
  <c r="A202" i="1"/>
  <c r="A201" i="1"/>
  <c r="A127" i="1"/>
  <c r="A126" i="1"/>
  <c r="A198" i="1"/>
  <c r="A197" i="1"/>
  <c r="A196" i="1"/>
  <c r="A195" i="1"/>
  <c r="A125" i="1"/>
  <c r="A218" i="1"/>
  <c r="A217" i="1"/>
  <c r="F152" i="1"/>
  <c r="G152" i="1"/>
  <c r="H152" i="1"/>
  <c r="I152" i="1"/>
  <c r="J152" i="1"/>
  <c r="K152" i="1"/>
  <c r="F221" i="1"/>
  <c r="G221" i="1"/>
  <c r="H221" i="1"/>
  <c r="I221" i="1"/>
  <c r="J221" i="1"/>
  <c r="K221" i="1"/>
  <c r="F169" i="1"/>
  <c r="G169" i="1"/>
  <c r="H169" i="1"/>
  <c r="I169" i="1"/>
  <c r="J169" i="1"/>
  <c r="K169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20" i="1"/>
  <c r="G220" i="1"/>
  <c r="H220" i="1"/>
  <c r="I220" i="1"/>
  <c r="J220" i="1"/>
  <c r="K220" i="1"/>
  <c r="F171" i="1"/>
  <c r="G171" i="1"/>
  <c r="H171" i="1"/>
  <c r="I171" i="1"/>
  <c r="J171" i="1"/>
  <c r="K171" i="1"/>
  <c r="F132" i="1"/>
  <c r="G132" i="1"/>
  <c r="H132" i="1"/>
  <c r="I132" i="1"/>
  <c r="J132" i="1"/>
  <c r="K132" i="1"/>
  <c r="F219" i="1"/>
  <c r="G219" i="1"/>
  <c r="H219" i="1"/>
  <c r="I219" i="1"/>
  <c r="J219" i="1"/>
  <c r="K219" i="1"/>
  <c r="F168" i="1"/>
  <c r="G168" i="1"/>
  <c r="H168" i="1"/>
  <c r="I168" i="1"/>
  <c r="J168" i="1"/>
  <c r="K168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37" i="1"/>
  <c r="G137" i="1"/>
  <c r="H137" i="1"/>
  <c r="I137" i="1"/>
  <c r="J137" i="1"/>
  <c r="K137" i="1"/>
  <c r="F203" i="1"/>
  <c r="G203" i="1"/>
  <c r="H203" i="1"/>
  <c r="I203" i="1"/>
  <c r="J203" i="1"/>
  <c r="K203" i="1"/>
  <c r="F167" i="1"/>
  <c r="G167" i="1"/>
  <c r="H167" i="1"/>
  <c r="I167" i="1"/>
  <c r="J167" i="1"/>
  <c r="K167" i="1"/>
  <c r="F128" i="1"/>
  <c r="G128" i="1"/>
  <c r="H128" i="1"/>
  <c r="I128" i="1"/>
  <c r="J128" i="1"/>
  <c r="K128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25" i="1"/>
  <c r="G125" i="1"/>
  <c r="H125" i="1"/>
  <c r="I125" i="1"/>
  <c r="J125" i="1"/>
  <c r="K125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143" i="1"/>
  <c r="G143" i="1"/>
  <c r="H143" i="1"/>
  <c r="I143" i="1"/>
  <c r="J143" i="1"/>
  <c r="K143" i="1"/>
  <c r="F124" i="1"/>
  <c r="G124" i="1"/>
  <c r="H124" i="1"/>
  <c r="I124" i="1"/>
  <c r="J124" i="1"/>
  <c r="K124" i="1"/>
  <c r="F165" i="1"/>
  <c r="G165" i="1"/>
  <c r="H165" i="1"/>
  <c r="I165" i="1"/>
  <c r="J165" i="1"/>
  <c r="K165" i="1"/>
  <c r="F26" i="1"/>
  <c r="G26" i="1"/>
  <c r="H26" i="1"/>
  <c r="I26" i="1"/>
  <c r="J26" i="1"/>
  <c r="K26" i="1"/>
  <c r="F123" i="1"/>
  <c r="G123" i="1"/>
  <c r="H123" i="1"/>
  <c r="I123" i="1"/>
  <c r="J123" i="1"/>
  <c r="K123" i="1"/>
  <c r="F194" i="1"/>
  <c r="G194" i="1"/>
  <c r="H194" i="1"/>
  <c r="I194" i="1"/>
  <c r="J194" i="1"/>
  <c r="K194" i="1"/>
  <c r="F88" i="1"/>
  <c r="G88" i="1"/>
  <c r="H88" i="1"/>
  <c r="I88" i="1"/>
  <c r="J88" i="1"/>
  <c r="K88" i="1"/>
  <c r="F122" i="1"/>
  <c r="G122" i="1"/>
  <c r="H122" i="1"/>
  <c r="I122" i="1"/>
  <c r="J122" i="1"/>
  <c r="K122" i="1"/>
  <c r="F87" i="1"/>
  <c r="G87" i="1"/>
  <c r="H87" i="1"/>
  <c r="I87" i="1"/>
  <c r="J87" i="1"/>
  <c r="K87" i="1"/>
  <c r="F193" i="1"/>
  <c r="G193" i="1"/>
  <c r="H193" i="1"/>
  <c r="I193" i="1"/>
  <c r="J193" i="1"/>
  <c r="K193" i="1"/>
  <c r="F164" i="1"/>
  <c r="G164" i="1"/>
  <c r="H164" i="1"/>
  <c r="I164" i="1"/>
  <c r="J164" i="1"/>
  <c r="K164" i="1"/>
  <c r="F192" i="1"/>
  <c r="G192" i="1"/>
  <c r="H192" i="1"/>
  <c r="I192" i="1"/>
  <c r="J192" i="1"/>
  <c r="K192" i="1"/>
  <c r="F121" i="1"/>
  <c r="G121" i="1"/>
  <c r="H121" i="1"/>
  <c r="I121" i="1"/>
  <c r="J121" i="1"/>
  <c r="K121" i="1"/>
  <c r="F191" i="1"/>
  <c r="G191" i="1"/>
  <c r="H191" i="1"/>
  <c r="I191" i="1"/>
  <c r="J191" i="1"/>
  <c r="K191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25" i="1"/>
  <c r="G25" i="1"/>
  <c r="H25" i="1"/>
  <c r="I25" i="1"/>
  <c r="J25" i="1"/>
  <c r="K25" i="1"/>
  <c r="F53" i="1"/>
  <c r="G53" i="1"/>
  <c r="H53" i="1"/>
  <c r="I53" i="1"/>
  <c r="J53" i="1"/>
  <c r="K53" i="1"/>
  <c r="F86" i="1"/>
  <c r="G86" i="1"/>
  <c r="H86" i="1"/>
  <c r="I86" i="1"/>
  <c r="J86" i="1"/>
  <c r="K86" i="1"/>
  <c r="F85" i="1"/>
  <c r="G85" i="1"/>
  <c r="H85" i="1"/>
  <c r="I85" i="1"/>
  <c r="J85" i="1"/>
  <c r="K85" i="1"/>
  <c r="F138" i="1"/>
  <c r="G138" i="1"/>
  <c r="H138" i="1"/>
  <c r="I138" i="1"/>
  <c r="J138" i="1"/>
  <c r="K138" i="1"/>
  <c r="F216" i="1"/>
  <c r="G216" i="1"/>
  <c r="H216" i="1"/>
  <c r="I216" i="1"/>
  <c r="J216" i="1"/>
  <c r="K216" i="1"/>
  <c r="F24" i="1"/>
  <c r="G24" i="1"/>
  <c r="H24" i="1"/>
  <c r="I24" i="1"/>
  <c r="J24" i="1"/>
  <c r="K24" i="1"/>
  <c r="F100" i="1"/>
  <c r="G100" i="1"/>
  <c r="H100" i="1"/>
  <c r="I100" i="1"/>
  <c r="J100" i="1"/>
  <c r="K100" i="1"/>
  <c r="F190" i="1"/>
  <c r="G190" i="1"/>
  <c r="H190" i="1"/>
  <c r="I190" i="1"/>
  <c r="J190" i="1"/>
  <c r="K190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84" i="1"/>
  <c r="G84" i="1"/>
  <c r="H84" i="1"/>
  <c r="I84" i="1"/>
  <c r="J84" i="1"/>
  <c r="K84" i="1"/>
  <c r="A143" i="1"/>
  <c r="A124" i="1"/>
  <c r="A165" i="1"/>
  <c r="A26" i="1"/>
  <c r="A123" i="1"/>
  <c r="A194" i="1"/>
  <c r="A88" i="1"/>
  <c r="A122" i="1"/>
  <c r="A87" i="1"/>
  <c r="A193" i="1"/>
  <c r="A164" i="1"/>
  <c r="A192" i="1"/>
  <c r="A121" i="1"/>
  <c r="A191" i="1"/>
  <c r="A163" i="1"/>
  <c r="A162" i="1"/>
  <c r="A25" i="1"/>
  <c r="A53" i="1"/>
  <c r="A86" i="1"/>
  <c r="A85" i="1"/>
  <c r="A138" i="1"/>
  <c r="A216" i="1"/>
  <c r="A24" i="1"/>
  <c r="A100" i="1"/>
  <c r="A190" i="1"/>
  <c r="A120" i="1"/>
  <c r="A119" i="1"/>
  <c r="A118" i="1"/>
  <c r="A84" i="1"/>
  <c r="A23" i="1" l="1"/>
  <c r="A83" i="1"/>
  <c r="A189" i="1"/>
  <c r="A22" i="1"/>
  <c r="A21" i="1"/>
  <c r="A82" i="1"/>
  <c r="A81" i="1"/>
  <c r="A117" i="1"/>
  <c r="A116" i="1"/>
  <c r="A222" i="1"/>
  <c r="A80" i="1"/>
  <c r="A31" i="1"/>
  <c r="A188" i="1"/>
  <c r="A79" i="1"/>
  <c r="A20" i="1"/>
  <c r="A19" i="1"/>
  <c r="A78" i="1"/>
  <c r="A115" i="1"/>
  <c r="A18" i="1"/>
  <c r="A17" i="1"/>
  <c r="A16" i="1"/>
  <c r="A114" i="1"/>
  <c r="A136" i="1"/>
  <c r="A77" i="1"/>
  <c r="A187" i="1"/>
  <c r="A54" i="1"/>
  <c r="A186" i="1"/>
  <c r="A76" i="1"/>
  <c r="A161" i="1"/>
  <c r="A185" i="1"/>
  <c r="F23" i="1"/>
  <c r="G23" i="1"/>
  <c r="H23" i="1"/>
  <c r="I23" i="1"/>
  <c r="J23" i="1"/>
  <c r="K23" i="1"/>
  <c r="F83" i="1"/>
  <c r="G83" i="1"/>
  <c r="H83" i="1"/>
  <c r="I83" i="1"/>
  <c r="J83" i="1"/>
  <c r="K83" i="1"/>
  <c r="F189" i="1"/>
  <c r="G189" i="1"/>
  <c r="H189" i="1"/>
  <c r="I189" i="1"/>
  <c r="J189" i="1"/>
  <c r="K189" i="1"/>
  <c r="F22" i="1"/>
  <c r="G22" i="1"/>
  <c r="H22" i="1"/>
  <c r="I22" i="1"/>
  <c r="J22" i="1"/>
  <c r="K22" i="1"/>
  <c r="F21" i="1"/>
  <c r="G21" i="1"/>
  <c r="H21" i="1"/>
  <c r="I21" i="1"/>
  <c r="J21" i="1"/>
  <c r="K21" i="1"/>
  <c r="F82" i="1"/>
  <c r="G82" i="1"/>
  <c r="H82" i="1"/>
  <c r="I82" i="1"/>
  <c r="J82" i="1"/>
  <c r="K82" i="1"/>
  <c r="F81" i="1"/>
  <c r="G81" i="1"/>
  <c r="H81" i="1"/>
  <c r="I81" i="1"/>
  <c r="J81" i="1"/>
  <c r="K81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222" i="1"/>
  <c r="G222" i="1"/>
  <c r="H222" i="1"/>
  <c r="I222" i="1"/>
  <c r="J222" i="1"/>
  <c r="K222" i="1"/>
  <c r="F80" i="1"/>
  <c r="G80" i="1"/>
  <c r="H80" i="1"/>
  <c r="I80" i="1"/>
  <c r="J80" i="1"/>
  <c r="K80" i="1"/>
  <c r="F31" i="1"/>
  <c r="G31" i="1"/>
  <c r="H31" i="1"/>
  <c r="I31" i="1"/>
  <c r="J31" i="1"/>
  <c r="K31" i="1"/>
  <c r="F188" i="1"/>
  <c r="G188" i="1"/>
  <c r="H188" i="1"/>
  <c r="I188" i="1"/>
  <c r="J188" i="1"/>
  <c r="K188" i="1"/>
  <c r="F79" i="1"/>
  <c r="G79" i="1"/>
  <c r="H79" i="1"/>
  <c r="I79" i="1"/>
  <c r="J79" i="1"/>
  <c r="K79" i="1"/>
  <c r="F20" i="1"/>
  <c r="G20" i="1"/>
  <c r="H20" i="1"/>
  <c r="I20" i="1"/>
  <c r="J20" i="1"/>
  <c r="K20" i="1"/>
  <c r="F19" i="1"/>
  <c r="G19" i="1"/>
  <c r="H19" i="1"/>
  <c r="I19" i="1"/>
  <c r="J19" i="1"/>
  <c r="K19" i="1"/>
  <c r="F78" i="1"/>
  <c r="G78" i="1"/>
  <c r="H78" i="1"/>
  <c r="I78" i="1"/>
  <c r="J78" i="1"/>
  <c r="K78" i="1"/>
  <c r="F115" i="1"/>
  <c r="G115" i="1"/>
  <c r="H115" i="1"/>
  <c r="I115" i="1"/>
  <c r="J115" i="1"/>
  <c r="K115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14" i="1"/>
  <c r="G114" i="1"/>
  <c r="H114" i="1"/>
  <c r="I114" i="1"/>
  <c r="J114" i="1"/>
  <c r="K114" i="1"/>
  <c r="F136" i="1"/>
  <c r="G136" i="1"/>
  <c r="H136" i="1"/>
  <c r="I136" i="1"/>
  <c r="J136" i="1"/>
  <c r="K136" i="1"/>
  <c r="F77" i="1"/>
  <c r="G77" i="1"/>
  <c r="H77" i="1"/>
  <c r="I77" i="1"/>
  <c r="J77" i="1"/>
  <c r="K77" i="1"/>
  <c r="F187" i="1"/>
  <c r="G187" i="1"/>
  <c r="H187" i="1"/>
  <c r="I187" i="1"/>
  <c r="J187" i="1"/>
  <c r="K187" i="1"/>
  <c r="F54" i="1"/>
  <c r="G54" i="1"/>
  <c r="H54" i="1"/>
  <c r="I54" i="1"/>
  <c r="J54" i="1"/>
  <c r="K54" i="1"/>
  <c r="F186" i="1"/>
  <c r="G186" i="1"/>
  <c r="H186" i="1"/>
  <c r="I186" i="1"/>
  <c r="J186" i="1"/>
  <c r="K186" i="1"/>
  <c r="F76" i="1"/>
  <c r="G76" i="1"/>
  <c r="H76" i="1"/>
  <c r="I76" i="1"/>
  <c r="J76" i="1"/>
  <c r="K76" i="1"/>
  <c r="F161" i="1"/>
  <c r="G161" i="1"/>
  <c r="H161" i="1"/>
  <c r="I161" i="1"/>
  <c r="J161" i="1"/>
  <c r="K161" i="1"/>
  <c r="F185" i="1"/>
  <c r="G185" i="1"/>
  <c r="H185" i="1"/>
  <c r="I185" i="1"/>
  <c r="J185" i="1"/>
  <c r="K185" i="1"/>
  <c r="A113" i="1"/>
  <c r="A112" i="1"/>
  <c r="A160" i="1"/>
  <c r="A142" i="1"/>
  <c r="A99" i="1"/>
  <c r="A184" i="1"/>
  <c r="A75" i="1"/>
  <c r="A74" i="1"/>
  <c r="A30" i="1"/>
  <c r="A29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60" i="1"/>
  <c r="G160" i="1"/>
  <c r="H160" i="1"/>
  <c r="I160" i="1"/>
  <c r="J160" i="1"/>
  <c r="K160" i="1"/>
  <c r="F142" i="1"/>
  <c r="G142" i="1"/>
  <c r="H142" i="1"/>
  <c r="I142" i="1"/>
  <c r="J142" i="1"/>
  <c r="K142" i="1"/>
  <c r="F99" i="1"/>
  <c r="G99" i="1"/>
  <c r="H99" i="1"/>
  <c r="I99" i="1"/>
  <c r="J99" i="1"/>
  <c r="K99" i="1"/>
  <c r="F184" i="1"/>
  <c r="G184" i="1"/>
  <c r="H184" i="1"/>
  <c r="I184" i="1"/>
  <c r="J184" i="1"/>
  <c r="K184" i="1"/>
  <c r="F75" i="1"/>
  <c r="G75" i="1"/>
  <c r="H75" i="1"/>
  <c r="I75" i="1"/>
  <c r="J75" i="1"/>
  <c r="K75" i="1"/>
  <c r="F74" i="1"/>
  <c r="G74" i="1"/>
  <c r="H74" i="1"/>
  <c r="I74" i="1"/>
  <c r="J74" i="1"/>
  <c r="K74" i="1"/>
  <c r="F30" i="1"/>
  <c r="G30" i="1"/>
  <c r="H30" i="1"/>
  <c r="I30" i="1"/>
  <c r="J30" i="1"/>
  <c r="K30" i="1"/>
  <c r="F29" i="1"/>
  <c r="G29" i="1"/>
  <c r="H29" i="1"/>
  <c r="I29" i="1"/>
  <c r="J29" i="1"/>
  <c r="K29" i="1"/>
  <c r="A141" i="1" l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A52" i="1"/>
  <c r="F52" i="1"/>
  <c r="G52" i="1"/>
  <c r="H52" i="1"/>
  <c r="I52" i="1"/>
  <c r="J52" i="1"/>
  <c r="K52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183" i="1"/>
  <c r="F183" i="1"/>
  <c r="G183" i="1"/>
  <c r="H183" i="1"/>
  <c r="I183" i="1"/>
  <c r="J183" i="1"/>
  <c r="K183" i="1"/>
  <c r="A71" i="1"/>
  <c r="F71" i="1"/>
  <c r="G71" i="1"/>
  <c r="H71" i="1"/>
  <c r="I71" i="1"/>
  <c r="J71" i="1"/>
  <c r="K71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15" i="1"/>
  <c r="F15" i="1"/>
  <c r="G15" i="1"/>
  <c r="H15" i="1"/>
  <c r="I15" i="1"/>
  <c r="J15" i="1"/>
  <c r="K15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159" i="1"/>
  <c r="F159" i="1"/>
  <c r="G159" i="1"/>
  <c r="H159" i="1"/>
  <c r="I159" i="1"/>
  <c r="J159" i="1"/>
  <c r="K159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11" i="1"/>
  <c r="F111" i="1"/>
  <c r="G111" i="1"/>
  <c r="H111" i="1"/>
  <c r="I111" i="1"/>
  <c r="J111" i="1"/>
  <c r="K111" i="1"/>
  <c r="G102" i="1" l="1"/>
  <c r="F215" i="1" l="1"/>
  <c r="G215" i="1"/>
  <c r="H215" i="1"/>
  <c r="I215" i="1"/>
  <c r="J215" i="1"/>
  <c r="K215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12" i="1"/>
  <c r="G12" i="1"/>
  <c r="H12" i="1"/>
  <c r="I12" i="1"/>
  <c r="J12" i="1"/>
  <c r="K12" i="1"/>
  <c r="F70" i="1"/>
  <c r="G70" i="1"/>
  <c r="H70" i="1"/>
  <c r="I70" i="1"/>
  <c r="J70" i="1"/>
  <c r="K70" i="1"/>
  <c r="F110" i="1"/>
  <c r="G110" i="1"/>
  <c r="H110" i="1"/>
  <c r="I110" i="1"/>
  <c r="J110" i="1"/>
  <c r="K110" i="1"/>
  <c r="F11" i="1"/>
  <c r="G11" i="1"/>
  <c r="H11" i="1"/>
  <c r="I11" i="1"/>
  <c r="J11" i="1"/>
  <c r="K11" i="1"/>
  <c r="F69" i="1"/>
  <c r="G69" i="1"/>
  <c r="H69" i="1"/>
  <c r="I69" i="1"/>
  <c r="J69" i="1"/>
  <c r="K69" i="1"/>
  <c r="F182" i="1"/>
  <c r="G182" i="1"/>
  <c r="H182" i="1"/>
  <c r="I182" i="1"/>
  <c r="J182" i="1"/>
  <c r="K182" i="1"/>
  <c r="F158" i="1"/>
  <c r="G158" i="1"/>
  <c r="H158" i="1"/>
  <c r="I158" i="1"/>
  <c r="J158" i="1"/>
  <c r="K158" i="1"/>
  <c r="F68" i="1"/>
  <c r="G68" i="1"/>
  <c r="H68" i="1"/>
  <c r="I68" i="1"/>
  <c r="J68" i="1"/>
  <c r="K68" i="1"/>
  <c r="F44" i="1"/>
  <c r="G44" i="1"/>
  <c r="H44" i="1"/>
  <c r="I44" i="1"/>
  <c r="J44" i="1"/>
  <c r="K44" i="1"/>
  <c r="F67" i="1"/>
  <c r="G67" i="1"/>
  <c r="H67" i="1"/>
  <c r="I67" i="1"/>
  <c r="J67" i="1"/>
  <c r="K67" i="1"/>
  <c r="F66" i="1"/>
  <c r="G66" i="1"/>
  <c r="H66" i="1"/>
  <c r="I66" i="1"/>
  <c r="J66" i="1"/>
  <c r="K66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43" i="1"/>
  <c r="G43" i="1"/>
  <c r="H43" i="1"/>
  <c r="I43" i="1"/>
  <c r="J43" i="1"/>
  <c r="K43" i="1"/>
  <c r="F42" i="1"/>
  <c r="G42" i="1"/>
  <c r="H42" i="1"/>
  <c r="I42" i="1"/>
  <c r="J42" i="1"/>
  <c r="K42" i="1"/>
  <c r="F179" i="1"/>
  <c r="G179" i="1"/>
  <c r="H179" i="1"/>
  <c r="I179" i="1"/>
  <c r="J179" i="1"/>
  <c r="K179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178" i="1"/>
  <c r="G178" i="1"/>
  <c r="H178" i="1"/>
  <c r="I178" i="1"/>
  <c r="J178" i="1"/>
  <c r="K178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177" i="1"/>
  <c r="G177" i="1"/>
  <c r="H177" i="1"/>
  <c r="I177" i="1"/>
  <c r="J177" i="1"/>
  <c r="K177" i="1"/>
  <c r="F157" i="1"/>
  <c r="G157" i="1"/>
  <c r="H157" i="1"/>
  <c r="I157" i="1"/>
  <c r="J157" i="1"/>
  <c r="K157" i="1"/>
  <c r="A215" i="1"/>
  <c r="A98" i="1"/>
  <c r="A97" i="1"/>
  <c r="A96" i="1"/>
  <c r="A95" i="1"/>
  <c r="A12" i="1"/>
  <c r="A70" i="1"/>
  <c r="A110" i="1"/>
  <c r="A11" i="1"/>
  <c r="A69" i="1"/>
  <c r="A182" i="1"/>
  <c r="A158" i="1"/>
  <c r="A68" i="1"/>
  <c r="A44" i="1"/>
  <c r="A67" i="1"/>
  <c r="A66" i="1"/>
  <c r="A181" i="1"/>
  <c r="A180" i="1"/>
  <c r="A43" i="1"/>
  <c r="A42" i="1"/>
  <c r="A179" i="1"/>
  <c r="A65" i="1"/>
  <c r="A64" i="1"/>
  <c r="A63" i="1"/>
  <c r="A62" i="1"/>
  <c r="A61" i="1"/>
  <c r="A178" i="1"/>
  <c r="A60" i="1"/>
  <c r="A59" i="1"/>
  <c r="A58" i="1"/>
  <c r="A177" i="1"/>
  <c r="A157" i="1"/>
  <c r="F173" i="1"/>
  <c r="G173" i="1"/>
  <c r="H173" i="1"/>
  <c r="I173" i="1"/>
  <c r="J173" i="1"/>
  <c r="K173" i="1"/>
  <c r="A173" i="1"/>
  <c r="F41" i="1" l="1"/>
  <c r="G41" i="1"/>
  <c r="H41" i="1"/>
  <c r="I41" i="1"/>
  <c r="J41" i="1"/>
  <c r="K41" i="1"/>
  <c r="F176" i="1"/>
  <c r="G176" i="1"/>
  <c r="H176" i="1"/>
  <c r="I176" i="1"/>
  <c r="J176" i="1"/>
  <c r="K176" i="1"/>
  <c r="F40" i="1"/>
  <c r="G40" i="1"/>
  <c r="H40" i="1"/>
  <c r="I40" i="1"/>
  <c r="J40" i="1"/>
  <c r="K40" i="1"/>
  <c r="F175" i="1"/>
  <c r="G175" i="1"/>
  <c r="H175" i="1"/>
  <c r="I175" i="1"/>
  <c r="J175" i="1"/>
  <c r="K175" i="1"/>
  <c r="F94" i="1"/>
  <c r="G94" i="1"/>
  <c r="H94" i="1"/>
  <c r="I94" i="1"/>
  <c r="J94" i="1"/>
  <c r="K94" i="1"/>
  <c r="F93" i="1"/>
  <c r="G93" i="1"/>
  <c r="H93" i="1"/>
  <c r="I93" i="1"/>
  <c r="J93" i="1"/>
  <c r="K93" i="1"/>
  <c r="A41" i="1"/>
  <c r="A176" i="1"/>
  <c r="A40" i="1"/>
  <c r="A175" i="1"/>
  <c r="A94" i="1"/>
  <c r="A93" i="1"/>
  <c r="F56" i="1"/>
  <c r="G56" i="1"/>
  <c r="H56" i="1"/>
  <c r="I56" i="1"/>
  <c r="J56" i="1"/>
  <c r="K56" i="1"/>
  <c r="A56" i="1"/>
  <c r="F172" i="1" l="1"/>
  <c r="G172" i="1"/>
  <c r="H172" i="1"/>
  <c r="I172" i="1"/>
  <c r="J172" i="1"/>
  <c r="K172" i="1"/>
  <c r="A172" i="1"/>
  <c r="F55" i="1" l="1"/>
  <c r="G55" i="1"/>
  <c r="H55" i="1"/>
  <c r="I55" i="1"/>
  <c r="J55" i="1"/>
  <c r="K55" i="1"/>
  <c r="F139" i="1"/>
  <c r="G139" i="1"/>
  <c r="H139" i="1"/>
  <c r="I139" i="1"/>
  <c r="J139" i="1"/>
  <c r="K139" i="1"/>
  <c r="F92" i="1"/>
  <c r="G92" i="1"/>
  <c r="H92" i="1"/>
  <c r="I92" i="1"/>
  <c r="J92" i="1"/>
  <c r="K92" i="1"/>
  <c r="F91" i="1"/>
  <c r="G91" i="1"/>
  <c r="H91" i="1"/>
  <c r="I91" i="1"/>
  <c r="J91" i="1"/>
  <c r="K91" i="1"/>
  <c r="F214" i="1"/>
  <c r="G214" i="1"/>
  <c r="H214" i="1"/>
  <c r="I214" i="1"/>
  <c r="J214" i="1"/>
  <c r="K214" i="1"/>
  <c r="A55" i="1"/>
  <c r="A139" i="1"/>
  <c r="A92" i="1"/>
  <c r="A91" i="1"/>
  <c r="A214" i="1"/>
  <c r="A109" i="1"/>
  <c r="A108" i="1"/>
  <c r="A149" i="1"/>
  <c r="A148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A213" i="1"/>
  <c r="A57" i="1"/>
  <c r="A39" i="1"/>
  <c r="F213" i="1"/>
  <c r="G213" i="1"/>
  <c r="H213" i="1"/>
  <c r="I213" i="1"/>
  <c r="J213" i="1"/>
  <c r="K213" i="1"/>
  <c r="F57" i="1"/>
  <c r="G57" i="1"/>
  <c r="H57" i="1"/>
  <c r="I57" i="1"/>
  <c r="J57" i="1"/>
  <c r="K57" i="1"/>
  <c r="F39" i="1"/>
  <c r="G39" i="1"/>
  <c r="H39" i="1"/>
  <c r="I39" i="1"/>
  <c r="J39" i="1"/>
  <c r="K39" i="1"/>
  <c r="F10" i="1"/>
  <c r="G10" i="1"/>
  <c r="H10" i="1"/>
  <c r="I10" i="1"/>
  <c r="J10" i="1"/>
  <c r="K10" i="1"/>
  <c r="F9" i="1"/>
  <c r="G9" i="1"/>
  <c r="H9" i="1"/>
  <c r="I9" i="1"/>
  <c r="J9" i="1"/>
  <c r="K9" i="1"/>
  <c r="F174" i="1"/>
  <c r="G174" i="1"/>
  <c r="H174" i="1"/>
  <c r="I174" i="1"/>
  <c r="J174" i="1"/>
  <c r="K174" i="1"/>
  <c r="F38" i="1"/>
  <c r="G38" i="1"/>
  <c r="H38" i="1"/>
  <c r="I38" i="1"/>
  <c r="J38" i="1"/>
  <c r="K38" i="1"/>
  <c r="F156" i="1"/>
  <c r="G156" i="1"/>
  <c r="H156" i="1"/>
  <c r="I156" i="1"/>
  <c r="J156" i="1"/>
  <c r="K156" i="1"/>
  <c r="A10" i="1"/>
  <c r="A9" i="1"/>
  <c r="A174" i="1"/>
  <c r="A38" i="1"/>
  <c r="A156" i="1"/>
  <c r="F8" i="1" l="1"/>
  <c r="G8" i="1"/>
  <c r="H8" i="1"/>
  <c r="I8" i="1"/>
  <c r="J8" i="1"/>
  <c r="K8" i="1"/>
  <c r="F155" i="1"/>
  <c r="G155" i="1"/>
  <c r="H155" i="1"/>
  <c r="I155" i="1"/>
  <c r="J155" i="1"/>
  <c r="K155" i="1"/>
  <c r="F36" i="1"/>
  <c r="G36" i="1"/>
  <c r="H36" i="1"/>
  <c r="I36" i="1"/>
  <c r="J36" i="1"/>
  <c r="K36" i="1"/>
  <c r="F151" i="1"/>
  <c r="G151" i="1"/>
  <c r="H151" i="1"/>
  <c r="I151" i="1"/>
  <c r="J151" i="1"/>
  <c r="K151" i="1"/>
  <c r="F107" i="1"/>
  <c r="G107" i="1"/>
  <c r="H107" i="1"/>
  <c r="I107" i="1"/>
  <c r="J107" i="1"/>
  <c r="K107" i="1"/>
  <c r="F7" i="1"/>
  <c r="G7" i="1"/>
  <c r="H7" i="1"/>
  <c r="I7" i="1"/>
  <c r="J7" i="1"/>
  <c r="K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A8" i="1"/>
  <c r="A155" i="1"/>
  <c r="A36" i="1"/>
  <c r="A151" i="1"/>
  <c r="A107" i="1"/>
  <c r="A7" i="1"/>
  <c r="A106" i="1"/>
  <c r="A105" i="1"/>
  <c r="A147" i="1" l="1"/>
  <c r="A28" i="1"/>
  <c r="A146" i="1"/>
  <c r="A27" i="1"/>
  <c r="A145" i="1"/>
  <c r="A35" i="1"/>
  <c r="A33" i="1"/>
  <c r="A90" i="1"/>
  <c r="F147" i="1"/>
  <c r="G147" i="1"/>
  <c r="H147" i="1"/>
  <c r="I147" i="1"/>
  <c r="J147" i="1"/>
  <c r="K147" i="1"/>
  <c r="F28" i="1"/>
  <c r="G28" i="1"/>
  <c r="H28" i="1"/>
  <c r="I28" i="1"/>
  <c r="J28" i="1"/>
  <c r="K28" i="1"/>
  <c r="F146" i="1"/>
  <c r="G146" i="1"/>
  <c r="H146" i="1"/>
  <c r="I146" i="1"/>
  <c r="J146" i="1"/>
  <c r="K146" i="1"/>
  <c r="F27" i="1"/>
  <c r="G27" i="1"/>
  <c r="H27" i="1"/>
  <c r="I27" i="1"/>
  <c r="J27" i="1"/>
  <c r="K27" i="1"/>
  <c r="F145" i="1"/>
  <c r="G145" i="1"/>
  <c r="H145" i="1"/>
  <c r="I145" i="1"/>
  <c r="J145" i="1"/>
  <c r="K145" i="1"/>
  <c r="F35" i="1"/>
  <c r="G35" i="1"/>
  <c r="H35" i="1"/>
  <c r="I35" i="1"/>
  <c r="J35" i="1"/>
  <c r="K35" i="1"/>
  <c r="F33" i="1"/>
  <c r="G33" i="1"/>
  <c r="H33" i="1"/>
  <c r="I33" i="1"/>
  <c r="J33" i="1"/>
  <c r="K33" i="1"/>
  <c r="F90" i="1"/>
  <c r="G90" i="1"/>
  <c r="H90" i="1"/>
  <c r="I90" i="1"/>
  <c r="J90" i="1"/>
  <c r="K90" i="1"/>
  <c r="F154" i="1" l="1"/>
  <c r="G154" i="1"/>
  <c r="H154" i="1"/>
  <c r="I154" i="1"/>
  <c r="J154" i="1"/>
  <c r="K154" i="1"/>
  <c r="A154" i="1"/>
  <c r="F104" i="1" l="1"/>
  <c r="G104" i="1"/>
  <c r="H104" i="1"/>
  <c r="I104" i="1"/>
  <c r="J104" i="1"/>
  <c r="K104" i="1"/>
  <c r="A104" i="1"/>
  <c r="A34" i="1" l="1"/>
  <c r="F34" i="1"/>
  <c r="G34" i="1"/>
  <c r="H34" i="1"/>
  <c r="I34" i="1"/>
  <c r="J34" i="1"/>
  <c r="K34" i="1"/>
  <c r="A89" i="1"/>
  <c r="F89" i="1"/>
  <c r="G89" i="1"/>
  <c r="H89" i="1"/>
  <c r="I89" i="1"/>
  <c r="J89" i="1"/>
  <c r="K89" i="1"/>
  <c r="A103" i="1" l="1"/>
  <c r="A102" i="1"/>
  <c r="A37" i="1"/>
  <c r="F103" i="1" l="1"/>
  <c r="G103" i="1"/>
  <c r="H103" i="1"/>
  <c r="I103" i="1"/>
  <c r="J103" i="1"/>
  <c r="K103" i="1"/>
  <c r="F102" i="1"/>
  <c r="H102" i="1"/>
  <c r="I102" i="1"/>
  <c r="J102" i="1"/>
  <c r="K102" i="1"/>
  <c r="F37" i="1"/>
  <c r="G37" i="1"/>
  <c r="H37" i="1"/>
  <c r="I37" i="1"/>
  <c r="J37" i="1"/>
  <c r="K37" i="1"/>
  <c r="A6" i="1" l="1"/>
  <c r="A5" i="1"/>
  <c r="F6" i="1"/>
  <c r="G6" i="1"/>
  <c r="H6" i="1"/>
  <c r="I6" i="1"/>
  <c r="J6" i="1"/>
  <c r="K6" i="1"/>
  <c r="F5" i="1"/>
  <c r="G5" i="1"/>
  <c r="H5" i="1"/>
  <c r="I5" i="1"/>
  <c r="J5" i="1"/>
  <c r="K5" i="1"/>
  <c r="F32" i="1" l="1"/>
  <c r="G32" i="1"/>
  <c r="H32" i="1"/>
  <c r="I32" i="1"/>
  <c r="J32" i="1"/>
  <c r="K32" i="1"/>
  <c r="F150" i="1"/>
  <c r="G150" i="1"/>
  <c r="H150" i="1"/>
  <c r="I150" i="1"/>
  <c r="J150" i="1"/>
  <c r="K150" i="1"/>
  <c r="A32" i="1"/>
  <c r="A150" i="1"/>
  <c r="A101" i="1" l="1"/>
  <c r="F101" i="1"/>
  <c r="G101" i="1"/>
  <c r="H101" i="1"/>
  <c r="I101" i="1"/>
  <c r="J101" i="1"/>
  <c r="K101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<sst xmlns="http://schemas.openxmlformats.org/spreadsheetml/2006/main" count="14321" uniqueCount="2743">
  <si>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</si>
  <si>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</si>
  <si>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</si>
  <si>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</si>
  <si>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</si>
  <si>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</si>
  <si>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</si>
  <si>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</si>
  <si>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</si>
  <si>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</si>
  <si>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</si>
  <si>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</si>
  <si>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</si>
  <si>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</si>
  <si>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</si>
  <si>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</si>
  <si>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</si>
  <si>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</si>
  <si>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</si>
  <si>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</si>
  <si>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</si>
  <si>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</si>
  <si>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</si>
  <si>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</si>
  <si>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</si>
  <si>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</si>
  <si>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</si>
  <si>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</si>
  <si>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</si>
  <si>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</si>
  <si>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</si>
  <si>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</si>
  <si>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</si>
  <si>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</si>
  <si>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</si>
  <si>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</si>
  <si>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</si>
  <si>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</si>
  <si>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</si>
  <si>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</si>
  <si>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</si>
  <si>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</si>
  <si>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</si>
  <si>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</si>
  <si>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</si>
  <si>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</si>
  <si>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</si>
  <si>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</si>
  <si>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</si>
  <si>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</si>
  <si>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</si>
  <si>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</si>
  <si>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</si>
  <si>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</si>
  <si>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</si>
  <si>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</si>
  <si>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</si>
  <si>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</si>
  <si>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</si>
  <si>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</si>
  <si>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</si>
  <si>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</si>
  <si>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</si>
  <si>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</si>
  <si>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</si>
  <si>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</si>
  <si>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</si>
  <si>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</si>
  <si>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</si>
  <si>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</si>
  <si>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</si>
  <si>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</si>
  <si>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</si>
  <si>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</si>
  <si>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</si>
  <si>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</si>
  <si>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</si>
  <si>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</si>
  <si>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</si>
  <si>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</si>
  <si>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</si>
  <si>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</si>
  <si>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</si>
  <si>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</si>
  <si>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</si>
  <si>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</si>
  <si>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</si>
  <si>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</si>
  <si>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</si>
  <si>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</si>
  <si>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</si>
  <si>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</si>
  <si>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</si>
  <si>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</si>
  <si>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</si>
  <si>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</si>
  <si>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</si>
  <si>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</si>
  <si>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</si>
  <si>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</si>
  <si>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</si>
  <si>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</si>
  <si>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</si>
  <si>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</si>
  <si>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</si>
  <si>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</si>
  <si>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</si>
  <si>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</si>
  <si>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</si>
  <si>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</si>
  <si>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</si>
  <si>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</si>
  <si>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</si>
  <si>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</si>
  <si>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</si>
  <si>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</si>
  <si>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</si>
  <si>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</si>
  <si>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</si>
  <si>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</si>
  <si>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</si>
  <si>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</si>
  <si>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</si>
  <si>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</si>
  <si>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</si>
  <si>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</si>
  <si>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</si>
  <si>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</si>
  <si>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</si>
  <si>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</si>
  <si>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</si>
  <si>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</si>
  <si>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</si>
  <si>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</si>
  <si>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</si>
  <si>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</si>
  <si>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</si>
  <si>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</si>
  <si>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</si>
  <si>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</si>
  <si>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</si>
  <si>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</si>
  <si>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</si>
  <si>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</si>
  <si>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</si>
  <si>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</si>
  <si>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</si>
  <si>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</si>
  <si>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</si>
  <si>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</si>
  <si>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</si>
  <si>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</si>
  <si>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</si>
  <si>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</si>
  <si>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</si>
  <si>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</si>
  <si>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</si>
  <si>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</si>
  <si>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</si>
  <si>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</si>
  <si>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</si>
  <si>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</si>
  <si>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</si>
  <si>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</si>
  <si>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</si>
  <si>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</si>
  <si>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</si>
  <si>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</si>
  <si>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</si>
  <si>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</si>
  <si>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</si>
  <si>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</si>
  <si>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</si>
  <si>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</si>
  <si>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</si>
  <si>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</si>
  <si>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</si>
  <si>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</si>
  <si>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</si>
  <si>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</si>
  <si>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</si>
  <si>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</si>
  <si>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</si>
  <si>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</si>
  <si>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</si>
  <si>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</si>
  <si>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</si>
  <si>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</si>
  <si>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</si>
  <si>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</si>
  <si>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</si>
  <si>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</si>
  <si>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</si>
  <si>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</si>
  <si>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</si>
  <si>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</si>
  <si>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</si>
  <si>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</si>
  <si>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</si>
  <si>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</si>
  <si>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</si>
  <si>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</si>
  <si>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</si>
  <si>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</si>
  <si>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</si>
  <si>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</si>
  <si>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</si>
  <si>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</si>
  <si>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</si>
  <si>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</si>
  <si>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</si>
  <si>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</si>
  <si>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</si>
  <si>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</si>
  <si>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</si>
  <si>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</si>
  <si>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</si>
  <si>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</si>
  <si>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</si>
  <si>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</si>
  <si>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</si>
  <si>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</si>
  <si>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</si>
  <si>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</si>
  <si>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</si>
  <si>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</si>
  <si>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</si>
  <si>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</si>
  <si>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</si>
  <si>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</si>
  <si>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</si>
  <si>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</si>
  <si>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</si>
  <si>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</si>
  <si>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</si>
  <si>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</si>
  <si>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</si>
  <si>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</si>
  <si>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</si>
  <si>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</si>
  <si>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</si>
  <si>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</si>
  <si>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</si>
  <si>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</si>
  <si>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</si>
  <si>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</si>
  <si>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</si>
  <si>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</si>
  <si>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</si>
  <si>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</si>
  <si>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</si>
  <si>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</si>
  <si>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</si>
  <si>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</si>
  <si>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</si>
  <si>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</si>
  <si>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</si>
  <si>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</si>
  <si>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</si>
  <si>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</si>
  <si>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</si>
  <si>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</si>
  <si>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</si>
  <si>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</si>
  <si>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</si>
  <si>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</si>
  <si>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</si>
  <si>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</si>
  <si>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</si>
  <si>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</si>
  <si>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</si>
  <si>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</si>
  <si>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</si>
  <si>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</si>
  <si>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</si>
  <si>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</si>
  <si>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</si>
  <si>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</si>
  <si>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</si>
  <si>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</si>
  <si>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</si>
  <si>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</si>
  <si>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</si>
  <si>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</si>
  <si>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</si>
  <si>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</si>
  <si>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</si>
  <si>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</si>
  <si>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</si>
  <si>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</si>
  <si>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</si>
  <si>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</si>
  <si>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</si>
  <si>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</si>
  <si>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</si>
  <si>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</si>
  <si>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</si>
  <si>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</si>
  <si>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</si>
  <si>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</si>
  <si>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</si>
  <si>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</si>
  <si>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</si>
  <si>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</si>
  <si>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</si>
  <si>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</si>
  <si>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</si>
  <si>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</si>
  <si>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</si>
  <si>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</si>
  <si>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</si>
  <si>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</si>
  <si>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</si>
  <si>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</si>
  <si>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</si>
  <si>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</si>
  <si>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</si>
  <si>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</si>
  <si>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</si>
  <si>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</si>
  <si>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</si>
  <si>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</si>
  <si>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</si>
  <si>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</si>
  <si>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</si>
  <si>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</si>
  <si>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</si>
  <si>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</si>
  <si>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</si>
  <si>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</si>
  <si>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</si>
  <si>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</si>
  <si>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</si>
  <si>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</si>
  <si>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</si>
  <si>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</si>
  <si>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</si>
  <si>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</si>
  <si>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</si>
  <si>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</si>
  <si>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</si>
  <si>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</si>
  <si>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</si>
  <si>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</si>
  <si>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</si>
  <si>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</si>
  <si>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</si>
  <si>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</si>
  <si>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</si>
  <si>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</si>
  <si>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</si>
  <si>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</si>
  <si>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</si>
  <si>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</si>
  <si>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</si>
  <si>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</si>
  <si>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</si>
  <si>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</si>
  <si>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</si>
  <si>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</si>
  <si>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</si>
  <si>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</si>
  <si>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</si>
  <si>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</si>
  <si>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</si>
  <si>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</si>
  <si>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</si>
  <si>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</si>
  <si>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</si>
  <si>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</si>
  <si>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</si>
  <si>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</si>
  <si>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</si>
  <si>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</si>
  <si>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</si>
  <si>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</si>
  <si>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</si>
  <si>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</si>
  <si>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</si>
  <si>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</si>
  <si>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</si>
  <si>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</si>
  <si>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</si>
  <si>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</si>
  <si>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</si>
  <si>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</si>
  <si>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</si>
  <si>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</si>
  <si>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</si>
  <si>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</si>
  <si>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</si>
  <si>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</si>
  <si>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</si>
  <si>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</si>
  <si>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</si>
  <si>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</si>
  <si>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</si>
  <si>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</si>
  <si>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</si>
  <si>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</si>
  <si>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</si>
  <si>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</si>
  <si>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</si>
  <si>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</si>
  <si>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</si>
  <si>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</si>
  <si>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</si>
  <si>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</si>
  <si>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</si>
  <si>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</si>
  <si>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</si>
  <si>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</si>
  <si>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</si>
  <si>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</si>
  <si>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</si>
  <si>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</si>
  <si>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</si>
  <si>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</si>
  <si>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</si>
  <si>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</si>
  <si>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</si>
  <si>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</si>
  <si>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</si>
  <si>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</si>
  <si>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</si>
  <si>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</si>
  <si>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</si>
  <si>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</si>
  <si>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</si>
  <si>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</si>
  <si>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</si>
  <si>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</si>
  <si>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</si>
  <si>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</si>
  <si>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</si>
  <si>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</si>
  <si>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</si>
  <si>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</si>
  <si>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</si>
  <si>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</si>
  <si>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</si>
  <si>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</si>
  <si>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</si>
  <si>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</si>
  <si>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</si>
  <si>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</si>
  <si>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</si>
  <si>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</si>
  <si>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</si>
  <si>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</si>
  <si>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</si>
  <si>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</si>
  <si>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</si>
  <si>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</si>
  <si>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</si>
  <si>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</si>
  <si>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</si>
  <si>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</si>
  <si>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</si>
  <si>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</si>
  <si>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</si>
  <si>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</si>
  <si>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</si>
  <si>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</si>
  <si>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</si>
  <si>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</si>
  <si>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</si>
  <si>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</si>
  <si>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</si>
  <si>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</si>
  <si>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</si>
  <si>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</si>
  <si>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</si>
  <si>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</si>
  <si>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</si>
  <si>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</si>
  <si>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</si>
  <si>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</si>
  <si>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</si>
  <si>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</si>
  <si>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</si>
  <si>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</si>
  <si>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</si>
  <si>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</si>
  <si>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</si>
  <si>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</si>
  <si>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</si>
  <si>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</si>
  <si>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</si>
  <si>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</si>
  <si>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</si>
  <si>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</si>
  <si>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</si>
  <si>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</si>
  <si>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</si>
  <si>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</si>
  <si>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</si>
  <si>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</si>
  <si>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</si>
  <si>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</si>
  <si>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</si>
  <si>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</si>
  <si>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</si>
  <si>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</si>
  <si>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</si>
  <si>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</si>
  <si>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</si>
  <si>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</si>
  <si>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</si>
  <si>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</si>
  <si>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</si>
  <si>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</si>
  <si>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</si>
  <si>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</si>
  <si>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</si>
  <si>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</si>
  <si>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</si>
  <si>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</si>
  <si>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</si>
  <si>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</si>
  <si>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</si>
  <si>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</si>
  <si>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</si>
  <si>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</si>
  <si>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</si>
  <si>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</si>
  <si>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</si>
  <si>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</si>
  <si>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</si>
  <si>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</si>
  <si>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</si>
  <si>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</si>
  <si>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</si>
  <si>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</si>
  <si>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</si>
  <si>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</si>
  <si>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</si>
  <si>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</si>
  <si>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</si>
  <si>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</si>
  <si>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</si>
  <si>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</si>
  <si>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</si>
  <si>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</si>
  <si>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</si>
  <si>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</si>
  <si>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</si>
  <si>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</si>
  <si>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</si>
  <si>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</si>
  <si>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</si>
  <si>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</si>
  <si>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</si>
  <si>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</si>
  <si>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</si>
  <si>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</si>
  <si>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</si>
  <si>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</si>
  <si>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</si>
  <si>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</si>
  <si>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</si>
  <si>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</si>
  <si>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</si>
  <si>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</si>
  <si>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</si>
  <si>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</si>
  <si>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</si>
  <si>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</si>
  <si>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</si>
  <si>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</si>
  <si>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</si>
  <si>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</si>
  <si>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</si>
  <si>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</si>
  <si>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</si>
  <si>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</si>
  <si>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</si>
  <si>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</si>
  <si>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</si>
  <si>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</si>
  <si>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</si>
  <si>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</si>
  <si>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</si>
  <si>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</si>
  <si>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</si>
  <si>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</si>
  <si>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</si>
  <si>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</si>
  <si>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</si>
  <si>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</si>
  <si>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</si>
  <si>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</si>
  <si>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</si>
  <si>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</si>
  <si>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</si>
  <si>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</si>
  <si>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</si>
  <si>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</si>
  <si>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</si>
  <si>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</si>
  <si>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</si>
  <si>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</si>
  <si>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</si>
  <si>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</si>
  <si>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</si>
  <si>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</si>
  <si>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</si>
  <si>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</si>
  <si>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</si>
  <si>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</si>
  <si>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</si>
  <si>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</si>
  <si>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</si>
  <si>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</si>
  <si>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</si>
  <si>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</si>
  <si>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</si>
  <si>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</si>
  <si>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</si>
  <si>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</si>
  <si>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</si>
  <si>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</si>
  <si>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</si>
  <si>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</si>
  <si>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</si>
  <si>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</si>
  <si>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</si>
  <si>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</si>
  <si>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</si>
  <si>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</si>
  <si>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</si>
  <si>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</si>
  <si>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</si>
  <si>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</si>
  <si>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</si>
  <si>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</si>
  <si>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</si>
  <si>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</si>
  <si>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</si>
  <si>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</si>
  <si>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</si>
  <si>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</si>
  <si>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</si>
  <si>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</si>
  <si>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</si>
  <si>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</si>
  <si>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</si>
  <si>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</si>
  <si>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</si>
  <si>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</si>
  <si>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</si>
  <si>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</si>
  <si>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</si>
  <si>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</si>
  <si>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</si>
  <si>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</si>
  <si>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</si>
  <si>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</si>
  <si>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</si>
  <si>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</si>
  <si>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</si>
  <si>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</si>
  <si>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</si>
  <si>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</si>
  <si>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</si>
  <si>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</si>
  <si>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</si>
  <si>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</si>
  <si>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</si>
  <si>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</si>
  <si>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</si>
  <si>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</si>
  <si>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</si>
  <si>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</si>
  <si>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</si>
  <si>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</si>
  <si>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</si>
  <si>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</si>
  <si>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</si>
  <si>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</si>
  <si>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</si>
  <si>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</si>
  <si>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</si>
  <si>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</si>
  <si>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</si>
  <si>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</si>
  <si>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</si>
  <si>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</si>
  <si>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</si>
  <si>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</si>
  <si>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</si>
  <si>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</si>
  <si>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</si>
  <si>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</si>
  <si>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</si>
  <si>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</si>
  <si>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</si>
  <si>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</si>
  <si>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</si>
  <si>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</si>
  <si>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</si>
  <si>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</si>
  <si>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</si>
  <si>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</si>
  <si>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</si>
  <si>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</si>
  <si>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</si>
  <si>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</si>
  <si>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</si>
  <si>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</si>
  <si>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</si>
  <si>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</si>
  <si>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</si>
  <si>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</si>
  <si>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</si>
  <si>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</si>
  <si>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</si>
  <si>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</si>
  <si>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</si>
  <si>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</si>
  <si>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</si>
  <si>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</si>
  <si>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</si>
  <si>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</si>
  <si>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</si>
  <si>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</si>
  <si>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</si>
  <si>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</si>
  <si>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</si>
  <si>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</si>
  <si>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</si>
  <si>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</si>
  <si>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</si>
  <si>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</si>
  <si>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</si>
  <si>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</si>
  <si>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</si>
  <si>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</si>
  <si>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</si>
  <si>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</si>
  <si>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</si>
  <si>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</si>
  <si>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</si>
  <si>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</si>
  <si>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</si>
  <si>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</si>
  <si>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</si>
  <si>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</si>
  <si>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</si>
  <si>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</si>
  <si>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</si>
  <si>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</si>
  <si>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</si>
  <si>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</si>
  <si>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</si>
  <si>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</si>
  <si>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</si>
  <si>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</si>
  <si>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</si>
  <si>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</si>
  <si>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</si>
  <si>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</si>
  <si>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</si>
  <si>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</si>
  <si>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</si>
  <si>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</si>
  <si>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</si>
  <si>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</si>
  <si>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</si>
  <si>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</si>
  <si>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</si>
  <si>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</si>
  <si>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</si>
  <si>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</si>
  <si>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</si>
  <si>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</si>
  <si>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</si>
  <si>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</si>
  <si>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</si>
  <si>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</si>
  <si>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</si>
  <si>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</si>
  <si>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</si>
  <si>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</si>
  <si>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</si>
  <si>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</si>
  <si>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</si>
  <si>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</si>
  <si>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</si>
  <si>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</si>
  <si>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</si>
  <si>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</si>
  <si>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</si>
  <si>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</si>
  <si>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</si>
  <si>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</si>
  <si>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</si>
  <si>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</si>
  <si>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</si>
  <si>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</si>
  <si>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</si>
  <si>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</si>
  <si>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</si>
  <si>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</si>
  <si>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</si>
  <si>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</si>
  <si>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</si>
  <si>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</si>
  <si>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</si>
  <si>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</si>
  <si>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</si>
  <si>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</si>
  <si>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</si>
  <si>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</si>
  <si>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</si>
  <si>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</si>
  <si>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</si>
  <si>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</si>
  <si>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</si>
  <si>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</si>
  <si>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</si>
  <si>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</si>
  <si>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</si>
  <si>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</si>
  <si>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</si>
  <si>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</si>
  <si>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</si>
  <si>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</si>
  <si>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</si>
  <si>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</si>
  <si>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</si>
  <si>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</si>
  <si>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</si>
  <si>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</si>
  <si>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</si>
  <si>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</si>
  <si>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</si>
  <si>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</si>
  <si>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</si>
  <si>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</si>
  <si>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</si>
  <si>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</si>
  <si>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</si>
  <si>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</si>
  <si>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</si>
  <si>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</si>
  <si>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</si>
  <si>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</si>
  <si>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</si>
  <si>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</si>
  <si>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</si>
  <si>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</si>
  <si>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</si>
  <si>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</si>
  <si>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</si>
  <si>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</si>
  <si>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</si>
  <si>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</si>
  <si>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</si>
  <si>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</si>
  <si>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</si>
  <si>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</si>
  <si>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</si>
  <si>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</si>
  <si>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</si>
  <si>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</si>
  <si>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</si>
  <si>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</si>
  <si>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</si>
  <si>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</si>
  <si>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</si>
  <si>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</si>
  <si>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</si>
  <si>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</si>
  <si>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</si>
  <si>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</si>
  <si>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</si>
  <si>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</si>
  <si>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</si>
  <si>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</si>
  <si>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</si>
  <si>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</si>
  <si>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</si>
  <si>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</si>
  <si>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</si>
  <si>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</si>
  <si>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</si>
  <si>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</si>
  <si>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</si>
  <si>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</si>
  <si>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</si>
  <si>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</si>
  <si>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</si>
  <si>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</si>
  <si>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</si>
  <si>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</si>
  <si>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</si>
  <si>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</si>
  <si>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</si>
  <si>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</si>
  <si>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</si>
  <si>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</si>
  <si>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</si>
  <si>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</si>
  <si>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</si>
  <si>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</si>
  <si>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</si>
  <si>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</si>
  <si>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</si>
  <si>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</si>
  <si>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</si>
  <si>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</si>
  <si>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</si>
  <si>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</si>
  <si>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</si>
  <si>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</si>
  <si>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</si>
  <si>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</si>
  <si>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</si>
  <si>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</si>
  <si>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</si>
  <si>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</si>
  <si>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</si>
  <si>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</si>
  <si>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</si>
  <si>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</si>
  <si>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</si>
  <si>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</si>
  <si>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</si>
  <si>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</si>
  <si>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</si>
  <si>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</si>
  <si>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</si>
  <si>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</si>
  <si>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</si>
  <si>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</si>
  <si>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</si>
  <si>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</si>
  <si>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</si>
  <si>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</si>
  <si>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</si>
  <si>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</si>
  <si>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</si>
  <si>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</si>
  <si>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</si>
  <si>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</si>
  <si>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</si>
  <si>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</si>
  <si>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</si>
  <si>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</si>
  <si>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</si>
  <si>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</si>
  <si>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</si>
  <si>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</si>
  <si>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</si>
  <si>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</si>
  <si>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</si>
  <si>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</si>
  <si>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</si>
  <si>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</si>
  <si>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</si>
  <si>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</si>
  <si>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</si>
  <si>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</si>
  <si>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</si>
  <si>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</si>
  <si>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</si>
  <si>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</si>
  <si>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</si>
  <si>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</si>
  <si>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</si>
  <si>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</si>
  <si>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</si>
  <si>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</si>
  <si>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</si>
  <si>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</si>
  <si>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</si>
  <si>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</si>
  <si>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</si>
  <si>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</si>
  <si>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</si>
  <si>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</si>
  <si>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</si>
  <si>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</si>
  <si>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</si>
  <si>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</si>
  <si>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</si>
  <si>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</si>
  <si>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</si>
  <si>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</si>
  <si>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</si>
  <si>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</si>
  <si>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</si>
  <si>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</si>
  <si>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</si>
  <si>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</si>
  <si>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</si>
  <si>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</si>
  <si>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</si>
  <si>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</si>
  <si>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</si>
  <si>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</si>
  <si>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</si>
  <si>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</si>
  <si>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</si>
  <si>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</si>
  <si>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</si>
  <si>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</si>
  <si>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</si>
  <si>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</si>
  <si>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</si>
  <si>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</si>
  <si>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</si>
  <si>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</si>
  <si>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</si>
  <si>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</si>
  <si>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</si>
  <si>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</si>
  <si>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</si>
  <si>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</si>
  <si>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</si>
  <si>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</si>
  <si>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</si>
  <si>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</si>
  <si>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</si>
  <si>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</si>
  <si>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</si>
  <si>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</si>
  <si>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</si>
  <si>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</si>
  <si>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</si>
  <si>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</si>
  <si>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</si>
  <si>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</si>
  <si>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</si>
  <si>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</si>
  <si>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</si>
  <si>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</si>
  <si>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</si>
  <si>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</si>
  <si>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</si>
  <si>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</si>
  <si>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</si>
  <si>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</si>
  <si>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</si>
  <si>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</si>
  <si>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</si>
  <si>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</si>
  <si>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</si>
  <si>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</si>
  <si>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</si>
  <si>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</si>
  <si>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</si>
  <si>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</si>
  <si>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</si>
  <si>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</si>
  <si>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</si>
  <si>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</si>
  <si>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</si>
  <si>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</si>
  <si>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</si>
  <si>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</si>
  <si>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</si>
  <si>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</si>
  <si>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</si>
  <si>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</si>
  <si>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</si>
  <si>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</si>
  <si>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</si>
  <si>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</si>
  <si>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</si>
  <si>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</si>
  <si>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</si>
  <si>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</si>
  <si>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</si>
  <si>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</si>
  <si>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</si>
  <si>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</si>
  <si>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</si>
  <si>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</si>
  <si>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</si>
  <si>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</si>
  <si>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</si>
  <si>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</si>
  <si>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</si>
  <si>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</si>
  <si>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</si>
  <si>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</si>
  <si>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</si>
  <si>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</si>
  <si>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</si>
  <si>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</si>
  <si>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</si>
  <si>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</si>
  <si>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</si>
  <si>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</si>
  <si>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</si>
  <si>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</si>
  <si>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</si>
  <si>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</si>
  <si>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</si>
  <si>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</si>
  <si>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</si>
  <si>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</si>
  <si>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</si>
  <si>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</si>
  <si>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</si>
  <si>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</si>
  <si>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</si>
  <si>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</si>
  <si>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</si>
  <si>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</si>
  <si>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</si>
  <si>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</si>
  <si>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</si>
  <si>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</si>
  <si>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</si>
  <si>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</si>
  <si>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</si>
  <si>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</si>
  <si>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</si>
  <si>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</si>
  <si>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</si>
  <si>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</si>
  <si>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</si>
  <si>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</si>
  <si>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</si>
  <si>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</si>
  <si>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</si>
  <si>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</si>
  <si>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</si>
  <si>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</si>
  <si>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</si>
  <si>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</si>
  <si>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</si>
  <si>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</si>
  <si>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</si>
  <si>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</si>
  <si>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</si>
  <si>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</si>
  <si>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</si>
  <si>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</si>
  <si>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</si>
  <si>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</si>
  <si>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</si>
  <si>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</si>
  <si>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</si>
  <si>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</si>
  <si>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</si>
  <si>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</si>
  <si>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</si>
  <si>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</si>
  <si>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</si>
  <si>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</si>
  <si>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</si>
  <si>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</si>
  <si>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</si>
  <si>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</si>
  <si>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</si>
  <si>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</si>
  <si>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</si>
  <si>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</si>
  <si>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</si>
  <si>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</si>
  <si>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</si>
  <si>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</si>
  <si>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</si>
  <si>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</si>
  <si>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</si>
  <si>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</si>
  <si>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</si>
  <si>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</si>
  <si>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</si>
  <si>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</si>
  <si>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</si>
  <si>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</si>
  <si>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</si>
  <si>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</si>
  <si>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</si>
  <si>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</si>
  <si>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</si>
  <si>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</si>
  <si>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</si>
  <si>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</si>
  <si>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</si>
  <si>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</si>
  <si>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</si>
  <si>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</si>
  <si>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</si>
  <si>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</si>
  <si>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</si>
  <si>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</si>
  <si>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</si>
  <si>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</si>
  <si>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</si>
  <si>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</si>
  <si>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</si>
  <si>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</si>
  <si>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</si>
  <si>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</si>
  <si>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</si>
  <si>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</si>
  <si>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</si>
  <si>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</si>
  <si>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</si>
  <si>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</si>
  <si>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</si>
  <si>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</si>
  <si>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</si>
  <si>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</si>
  <si>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</si>
  <si>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</si>
  <si>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</si>
  <si>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</si>
  <si>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</si>
  <si>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</si>
  <si>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</si>
  <si>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</si>
  <si>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</si>
  <si>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</si>
  <si>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</si>
  <si>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</si>
  <si>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</si>
  <si>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</si>
  <si>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</si>
  <si>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</si>
  <si>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</si>
  <si>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</si>
  <si>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</si>
  <si>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</si>
  <si>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</si>
  <si>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</si>
  <si>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</si>
  <si>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</si>
  <si>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</si>
  <si>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</si>
  <si>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</si>
  <si>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</si>
  <si>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</si>
  <si>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</si>
  <si>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</si>
  <si>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</si>
  <si>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</si>
  <si>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</si>
  <si>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</si>
  <si>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</si>
  <si>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</si>
  <si>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</si>
  <si>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</si>
  <si>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</si>
  <si>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</si>
  <si>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</si>
  <si>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</si>
  <si>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</si>
  <si>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</si>
  <si>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</si>
  <si>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</si>
  <si>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</si>
  <si>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</si>
  <si>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</si>
  <si>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</si>
  <si>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</si>
  <si>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</si>
  <si>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</si>
  <si>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</si>
  <si>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</si>
  <si>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</si>
  <si>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</si>
  <si>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</si>
  <si>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</si>
  <si>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</si>
  <si>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</si>
  <si>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</si>
  <si>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</si>
  <si>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</si>
  <si>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</si>
  <si>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</si>
  <si>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</si>
  <si>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</si>
  <si>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</si>
  <si>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</si>
  <si>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</si>
  <si>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</si>
  <si>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</si>
  <si>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</si>
  <si>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</si>
  <si>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</si>
  <si>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</si>
  <si>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</si>
  <si>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</si>
  <si>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</si>
  <si>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</si>
  <si>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</si>
  <si>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</si>
  <si>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</si>
  <si>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</si>
  <si>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</si>
  <si>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</si>
  <si>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</si>
  <si>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</si>
  <si>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</si>
  <si>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</si>
  <si>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</si>
  <si>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</si>
  <si>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</si>
  <si>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</si>
  <si>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</si>
  <si>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</si>
  <si>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</si>
  <si>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</si>
  <si>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</si>
  <si>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</si>
  <si>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</si>
  <si>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</si>
  <si>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</si>
  <si>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</si>
  <si>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</si>
  <si>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</si>
  <si>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</si>
  <si>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</si>
  <si>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</si>
  <si>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</si>
  <si>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</si>
  <si>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</si>
  <si>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</si>
  <si>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</si>
  <si>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</si>
  <si>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</si>
  <si>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</si>
  <si>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</si>
  <si>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</si>
  <si>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</si>
  <si>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</si>
  <si>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</si>
  <si>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</si>
  <si>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</si>
  <si>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</si>
  <si>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</si>
  <si>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</si>
  <si>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</si>
  <si>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</si>
  <si>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</si>
  <si>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</si>
  <si>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</si>
  <si>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</si>
  <si>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</si>
  <si>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</si>
  <si>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</si>
  <si>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</si>
  <si>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</si>
  <si>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</si>
  <si>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</si>
  <si>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</si>
  <si>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</si>
  <si>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</si>
  <si>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</si>
  <si>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</si>
  <si>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</si>
  <si>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</si>
  <si>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</si>
  <si>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</si>
  <si>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</si>
  <si>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</si>
  <si>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</si>
  <si>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</si>
  <si>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</si>
  <si>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</si>
  <si>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</si>
  <si>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</si>
  <si>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</si>
  <si>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</si>
  <si>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</si>
  <si>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</si>
  <si>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</si>
  <si>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</si>
  <si>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</si>
  <si>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</si>
  <si>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</si>
  <si>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</si>
  <si>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</si>
  <si>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</si>
  <si>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</si>
  <si>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</si>
  <si>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</si>
  <si>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</si>
  <si>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</si>
  <si>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</si>
  <si>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</si>
  <si>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</si>
  <si>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</si>
  <si>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</si>
  <si>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</si>
  <si>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</si>
  <si>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</si>
  <si>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</si>
  <si>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</si>
  <si>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</si>
  <si>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</si>
  <si>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</si>
  <si>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</si>
  <si>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</si>
  <si>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</si>
  <si>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</si>
  <si>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</si>
  <si>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</si>
  <si>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</si>
  <si>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</si>
  <si>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</si>
  <si>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</si>
  <si>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</si>
  <si>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</si>
  <si>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</si>
  <si>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</si>
  <si>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</si>
  <si>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</si>
  <si>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</si>
  <si>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</si>
  <si>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</si>
  <si>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</si>
  <si>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</si>
  <si>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</si>
  <si>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</si>
  <si>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</si>
  <si>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</si>
  <si>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</si>
  <si>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</si>
  <si>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</si>
  <si>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</si>
  <si>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</si>
  <si>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</si>
  <si>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</si>
  <si>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</si>
  <si>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</si>
  <si>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</si>
  <si>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</si>
  <si>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</si>
  <si>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</si>
  <si>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</si>
  <si>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</si>
  <si>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</si>
  <si>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</si>
  <si>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</si>
  <si>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</si>
  <si>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</si>
  <si>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</si>
  <si>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</si>
  <si>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</si>
  <si>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</si>
  <si>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</si>
  <si>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</si>
  <si>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</si>
  <si>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</si>
  <si>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</si>
  <si>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</si>
  <si>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</si>
  <si>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</si>
  <si>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</si>
  <si>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</si>
  <si>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</si>
  <si>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</si>
  <si>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</si>
  <si>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</si>
  <si>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</si>
  <si>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</si>
  <si>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</si>
  <si>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</si>
  <si>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</si>
  <si>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</si>
  <si>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</si>
  <si>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</si>
  <si>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</si>
  <si>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</si>
  <si>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</si>
  <si>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</si>
  <si>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</si>
  <si>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</si>
  <si>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</si>
  <si>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</si>
  <si>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</si>
  <si>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</si>
  <si>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</si>
  <si>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</si>
  <si>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</si>
  <si>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</si>
  <si>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</si>
  <si>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</si>
  <si>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</si>
  <si>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</si>
  <si>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</si>
  <si>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</si>
  <si>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</si>
  <si>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</si>
  <si>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</si>
  <si>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</si>
  <si>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</si>
  <si>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</si>
  <si>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</si>
  <si>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</si>
  <si>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</si>
  <si>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</si>
  <si>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</si>
  <si>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</si>
  <si>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</si>
  <si>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</si>
  <si>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</si>
  <si>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</si>
  <si>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</si>
  <si>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</si>
  <si>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</si>
  <si>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</si>
  <si>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</si>
  <si>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</si>
  <si>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</si>
  <si>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</si>
  <si>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</si>
  <si>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</si>
  <si>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</si>
  <si>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</si>
  <si>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</si>
  <si>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</si>
  <si>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</si>
  <si>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</si>
  <si>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</si>
  <si>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</si>
  <si>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</si>
  <si>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</si>
  <si>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</si>
  <si>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</si>
  <si>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</si>
  <si>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</si>
  <si>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</si>
  <si>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</si>
  <si>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</si>
  <si>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</si>
  <si>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</si>
  <si>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</si>
  <si>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</si>
  <si>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</si>
  <si>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</si>
  <si>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</si>
  <si>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</si>
  <si>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</si>
  <si>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</si>
  <si>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</si>
  <si>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</si>
  <si>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</si>
  <si>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</si>
  <si>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</si>
  <si>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</si>
  <si>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</si>
  <si>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</si>
  <si>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</si>
  <si>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</si>
  <si>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</si>
  <si>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</si>
  <si>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</si>
  <si>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</si>
  <si>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</si>
  <si>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</si>
  <si>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</si>
  <si>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</si>
  <si>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</si>
  <si>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</si>
  <si>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</si>
  <si>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</si>
  <si>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</si>
  <si>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</si>
  <si>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</si>
  <si>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</si>
  <si>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</si>
  <si>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</si>
  <si>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</si>
  <si>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</si>
  <si>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</si>
  <si>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</si>
  <si>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</si>
  <si>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</si>
  <si>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</si>
  <si>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</si>
  <si>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</si>
  <si>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</si>
  <si>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</si>
  <si>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</si>
  <si>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</si>
  <si>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</si>
  <si>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</si>
  <si>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</si>
  <si>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</si>
  <si>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</si>
  <si>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</si>
  <si>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</si>
  <si>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</si>
  <si>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</si>
  <si>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</si>
  <si>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</si>
  <si>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</si>
  <si>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</si>
  <si>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</si>
  <si>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</si>
  <si>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</si>
  <si>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</si>
  <si>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</si>
  <si>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</si>
  <si>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</si>
  <si>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</si>
  <si>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</si>
  <si>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</si>
  <si>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</si>
  <si>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</si>
  <si>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</si>
  <si>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</si>
  <si>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</si>
  <si>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</si>
  <si>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</si>
  <si>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</si>
  <si>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</si>
  <si>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</si>
  <si>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</si>
  <si>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</si>
  <si>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</si>
  <si>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</si>
  <si>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</si>
  <si>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</si>
  <si>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</si>
  <si>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</si>
  <si>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</si>
  <si>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</si>
  <si>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</si>
  <si>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</si>
  <si>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</si>
  <si>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</si>
  <si>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</si>
  <si>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</si>
  <si>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</si>
  <si>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</si>
  <si>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</si>
  <si>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</si>
  <si>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</si>
  <si>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</si>
  <si>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</si>
  <si>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</si>
  <si>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</si>
  <si>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</si>
  <si>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</si>
  <si>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</si>
  <si>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</si>
  <si>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</si>
  <si>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</si>
  <si>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</si>
  <si>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</si>
  <si>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</si>
  <si>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</si>
  <si>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</si>
  <si>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</si>
  <si>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</si>
  <si>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</si>
  <si>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</si>
  <si>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</si>
  <si>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</si>
  <si>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</si>
  <si>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</si>
  <si>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</si>
  <si>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</si>
  <si>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</si>
  <si>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</si>
  <si>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</si>
  <si>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</si>
  <si>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</si>
  <si>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</si>
  <si>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</si>
  <si>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</si>
  <si>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</si>
  <si>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</si>
  <si>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</si>
  <si>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</si>
  <si>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</si>
  <si>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</si>
  <si>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</si>
  <si>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</si>
  <si>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</si>
  <si>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</si>
  <si>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</si>
  <si>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</si>
  <si>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</si>
  <si>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</si>
  <si>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</si>
  <si>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</si>
  <si>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</si>
  <si>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</si>
  <si>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</si>
  <si>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</si>
  <si>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</si>
  <si>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</si>
  <si>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</si>
  <si>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</si>
  <si>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</si>
  <si>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</si>
  <si>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</si>
  <si>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</si>
  <si>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</si>
  <si>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</si>
  <si>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</si>
  <si>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</si>
  <si>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</si>
  <si>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</si>
  <si>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</si>
  <si>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</si>
  <si>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</si>
  <si>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</si>
  <si>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</si>
  <si>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</si>
  <si>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</si>
  <si>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</si>
  <si>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</si>
  <si>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</si>
  <si>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</si>
  <si>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</si>
  <si>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</si>
  <si>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</si>
  <si>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</si>
  <si>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</si>
  <si>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</si>
  <si>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</si>
  <si>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</si>
  <si>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</si>
  <si>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</si>
  <si>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</si>
  <si>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</si>
  <si>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</si>
  <si>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</si>
  <si>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</si>
  <si>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</si>
  <si>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</si>
  <si>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</si>
  <si>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</si>
  <si>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</si>
  <si>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</si>
  <si>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</si>
  <si>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</si>
  <si>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</si>
  <si>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</si>
  <si>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</si>
  <si>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</si>
  <si>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</si>
  <si>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</si>
  <si>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</si>
  <si>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</si>
  <si>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</si>
  <si>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</si>
  <si>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</si>
  <si>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</si>
  <si>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</si>
  <si>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</si>
  <si>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</si>
  <si>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</si>
  <si>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</si>
  <si>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</si>
  <si>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</si>
  <si>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</si>
  <si>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</si>
  <si>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</si>
  <si>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</si>
  <si>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</si>
  <si>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</si>
  <si>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</si>
  <si>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</si>
  <si>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</si>
  <si>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</si>
  <si>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</si>
  <si>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</si>
  <si>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</si>
  <si>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</si>
  <si>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</si>
  <si>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</si>
  <si>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</si>
  <si>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</si>
  <si>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</si>
  <si>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</si>
  <si>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</si>
  <si>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</si>
  <si>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</si>
  <si>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</si>
  <si>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</si>
  <si>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</si>
  <si>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</si>
  <si>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</si>
  <si>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</si>
  <si>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</si>
  <si>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</si>
  <si>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</si>
  <si>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</si>
  <si>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</si>
  <si>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</si>
  <si>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</si>
  <si>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</si>
  <si>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</si>
  <si>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</si>
  <si>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</si>
  <si>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</si>
  <si>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</si>
  <si>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</si>
  <si>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</si>
  <si>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</si>
  <si>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</si>
  <si>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</si>
  <si>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</si>
  <si>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</si>
  <si>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</si>
  <si>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</si>
  <si>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</si>
  <si>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</si>
  <si>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</si>
  <si>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</si>
  <si>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</si>
  <si>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</si>
  <si>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</si>
  <si>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</si>
  <si>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</si>
  <si>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</si>
  <si>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</si>
  <si>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</si>
  <si>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</si>
  <si>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</si>
  <si>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</si>
  <si>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</si>
  <si>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</si>
  <si>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</si>
  <si>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</si>
  <si>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</si>
  <si>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</si>
  <si>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</si>
  <si>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</si>
  <si>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</si>
  <si>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</si>
  <si>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</si>
  <si>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</si>
  <si>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</si>
  <si>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</si>
  <si>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</si>
  <si>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</si>
  <si>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</si>
  <si>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</si>
  <si>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</si>
  <si>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</si>
  <si>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</si>
  <si>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</si>
  <si>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</si>
  <si>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</si>
  <si>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</si>
  <si>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</si>
  <si>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</si>
  <si>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</si>
  <si>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</si>
  <si>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</si>
  <si>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</si>
  <si>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</si>
  <si>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</si>
  <si>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</si>
  <si>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</si>
  <si>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</si>
  <si>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</si>
  <si>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</si>
  <si>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</si>
  <si>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</si>
  <si>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</si>
  <si>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</si>
  <si>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</si>
  <si>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</si>
  <si>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</si>
  <si>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</si>
  <si>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</si>
  <si>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</si>
  <si>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</si>
  <si>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</si>
  <si>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</si>
  <si>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</si>
  <si>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</si>
  <si>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</si>
  <si>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</si>
  <si>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</si>
  <si>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</si>
  <si>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</si>
  <si>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</si>
  <si>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</si>
  <si>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</si>
  <si>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</si>
  <si>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</si>
  <si>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</si>
  <si>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</si>
  <si>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</si>
  <si>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</si>
  <si>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</si>
  <si>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</si>
  <si>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</si>
  <si>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</si>
  <si>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</si>
  <si>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</si>
  <si>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</si>
  <si>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</si>
  <si>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</si>
  <si>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</si>
  <si>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</si>
  <si>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</si>
  <si>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</si>
  <si>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</si>
  <si>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</si>
  <si>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</si>
  <si>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</si>
  <si>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</si>
  <si>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</si>
  <si>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</si>
  <si>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</si>
  <si>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</si>
  <si>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</si>
  <si>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</si>
  <si>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</si>
  <si>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</si>
  <si>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</si>
  <si>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</si>
  <si>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</si>
  <si>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</si>
  <si>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</si>
  <si>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</si>
  <si>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</si>
  <si>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</si>
  <si>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</si>
  <si>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</si>
  <si>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</si>
  <si>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</si>
  <si>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</si>
  <si>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</si>
  <si>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</si>
  <si>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</si>
  <si>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</si>
  <si>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</si>
  <si>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</si>
  <si>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</si>
  <si>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</si>
  <si>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</si>
  <si>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</si>
  <si>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</si>
  <si>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</si>
  <si>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</si>
  <si>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</si>
  <si>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</si>
  <si>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</si>
  <si>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</si>
  <si>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</si>
  <si>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</si>
  <si>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</si>
  <si>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</si>
  <si>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</si>
  <si>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</si>
  <si>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</si>
  <si>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</si>
  <si>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</si>
  <si>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</si>
  <si>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</si>
  <si>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</si>
  <si>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</si>
  <si>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</si>
  <si>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</si>
  <si>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</si>
  <si>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</si>
  <si>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</si>
  <si>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</si>
  <si>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</si>
  <si>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</si>
  <si>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</si>
  <si>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</si>
  <si>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</si>
  <si>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</si>
  <si>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</si>
  <si>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</si>
  <si>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</si>
  <si>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</si>
  <si>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</si>
  <si>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</si>
  <si>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</si>
  <si>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</si>
  <si>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</si>
  <si>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</si>
  <si>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</si>
  <si>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</si>
  <si>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</si>
  <si>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</si>
  <si>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</si>
  <si>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</si>
  <si>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</si>
  <si>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</si>
  <si>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</si>
  <si>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</si>
  <si>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</si>
  <si>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</si>
  <si>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</si>
  <si>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</si>
  <si>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</si>
  <si>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</si>
  <si>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</si>
  <si>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</si>
  <si>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</si>
  <si>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</si>
  <si>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</si>
  <si>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</si>
  <si>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</si>
  <si>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</si>
  <si>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</si>
  <si>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</si>
  <si>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</si>
  <si>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</si>
  <si>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</si>
  <si>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</si>
  <si>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</si>
  <si>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</si>
  <si>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</si>
  <si>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</si>
  <si>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</si>
  <si>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</si>
  <si>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</si>
  <si>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</si>
  <si>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</si>
  <si>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</si>
  <si>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</si>
  <si>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</si>
  <si>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</si>
  <si>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</si>
  <si>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</si>
  <si>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</si>
  <si>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</si>
  <si>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</si>
  <si>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</si>
  <si>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</si>
  <si>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</si>
  <si>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</si>
  <si>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</si>
  <si>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</si>
  <si>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</si>
  <si>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</si>
  <si>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</si>
  <si>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</si>
  <si>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</si>
  <si>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</si>
  <si>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</si>
  <si>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</si>
  <si>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</si>
  <si>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</si>
  <si>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</si>
  <si>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</si>
  <si>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</si>
  <si>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</si>
  <si>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</si>
  <si>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</si>
  <si>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</si>
  <si>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</si>
  <si>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</si>
  <si>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</si>
  <si>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</si>
  <si>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</si>
  <si>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</si>
  <si>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</si>
  <si>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</si>
  <si>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</si>
  <si>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</si>
  <si>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</si>
  <si>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</si>
  <si>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</si>
  <si>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</si>
  <si>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</si>
  <si>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</si>
  <si>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</si>
  <si>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</si>
  <si>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</si>
  <si>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</si>
  <si>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</si>
  <si>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</si>
  <si>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</si>
  <si>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</si>
  <si>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</si>
  <si>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</si>
  <si>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</si>
  <si>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</si>
  <si>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</si>
  <si>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</si>
  <si>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</si>
  <si>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</si>
  <si>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</si>
  <si>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</si>
  <si>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</si>
  <si>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</si>
  <si>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</si>
  <si>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</si>
  <si>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</si>
  <si>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</si>
  <si>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</si>
  <si>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</si>
  <si>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</si>
  <si>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</si>
  <si>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</si>
  <si>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</si>
  <si>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</si>
  <si>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</si>
  <si>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</si>
  <si>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</si>
  <si>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</si>
  <si>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</si>
  <si>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</si>
  <si>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</si>
  <si>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</si>
  <si>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</si>
  <si>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</si>
  <si>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</si>
  <si>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</si>
  <si>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</si>
  <si>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</si>
  <si>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</si>
  <si>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</si>
  <si>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</si>
  <si>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</si>
  <si>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</si>
  <si>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</si>
  <si>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</si>
  <si>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</si>
  <si>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</si>
  <si>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</si>
  <si>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</si>
  <si>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</si>
  <si>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</si>
  <si>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</si>
  <si>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</si>
  <si>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</si>
  <si>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</si>
  <si>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</si>
  <si>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</si>
  <si>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</si>
  <si>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</si>
  <si>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</si>
  <si>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</si>
  <si>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</si>
  <si>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</si>
  <si>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</si>
  <si>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</si>
  <si>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</si>
  <si>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</si>
  <si>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</si>
  <si>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</si>
  <si>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</si>
  <si>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</si>
  <si>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</si>
  <si>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</si>
  <si>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</si>
  <si>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</si>
  <si>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</si>
  <si>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</si>
  <si>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</si>
  <si>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</si>
  <si>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</si>
  <si>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</si>
  <si>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</si>
  <si>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</si>
  <si>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</si>
  <si>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</si>
  <si>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</si>
  <si>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</si>
  <si>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</si>
  <si>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</si>
  <si>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</si>
  <si>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</si>
  <si>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</si>
  <si>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</si>
  <si>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</si>
  <si>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</si>
  <si>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</si>
  <si>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</si>
  <si>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</si>
  <si>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</si>
  <si>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</si>
  <si>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</si>
  <si>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</si>
  <si>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</si>
  <si>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</si>
  <si>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</si>
  <si>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</si>
  <si>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</si>
  <si>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</si>
  <si>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</si>
  <si>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</si>
  <si>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</si>
  <si>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</si>
  <si>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</si>
  <si>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</si>
  <si>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</si>
  <si>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</si>
  <si>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</si>
  <si>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</si>
  <si>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</si>
  <si>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</si>
  <si>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</si>
  <si>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</si>
  <si>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</si>
  <si>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</si>
  <si>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</si>
  <si>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</si>
  <si>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</si>
  <si>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</si>
  <si>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</si>
  <si>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</si>
  <si>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</si>
  <si>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</si>
  <si>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</si>
  <si>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</si>
  <si>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</si>
  <si>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</si>
  <si>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</si>
  <si>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</si>
  <si>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</si>
  <si>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</si>
  <si>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</si>
  <si>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</si>
  <si>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</si>
  <si>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</si>
  <si>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</si>
  <si>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</si>
  <si>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</si>
  <si>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</si>
  <si>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</si>
  <si>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</si>
  <si>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</si>
  <si>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</si>
  <si>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</si>
  <si>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</si>
  <si>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</si>
  <si>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</si>
  <si>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</si>
  <si>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</si>
  <si>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</si>
  <si>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</si>
  <si>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</si>
  <si>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</si>
  <si>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</si>
  <si>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</si>
  <si>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</si>
  <si>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</si>
  <si>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</si>
  <si>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</si>
  <si>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</si>
  <si>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</si>
  <si>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</si>
  <si>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</si>
  <si>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</si>
  <si>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</si>
  <si>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</si>
  <si>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</si>
  <si>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</si>
  <si>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</si>
  <si>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</si>
  <si>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</si>
  <si>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</si>
  <si>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</si>
  <si>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</si>
  <si>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</si>
  <si>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</si>
  <si>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</si>
  <si>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</si>
  <si>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</si>
  <si>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</si>
  <si>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</si>
  <si>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</si>
  <si>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</si>
  <si>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</si>
  <si>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</si>
  <si>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</si>
  <si>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</si>
  <si>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</si>
  <si>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</si>
  <si>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</si>
  <si>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</si>
  <si>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</si>
  <si>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</si>
  <si>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</si>
  <si>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</si>
  <si>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</si>
  <si>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</si>
  <si>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</si>
  <si>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</si>
  <si>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</si>
  <si>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</si>
  <si>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</si>
  <si>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</si>
  <si>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</si>
  <si>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</si>
  <si>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</si>
  <si>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</si>
  <si>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</si>
  <si>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</si>
  <si>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</si>
  <si>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</si>
  <si>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</si>
  <si>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</si>
  <si>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</si>
  <si>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</si>
  <si>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</si>
  <si>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</si>
  <si>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</si>
  <si>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</si>
  <si>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</si>
  <si>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</si>
  <si>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</si>
  <si>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</si>
  <si>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</si>
  <si>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</si>
  <si>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</si>
  <si>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</si>
  <si>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</si>
  <si>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</si>
  <si>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</si>
  <si>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</si>
  <si>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</si>
  <si>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</si>
  <si>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</si>
  <si>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</si>
  <si>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</si>
  <si>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</si>
  <si>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</si>
  <si>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</si>
  <si>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</si>
  <si>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</si>
  <si>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</si>
  <si>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</si>
  <si>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</si>
  <si>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</si>
  <si>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</si>
  <si>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</si>
  <si>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</si>
  <si>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</si>
  <si>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</si>
  <si>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</si>
  <si>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</si>
  <si>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</si>
  <si>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</si>
  <si>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</si>
  <si>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</si>
  <si>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</si>
  <si>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</si>
  <si>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</si>
  <si>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</si>
  <si>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</si>
  <si>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</si>
  <si>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</si>
  <si>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</si>
  <si>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</si>
  <si>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</si>
  <si>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</si>
  <si>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</si>
  <si>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</si>
  <si>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</si>
  <si>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</si>
  <si>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</si>
  <si>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</si>
  <si>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</si>
  <si>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</si>
  <si>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</si>
  <si>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</si>
  <si>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</si>
  <si>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</si>
  <si>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</si>
  <si>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</si>
  <si>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</si>
  <si>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</si>
  <si>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</si>
  <si>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</si>
  <si>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</si>
  <si>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</si>
  <si>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</si>
  <si>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</si>
  <si>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</si>
  <si>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</si>
  <si>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</si>
  <si>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</si>
  <si>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</si>
  <si>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</si>
  <si>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</si>
  <si>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</si>
  <si>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</si>
  <si>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</si>
  <si>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</si>
  <si>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</si>
  <si>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</si>
  <si>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</si>
  <si>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</si>
  <si>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</si>
  <si>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</si>
  <si>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</si>
  <si>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</si>
  <si>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</si>
  <si>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</si>
  <si>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</si>
  <si>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</si>
  <si>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</si>
  <si>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</si>
  <si>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</si>
  <si>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</si>
  <si>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</si>
  <si>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</si>
  <si>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</si>
  <si>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</si>
  <si>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</si>
  <si>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</si>
  <si>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</si>
  <si>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</si>
  <si>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</si>
  <si>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</si>
  <si>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</si>
  <si>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</si>
  <si>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</si>
  <si>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</si>
  <si>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</si>
  <si>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</si>
  <si>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</si>
  <si>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</si>
  <si>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</si>
  <si>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</si>
  <si>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</si>
  <si>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</si>
  <si>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</si>
  <si>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</si>
  <si>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</si>
  <si>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</si>
  <si>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</si>
  <si>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</si>
  <si>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</si>
  <si>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</si>
  <si>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</si>
  <si>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</si>
  <si>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</si>
  <si>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</si>
  <si>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</si>
  <si>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</si>
  <si>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</si>
  <si>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</si>
  <si>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</si>
  <si>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</si>
  <si>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</si>
  <si>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</si>
  <si>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</si>
  <si>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</si>
  <si>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</si>
  <si>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</si>
  <si>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</si>
  <si>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</si>
  <si>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</si>
  <si>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</si>
  <si>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</si>
  <si>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</si>
  <si>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</si>
  <si>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</si>
  <si>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</si>
  <si>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</si>
  <si>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</si>
  <si>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</si>
  <si>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</si>
  <si>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</si>
  <si>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</si>
  <si>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</si>
  <si>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</si>
  <si>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</si>
  <si>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</si>
  <si>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</si>
  <si>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</si>
  <si>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</si>
  <si>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</si>
  <si>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</si>
  <si>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</si>
  <si>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</si>
  <si>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</si>
  <si>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</si>
  <si>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</si>
  <si>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</si>
  <si>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</si>
  <si>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</si>
  <si>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</si>
  <si>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</si>
  <si>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</si>
  <si>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</si>
  <si>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</si>
  <si>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</si>
  <si>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</si>
  <si>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</si>
  <si>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</si>
  <si>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</si>
  <si>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</si>
  <si>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</si>
  <si>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</si>
  <si>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</si>
  <si>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</si>
  <si>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</si>
  <si>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</si>
  <si>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</si>
  <si>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</si>
  <si>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</si>
  <si>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</si>
  <si>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</si>
  <si>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</si>
  <si>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</si>
  <si>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</si>
  <si>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</si>
  <si>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</si>
  <si>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</si>
  <si>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</si>
  <si>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</si>
  <si>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</si>
  <si>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</si>
  <si>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</si>
  <si>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</si>
  <si>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</si>
  <si>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</si>
  <si>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</si>
  <si>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</si>
  <si>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</si>
  <si>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>2 Gavetas Vacías y 1 Fallando</t>
  </si>
  <si>
    <t xml:space="preserve">Brioso Luciano, Cristino </t>
  </si>
  <si>
    <t>ReservaC Norte</t>
  </si>
  <si>
    <t>GAVETA DE DEPOSITO LLENA</t>
  </si>
  <si>
    <t>Morales Payano, Wilfredy Leandro</t>
  </si>
  <si>
    <t>335837474</t>
  </si>
  <si>
    <t>335837692</t>
  </si>
  <si>
    <t>335837763</t>
  </si>
  <si>
    <t>335837760</t>
  </si>
  <si>
    <t>335837759</t>
  </si>
  <si>
    <t>335837757</t>
  </si>
  <si>
    <t>335837756</t>
  </si>
  <si>
    <t>335837755</t>
  </si>
  <si>
    <t>335837754</t>
  </si>
  <si>
    <t>335837751</t>
  </si>
  <si>
    <t>GAVETA DE  DEPOSITO LLENA</t>
  </si>
  <si>
    <t>335837898</t>
  </si>
  <si>
    <t>335837837</t>
  </si>
  <si>
    <t>335837813</t>
  </si>
  <si>
    <t>335837791</t>
  </si>
  <si>
    <t>335837790</t>
  </si>
  <si>
    <t>335837779</t>
  </si>
  <si>
    <t>335837777</t>
  </si>
  <si>
    <t>335837775</t>
  </si>
  <si>
    <t>Closed</t>
  </si>
  <si>
    <t>335838197</t>
  </si>
  <si>
    <t>335838164</t>
  </si>
  <si>
    <t>335838128</t>
  </si>
  <si>
    <t>335838060</t>
  </si>
  <si>
    <t>335838031</t>
  </si>
  <si>
    <t>335838390</t>
  </si>
  <si>
    <t>335838389</t>
  </si>
  <si>
    <t>335838354</t>
  </si>
  <si>
    <t>335838548</t>
  </si>
  <si>
    <t>335838547</t>
  </si>
  <si>
    <t>335838513</t>
  </si>
  <si>
    <t>335838492</t>
  </si>
  <si>
    <t>335838663</t>
  </si>
  <si>
    <t>335838661</t>
  </si>
  <si>
    <t>335838660</t>
  </si>
  <si>
    <t>335838657</t>
  </si>
  <si>
    <t>335838576</t>
  </si>
  <si>
    <t>335838929</t>
  </si>
  <si>
    <t>335838877</t>
  </si>
  <si>
    <t>335838874</t>
  </si>
  <si>
    <t>335838873</t>
  </si>
  <si>
    <t>335838725</t>
  </si>
  <si>
    <t>335838719</t>
  </si>
  <si>
    <t>Gaveta de Rechazo Llena</t>
  </si>
  <si>
    <t>Gaveta de Deposito  Llena</t>
  </si>
  <si>
    <t>335838976</t>
  </si>
  <si>
    <t>335838975</t>
  </si>
  <si>
    <t>335838974</t>
  </si>
  <si>
    <t>335838973</t>
  </si>
  <si>
    <t>335838972</t>
  </si>
  <si>
    <t>335838971</t>
  </si>
  <si>
    <t>335838970</t>
  </si>
  <si>
    <t>335838969</t>
  </si>
  <si>
    <t>335838968</t>
  </si>
  <si>
    <t>335838967</t>
  </si>
  <si>
    <t>335838966</t>
  </si>
  <si>
    <t>335838965</t>
  </si>
  <si>
    <t>335838964</t>
  </si>
  <si>
    <t>335838963</t>
  </si>
  <si>
    <t>335838962</t>
  </si>
  <si>
    <t>335838961</t>
  </si>
  <si>
    <t>335838960</t>
  </si>
  <si>
    <t>335838959</t>
  </si>
  <si>
    <t>335838958</t>
  </si>
  <si>
    <t>335838957</t>
  </si>
  <si>
    <t>335838955</t>
  </si>
  <si>
    <t>335838954</t>
  </si>
  <si>
    <t>335838953</t>
  </si>
  <si>
    <t>335838952</t>
  </si>
  <si>
    <t>335838951</t>
  </si>
  <si>
    <t>335838950</t>
  </si>
  <si>
    <t>335838949</t>
  </si>
  <si>
    <t>335838948</t>
  </si>
  <si>
    <t>335838947</t>
  </si>
  <si>
    <t>335838946</t>
  </si>
  <si>
    <t>335838945</t>
  </si>
  <si>
    <t>335838944</t>
  </si>
  <si>
    <t>31 Marzo de 2021</t>
  </si>
  <si>
    <t>335839001</t>
  </si>
  <si>
    <t>335839000</t>
  </si>
  <si>
    <t>335838999</t>
  </si>
  <si>
    <t>335838998</t>
  </si>
  <si>
    <t>335838997</t>
  </si>
  <si>
    <t>335838996</t>
  </si>
  <si>
    <t>335838995</t>
  </si>
  <si>
    <t>335838994</t>
  </si>
  <si>
    <t>335838993</t>
  </si>
  <si>
    <t>335838992</t>
  </si>
  <si>
    <t>335838991</t>
  </si>
  <si>
    <t>335838990</t>
  </si>
  <si>
    <t>335838989</t>
  </si>
  <si>
    <t>335838988</t>
  </si>
  <si>
    <t>335838986</t>
  </si>
  <si>
    <t>335838985</t>
  </si>
  <si>
    <t>335838984</t>
  </si>
  <si>
    <t>335838983</t>
  </si>
  <si>
    <t>335838981</t>
  </si>
  <si>
    <t>335839107</t>
  </si>
  <si>
    <t>335839102</t>
  </si>
  <si>
    <t>335839099</t>
  </si>
  <si>
    <t>335839097</t>
  </si>
  <si>
    <t>335839091</t>
  </si>
  <si>
    <t>335839090</t>
  </si>
  <si>
    <t>335839088</t>
  </si>
  <si>
    <t>335839084</t>
  </si>
  <si>
    <t>335839012</t>
  </si>
  <si>
    <t>335839011</t>
  </si>
  <si>
    <t xml:space="preserve">Gil Carrera, Santiago </t>
  </si>
  <si>
    <t>En Servicio</t>
  </si>
  <si>
    <t>335839384</t>
  </si>
  <si>
    <t>335839383</t>
  </si>
  <si>
    <t>335839371</t>
  </si>
  <si>
    <t>335839368</t>
  </si>
  <si>
    <t>335839366</t>
  </si>
  <si>
    <t>335839364</t>
  </si>
  <si>
    <t>335839357</t>
  </si>
  <si>
    <t>335839348</t>
  </si>
  <si>
    <t>335839347</t>
  </si>
  <si>
    <t>335839328</t>
  </si>
  <si>
    <t>335839310</t>
  </si>
  <si>
    <t>335839298</t>
  </si>
  <si>
    <t>335839280</t>
  </si>
  <si>
    <t>335839274</t>
  </si>
  <si>
    <t>335839273</t>
  </si>
  <si>
    <t>335839266</t>
  </si>
  <si>
    <t>335839265</t>
  </si>
  <si>
    <t>335839262</t>
  </si>
  <si>
    <t>335839258</t>
  </si>
  <si>
    <t>335839255</t>
  </si>
  <si>
    <t>335839254</t>
  </si>
  <si>
    <t>335839250</t>
  </si>
  <si>
    <t>335839243</t>
  </si>
  <si>
    <t>335839218</t>
  </si>
  <si>
    <t>335839210</t>
  </si>
  <si>
    <t>335839207</t>
  </si>
  <si>
    <t>335839199</t>
  </si>
  <si>
    <t>335839186</t>
  </si>
  <si>
    <t>335839161</t>
  </si>
  <si>
    <t>335839136</t>
  </si>
  <si>
    <t>VANDALIZADO</t>
  </si>
  <si>
    <t>DISPENSAFEN</t>
  </si>
  <si>
    <t>Cepeda, Ricardo Alberto</t>
  </si>
  <si>
    <t>Abastecido</t>
  </si>
  <si>
    <t>CLOSED</t>
  </si>
  <si>
    <t>Solucionado</t>
  </si>
  <si>
    <t>335839596</t>
  </si>
  <si>
    <t>335839589</t>
  </si>
  <si>
    <t>335839580</t>
  </si>
  <si>
    <t>335839579</t>
  </si>
  <si>
    <t>335839576</t>
  </si>
  <si>
    <t>335839562</t>
  </si>
  <si>
    <t>335839555</t>
  </si>
  <si>
    <t>335839541</t>
  </si>
  <si>
    <t>335839539</t>
  </si>
  <si>
    <t>335839533</t>
  </si>
  <si>
    <t>335839530</t>
  </si>
  <si>
    <t>335839525</t>
  </si>
  <si>
    <t>335839522</t>
  </si>
  <si>
    <t>335839520</t>
  </si>
  <si>
    <t>335839517</t>
  </si>
  <si>
    <t>335839515</t>
  </si>
  <si>
    <t>335839514</t>
  </si>
  <si>
    <t>335839511</t>
  </si>
  <si>
    <t>335839507</t>
  </si>
  <si>
    <t>335839504</t>
  </si>
  <si>
    <t>335839503</t>
  </si>
  <si>
    <t>335839484</t>
  </si>
  <si>
    <t>335839477</t>
  </si>
  <si>
    <t>335839474</t>
  </si>
  <si>
    <t>335839468</t>
  </si>
  <si>
    <t>335839459</t>
  </si>
  <si>
    <t>335839443</t>
  </si>
  <si>
    <t>335839437</t>
  </si>
  <si>
    <t>335839421</t>
  </si>
  <si>
    <t>ERROR DE PRINTER</t>
  </si>
  <si>
    <t>335839763</t>
  </si>
  <si>
    <t>335839761</t>
  </si>
  <si>
    <t>335839756</t>
  </si>
  <si>
    <t>335839750</t>
  </si>
  <si>
    <t>335839746</t>
  </si>
  <si>
    <t>335839742</t>
  </si>
  <si>
    <t>335839726</t>
  </si>
  <si>
    <t>335839715</t>
  </si>
  <si>
    <t>335839713</t>
  </si>
  <si>
    <t>335839708</t>
  </si>
  <si>
    <t>335839698</t>
  </si>
  <si>
    <t>335839695</t>
  </si>
  <si>
    <t>335839684</t>
  </si>
  <si>
    <t>335839682</t>
  </si>
  <si>
    <t>335839677</t>
  </si>
  <si>
    <t>335839675</t>
  </si>
  <si>
    <t>335839671</t>
  </si>
  <si>
    <t>335839669</t>
  </si>
  <si>
    <t>335839668</t>
  </si>
  <si>
    <t>335839666</t>
  </si>
  <si>
    <t>335839665</t>
  </si>
  <si>
    <t>335839658</t>
  </si>
  <si>
    <t>335839657</t>
  </si>
  <si>
    <t>335839655</t>
  </si>
  <si>
    <t>335839652</t>
  </si>
  <si>
    <t>335839650</t>
  </si>
  <si>
    <t>335839649</t>
  </si>
  <si>
    <t>335839627</t>
  </si>
  <si>
    <t>335839614</t>
  </si>
  <si>
    <t>DSPENSADOR</t>
  </si>
  <si>
    <t>335839739</t>
  </si>
  <si>
    <t>335839664</t>
  </si>
  <si>
    <t>335839663</t>
  </si>
  <si>
    <t>335839633</t>
  </si>
  <si>
    <t>335839832</t>
  </si>
  <si>
    <t>335839831</t>
  </si>
  <si>
    <t>335839820</t>
  </si>
  <si>
    <t>335839816</t>
  </si>
  <si>
    <t>335839813</t>
  </si>
  <si>
    <t>335839812</t>
  </si>
  <si>
    <t>335839808</t>
  </si>
  <si>
    <t>335839806</t>
  </si>
  <si>
    <t>335839803</t>
  </si>
  <si>
    <t>335839793</t>
  </si>
  <si>
    <t>335839778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</si>
</sst>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22" fontId="7" fillId="0" borderId="67" xfId="0" applyNumberFormat="1" applyFont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30" fillId="40" borderId="67" xfId="0" applyFont="1" applyFill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51" fillId="5" borderId="65" xfId="0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48"/>
      <tableStyleElement type="headerRow" dxfId="647"/>
      <tableStyleElement type="totalRow" dxfId="646"/>
      <tableStyleElement type="firstColumn" dxfId="645"/>
      <tableStyleElement type="lastColumn" dxfId="644"/>
      <tableStyleElement type="firstRowStripe" dxfId="643"/>
      <tableStyleElement type="firstColumnStripe" dxfId="64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363</v>
          </cell>
          <cell r="B822" t="str">
            <v>ATM S/M Bravo Villa Mella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22"/>
  <sheetViews>
    <sheetView tabSelected="1" zoomScale="70" zoomScaleNormal="70" workbookViewId="0">
      <pane ySplit="4" topLeftCell="A194" activePane="bottomLeft" state="frozen"/>
      <selection pane="bottomLeft" activeCell="E230" sqref="E230"/>
    </sheetView>
  </sheetViews>
  <sheetFormatPr baseColWidth="10" defaultColWidth="20.5703125" defaultRowHeight="15" x14ac:dyDescent="0.25"/>
  <cols>
    <col min="1" max="1" width="27.140625" style="93" customWidth="1"/>
    <col min="2" max="2" width="20.140625" style="88" bestFit="1" customWidth="1"/>
    <col min="3" max="3" width="17.7109375" style="47" customWidth="1"/>
    <col min="4" max="4" width="29.28515625" style="93" customWidth="1"/>
    <col min="5" max="5" width="12.28515625" style="87" customWidth="1"/>
    <col min="6" max="6" width="12.42578125" style="48" customWidth="1"/>
    <col min="7" max="7" width="64.140625" style="48" customWidth="1"/>
    <col min="8" max="11" width="7" style="48" customWidth="1"/>
    <col min="12" max="12" width="50.28515625" style="48" customWidth="1"/>
    <col min="13" max="13" width="19.85546875" style="93" customWidth="1"/>
    <col min="14" max="14" width="18" style="93" customWidth="1"/>
    <col min="15" max="15" width="42.42578125" style="93" customWidth="1"/>
    <col min="16" max="16" width="22.28515625" style="109" customWidth="1"/>
    <col min="17" max="17" width="52.5703125" style="80" bestFit="1" customWidth="1"/>
    <col min="18" max="16384" width="20.5703125" style="45"/>
  </cols>
  <sheetData>
    <row r="1" spans="1:18" ht="18" x14ac:dyDescent="0.25">
      <c r="A1" s="154" t="s">
        <v>2161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2" spans="1:18" ht="18" x14ac:dyDescent="0.25">
      <c r="A2" s="153" t="s">
        <v>2158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</row>
    <row r="3" spans="1:18" ht="18.75" thickBot="1" x14ac:dyDescent="0.3">
      <c r="A3" s="155" t="s">
        <v>2600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26" customFormat="1" ht="18" x14ac:dyDescent="0.25">
      <c r="A5" s="112" t="str">
        <f>VLOOKUP(E5,'LISTADO ATM'!$A$2:$C$901,3,0)</f>
        <v>DISTRITO NACIONAL</v>
      </c>
      <c r="B5" s="108">
        <v>335836411</v>
      </c>
      <c r="C5" s="118">
        <v>44284.314409722225</v>
      </c>
      <c r="D5" s="112" t="s">
        <v>2189</v>
      </c>
      <c r="E5" s="133">
        <v>498</v>
      </c>
      <c r="F5" s="112" t="str">
        <f>VLOOKUP(E5,VIP!$A$2:$O12313,2,0)</f>
        <v>DRBR498</v>
      </c>
      <c r="G5" s="112" t="str">
        <f>VLOOKUP(E5,'LISTADO ATM'!$A$2:$B$900,2,0)</f>
        <v xml:space="preserve">ATM Estación Sunix 27 de Febrero </v>
      </c>
      <c r="H5" s="112" t="str">
        <f>VLOOKUP(E5,VIP!$A$2:$O17234,7,FALSE)</f>
        <v>Si</v>
      </c>
      <c r="I5" s="112" t="str">
        <f>VLOOKUP(E5,VIP!$A$2:$O9199,8,FALSE)</f>
        <v>Si</v>
      </c>
      <c r="J5" s="112" t="str">
        <f>VLOOKUP(E5,VIP!$A$2:$O9149,8,FALSE)</f>
        <v>Si</v>
      </c>
      <c r="K5" s="112" t="str">
        <f>VLOOKUP(E5,VIP!$A$2:$O12723,6,0)</f>
        <v>NO</v>
      </c>
      <c r="L5" s="113" t="s">
        <v>2228</v>
      </c>
      <c r="M5" s="196" t="s">
        <v>2631</v>
      </c>
      <c r="N5" s="198" t="s">
        <v>2542</v>
      </c>
      <c r="O5" s="135" t="s">
        <v>2474</v>
      </c>
      <c r="P5" s="125"/>
      <c r="Q5" s="195">
        <v>44286.431643518517</v>
      </c>
    </row>
    <row r="6" spans="1:18" s="126" customFormat="1" ht="18" x14ac:dyDescent="0.25">
      <c r="A6" s="112" t="str">
        <f>VLOOKUP(E6,'LISTADO ATM'!$A$2:$C$901,3,0)</f>
        <v>DISTRITO NACIONAL</v>
      </c>
      <c r="B6" s="108">
        <v>335836480</v>
      </c>
      <c r="C6" s="118">
        <v>44284.340983796297</v>
      </c>
      <c r="D6" s="112" t="s">
        <v>2189</v>
      </c>
      <c r="E6" s="127">
        <v>264</v>
      </c>
      <c r="F6" s="112" t="str">
        <f>VLOOKUP(E6,VIP!$A$2:$O12302,2,0)</f>
        <v>DRBR264</v>
      </c>
      <c r="G6" s="112" t="str">
        <f>VLOOKUP(E6,'LISTADO ATM'!$A$2:$B$900,2,0)</f>
        <v xml:space="preserve">ATM S/M Nacional Independencia </v>
      </c>
      <c r="H6" s="112" t="str">
        <f>VLOOKUP(E6,VIP!$A$2:$O17223,7,FALSE)</f>
        <v>Si</v>
      </c>
      <c r="I6" s="112" t="str">
        <f>VLOOKUP(E6,VIP!$A$2:$O9188,8,FALSE)</f>
        <v>Si</v>
      </c>
      <c r="J6" s="112" t="str">
        <f>VLOOKUP(E6,VIP!$A$2:$O9138,8,FALSE)</f>
        <v>Si</v>
      </c>
      <c r="K6" s="112" t="str">
        <f>VLOOKUP(E6,VIP!$A$2:$O12712,6,0)</f>
        <v>SI</v>
      </c>
      <c r="L6" s="113" t="s">
        <v>2228</v>
      </c>
      <c r="M6" s="196" t="s">
        <v>2631</v>
      </c>
      <c r="N6" s="198" t="s">
        <v>2542</v>
      </c>
      <c r="O6" s="135" t="s">
        <v>2474</v>
      </c>
      <c r="P6" s="125"/>
      <c r="Q6" s="195">
        <v>44286.598483796297</v>
      </c>
    </row>
    <row r="7" spans="1:18" s="126" customFormat="1" ht="18" x14ac:dyDescent="0.25">
      <c r="A7" s="112" t="str">
        <f>VLOOKUP(E7,'LISTADO ATM'!$A$2:$C$901,3,0)</f>
        <v>DISTRITO NACIONAL</v>
      </c>
      <c r="B7" s="108" t="s">
        <v>2539</v>
      </c>
      <c r="C7" s="118">
        <v>44285.307881944442</v>
      </c>
      <c r="D7" s="112" t="s">
        <v>2189</v>
      </c>
      <c r="E7" s="127">
        <v>34</v>
      </c>
      <c r="F7" s="112" t="str">
        <f>VLOOKUP(E7,VIP!$A$2:$O12338,2,0)</f>
        <v>DRBR034</v>
      </c>
      <c r="G7" s="112" t="str">
        <f>VLOOKUP(E7,'LISTADO ATM'!$A$2:$B$900,2,0)</f>
        <v xml:space="preserve">ATM Plaza de la Salud </v>
      </c>
      <c r="H7" s="112" t="str">
        <f>VLOOKUP(E7,VIP!$A$2:$O17259,7,FALSE)</f>
        <v>Si</v>
      </c>
      <c r="I7" s="112" t="str">
        <f>VLOOKUP(E7,VIP!$A$2:$O9224,8,FALSE)</f>
        <v>Si</v>
      </c>
      <c r="J7" s="112" t="str">
        <f>VLOOKUP(E7,VIP!$A$2:$O9174,8,FALSE)</f>
        <v>Si</v>
      </c>
      <c r="K7" s="112" t="str">
        <f>VLOOKUP(E7,VIP!$A$2:$O12748,6,0)</f>
        <v>NO</v>
      </c>
      <c r="L7" s="113" t="s">
        <v>2228</v>
      </c>
      <c r="M7" s="196" t="s">
        <v>2631</v>
      </c>
      <c r="N7" s="198" t="s">
        <v>2542</v>
      </c>
      <c r="O7" s="135" t="s">
        <v>2474</v>
      </c>
      <c r="P7" s="125"/>
      <c r="Q7" s="195">
        <v>44286.598483796297</v>
      </c>
    </row>
    <row r="8" spans="1:18" s="126" customFormat="1" ht="18" x14ac:dyDescent="0.25">
      <c r="A8" s="112" t="str">
        <f>VLOOKUP(E8,'LISTADO ATM'!$A$2:$C$901,3,0)</f>
        <v>ESTE</v>
      </c>
      <c r="B8" s="108" t="s">
        <v>2534</v>
      </c>
      <c r="C8" s="118">
        <v>44285.354594907411</v>
      </c>
      <c r="D8" s="112" t="s">
        <v>2189</v>
      </c>
      <c r="E8" s="127">
        <v>661</v>
      </c>
      <c r="F8" s="112" t="str">
        <f>VLOOKUP(E8,VIP!$A$2:$O12322,2,0)</f>
        <v>DRBR661</v>
      </c>
      <c r="G8" s="112" t="str">
        <f>VLOOKUP(E8,'LISTADO ATM'!$A$2:$B$900,2,0)</f>
        <v xml:space="preserve">ATM Almacenes Iberia (San Pedro) </v>
      </c>
      <c r="H8" s="112" t="str">
        <f>VLOOKUP(E8,VIP!$A$2:$O17243,7,FALSE)</f>
        <v>N/A</v>
      </c>
      <c r="I8" s="112" t="str">
        <f>VLOOKUP(E8,VIP!$A$2:$O9208,8,FALSE)</f>
        <v>N/A</v>
      </c>
      <c r="J8" s="112" t="str">
        <f>VLOOKUP(E8,VIP!$A$2:$O9158,8,FALSE)</f>
        <v>N/A</v>
      </c>
      <c r="K8" s="112" t="str">
        <f>VLOOKUP(E8,VIP!$A$2:$O12732,6,0)</f>
        <v>N/A</v>
      </c>
      <c r="L8" s="113" t="s">
        <v>2228</v>
      </c>
      <c r="M8" s="196" t="s">
        <v>2631</v>
      </c>
      <c r="N8" s="198" t="s">
        <v>2542</v>
      </c>
      <c r="O8" s="135" t="s">
        <v>2474</v>
      </c>
      <c r="P8" s="125"/>
      <c r="Q8" s="195">
        <v>44286.598483796297</v>
      </c>
    </row>
    <row r="9" spans="1:18" s="126" customFormat="1" ht="18" x14ac:dyDescent="0.25">
      <c r="A9" s="112" t="str">
        <f>VLOOKUP(E9,'LISTADO ATM'!$A$2:$C$901,3,0)</f>
        <v>DISTRITO NACIONAL</v>
      </c>
      <c r="B9" s="108" t="s">
        <v>2544</v>
      </c>
      <c r="C9" s="118">
        <v>44285.425509259258</v>
      </c>
      <c r="D9" s="112" t="s">
        <v>2189</v>
      </c>
      <c r="E9" s="127">
        <v>225</v>
      </c>
      <c r="F9" s="112" t="str">
        <f>VLOOKUP(E9,VIP!$A$2:$O12332,2,0)</f>
        <v>DRBR225</v>
      </c>
      <c r="G9" s="112" t="str">
        <f>VLOOKUP(E9,'LISTADO ATM'!$A$2:$B$900,2,0)</f>
        <v xml:space="preserve">ATM S/M Nacional Arroyo Hondo </v>
      </c>
      <c r="H9" s="112" t="str">
        <f>VLOOKUP(E9,VIP!$A$2:$O17253,7,FALSE)</f>
        <v>Si</v>
      </c>
      <c r="I9" s="112" t="str">
        <f>VLOOKUP(E9,VIP!$A$2:$O9218,8,FALSE)</f>
        <v>Si</v>
      </c>
      <c r="J9" s="112" t="str">
        <f>VLOOKUP(E9,VIP!$A$2:$O9168,8,FALSE)</f>
        <v>Si</v>
      </c>
      <c r="K9" s="112" t="str">
        <f>VLOOKUP(E9,VIP!$A$2:$O12742,6,0)</f>
        <v>NO</v>
      </c>
      <c r="L9" s="113" t="s">
        <v>2228</v>
      </c>
      <c r="M9" s="196" t="s">
        <v>2631</v>
      </c>
      <c r="N9" s="198" t="s">
        <v>2542</v>
      </c>
      <c r="O9" s="138" t="s">
        <v>2474</v>
      </c>
      <c r="P9" s="125"/>
      <c r="Q9" s="195">
        <v>44286.598483796297</v>
      </c>
    </row>
    <row r="10" spans="1:18" s="126" customFormat="1" ht="18" x14ac:dyDescent="0.25">
      <c r="A10" s="112" t="str">
        <f>VLOOKUP(E10,'LISTADO ATM'!$A$2:$C$901,3,0)</f>
        <v>DISTRITO NACIONAL</v>
      </c>
      <c r="B10" s="108" t="s">
        <v>2543</v>
      </c>
      <c r="C10" s="118">
        <v>44285.434016203704</v>
      </c>
      <c r="D10" s="112" t="s">
        <v>2189</v>
      </c>
      <c r="E10" s="127">
        <v>917</v>
      </c>
      <c r="F10" s="112" t="str">
        <f>VLOOKUP(E10,VIP!$A$2:$O12325,2,0)</f>
        <v>DRBR01B</v>
      </c>
      <c r="G10" s="112" t="str">
        <f>VLOOKUP(E10,'LISTADO ATM'!$A$2:$B$900,2,0)</f>
        <v xml:space="preserve">ATM Oficina Los Mina </v>
      </c>
      <c r="H10" s="112" t="str">
        <f>VLOOKUP(E10,VIP!$A$2:$O17246,7,FALSE)</f>
        <v>Si</v>
      </c>
      <c r="I10" s="112" t="str">
        <f>VLOOKUP(E10,VIP!$A$2:$O9211,8,FALSE)</f>
        <v>Si</v>
      </c>
      <c r="J10" s="112" t="str">
        <f>VLOOKUP(E10,VIP!$A$2:$O9161,8,FALSE)</f>
        <v>Si</v>
      </c>
      <c r="K10" s="112" t="str">
        <f>VLOOKUP(E10,VIP!$A$2:$O12735,6,0)</f>
        <v>NO</v>
      </c>
      <c r="L10" s="113" t="s">
        <v>2228</v>
      </c>
      <c r="M10" s="196" t="s">
        <v>2631</v>
      </c>
      <c r="N10" s="198" t="s">
        <v>2542</v>
      </c>
      <c r="O10" s="135" t="s">
        <v>2474</v>
      </c>
      <c r="P10" s="110"/>
      <c r="Q10" s="195">
        <v>44286.431643518517</v>
      </c>
    </row>
    <row r="11" spans="1:18" s="126" customFormat="1" ht="18" x14ac:dyDescent="0.25">
      <c r="A11" s="112" t="str">
        <f>VLOOKUP(E11,'LISTADO ATM'!$A$2:$C$901,3,0)</f>
        <v>DISTRITO NACIONAL</v>
      </c>
      <c r="B11" s="108" t="s">
        <v>2576</v>
      </c>
      <c r="C11" s="118">
        <v>44285.946157407408</v>
      </c>
      <c r="D11" s="112" t="s">
        <v>2189</v>
      </c>
      <c r="E11" s="133">
        <v>434</v>
      </c>
      <c r="F11" s="112" t="str">
        <f>VLOOKUP(E11,VIP!$A$2:$O12332,2,0)</f>
        <v>DRBR434</v>
      </c>
      <c r="G11" s="112" t="str">
        <f>VLOOKUP(E11,'LISTADO ATM'!$A$2:$B$900,2,0)</f>
        <v xml:space="preserve">ATM Generadora Hidroeléctrica Dom. (EGEHID) </v>
      </c>
      <c r="H11" s="112" t="str">
        <f>VLOOKUP(E11,VIP!$A$2:$O17253,7,FALSE)</f>
        <v>Si</v>
      </c>
      <c r="I11" s="112" t="str">
        <f>VLOOKUP(E11,VIP!$A$2:$O9218,8,FALSE)</f>
        <v>Si</v>
      </c>
      <c r="J11" s="112" t="str">
        <f>VLOOKUP(E11,VIP!$A$2:$O9168,8,FALSE)</f>
        <v>Si</v>
      </c>
      <c r="K11" s="112" t="str">
        <f>VLOOKUP(E11,VIP!$A$2:$O12742,6,0)</f>
        <v>NO</v>
      </c>
      <c r="L11" s="113" t="s">
        <v>2228</v>
      </c>
      <c r="M11" s="196" t="s">
        <v>2631</v>
      </c>
      <c r="N11" s="198" t="s">
        <v>2542</v>
      </c>
      <c r="O11" s="135" t="s">
        <v>2474</v>
      </c>
      <c r="P11" s="125"/>
      <c r="Q11" s="195">
        <v>44286.598483796297</v>
      </c>
    </row>
    <row r="12" spans="1:18" s="126" customFormat="1" ht="18" x14ac:dyDescent="0.25">
      <c r="A12" s="112" t="str">
        <f>VLOOKUP(E12,'LISTADO ATM'!$A$2:$C$901,3,0)</f>
        <v>DISTRITO NACIONAL</v>
      </c>
      <c r="B12" s="108" t="s">
        <v>2573</v>
      </c>
      <c r="C12" s="118">
        <v>44285.95212962963</v>
      </c>
      <c r="D12" s="112" t="s">
        <v>2189</v>
      </c>
      <c r="E12" s="127">
        <v>85</v>
      </c>
      <c r="F12" s="112" t="str">
        <f>VLOOKUP(E12,VIP!$A$2:$O12329,2,0)</f>
        <v>DRBR085</v>
      </c>
      <c r="G12" s="112" t="str">
        <f>VLOOKUP(E12,'LISTADO ATM'!$A$2:$B$900,2,0)</f>
        <v xml:space="preserve">ATM Oficina San Isidro (Fuerza Aérea) </v>
      </c>
      <c r="H12" s="112" t="str">
        <f>VLOOKUP(E12,VIP!$A$2:$O17250,7,FALSE)</f>
        <v>Si</v>
      </c>
      <c r="I12" s="112" t="str">
        <f>VLOOKUP(E12,VIP!$A$2:$O9215,8,FALSE)</f>
        <v>Si</v>
      </c>
      <c r="J12" s="112" t="str">
        <f>VLOOKUP(E12,VIP!$A$2:$O9165,8,FALSE)</f>
        <v>Si</v>
      </c>
      <c r="K12" s="112" t="str">
        <f>VLOOKUP(E12,VIP!$A$2:$O12739,6,0)</f>
        <v>NO</v>
      </c>
      <c r="L12" s="113" t="s">
        <v>2228</v>
      </c>
      <c r="M12" s="196" t="s">
        <v>2631</v>
      </c>
      <c r="N12" s="198" t="s">
        <v>2542</v>
      </c>
      <c r="O12" s="135" t="s">
        <v>2474</v>
      </c>
      <c r="P12" s="125"/>
      <c r="Q12" s="195">
        <v>44286.598483796297</v>
      </c>
    </row>
    <row r="13" spans="1:18" s="126" customFormat="1" ht="18" x14ac:dyDescent="0.25">
      <c r="A13" s="112" t="str">
        <f>VLOOKUP(E13,'LISTADO ATM'!$A$2:$C$901,3,0)</f>
        <v>DISTRITO NACIONAL</v>
      </c>
      <c r="B13" s="108" t="s">
        <v>2618</v>
      </c>
      <c r="C13" s="118">
        <v>44285.997789351852</v>
      </c>
      <c r="D13" s="112" t="s">
        <v>2189</v>
      </c>
      <c r="E13" s="133">
        <v>648</v>
      </c>
      <c r="F13" s="112" t="str">
        <f>VLOOKUP(E13,VIP!$A$2:$O12343,2,0)</f>
        <v>DRBR190</v>
      </c>
      <c r="G13" s="112" t="str">
        <f>VLOOKUP(E13,'LISTADO ATM'!$A$2:$B$900,2,0)</f>
        <v xml:space="preserve">ATM Hermandad de Pensionados </v>
      </c>
      <c r="H13" s="112" t="str">
        <f>VLOOKUP(E13,VIP!$A$2:$O17264,7,FALSE)</f>
        <v>Si</v>
      </c>
      <c r="I13" s="112" t="str">
        <f>VLOOKUP(E13,VIP!$A$2:$O9229,8,FALSE)</f>
        <v>No</v>
      </c>
      <c r="J13" s="112" t="str">
        <f>VLOOKUP(E13,VIP!$A$2:$O9179,8,FALSE)</f>
        <v>No</v>
      </c>
      <c r="K13" s="112" t="str">
        <f>VLOOKUP(E13,VIP!$A$2:$O12753,6,0)</f>
        <v>NO</v>
      </c>
      <c r="L13" s="113" t="s">
        <v>2228</v>
      </c>
      <c r="M13" s="196" t="s">
        <v>2631</v>
      </c>
      <c r="N13" s="198" t="s">
        <v>2542</v>
      </c>
      <c r="O13" s="135" t="s">
        <v>2474</v>
      </c>
      <c r="P13" s="125"/>
      <c r="Q13" s="195">
        <v>44286.431643518517</v>
      </c>
    </row>
    <row r="14" spans="1:18" s="126" customFormat="1" ht="18" x14ac:dyDescent="0.25">
      <c r="A14" s="112" t="str">
        <f>VLOOKUP(E14,'LISTADO ATM'!$A$2:$C$901,3,0)</f>
        <v>NORTE</v>
      </c>
      <c r="B14" s="108" t="s">
        <v>2617</v>
      </c>
      <c r="C14" s="118">
        <v>44285.999050925922</v>
      </c>
      <c r="D14" s="112" t="s">
        <v>2190</v>
      </c>
      <c r="E14" s="133">
        <v>444</v>
      </c>
      <c r="F14" s="112" t="str">
        <f>VLOOKUP(E14,VIP!$A$2:$O12342,2,0)</f>
        <v>DRBR444</v>
      </c>
      <c r="G14" s="112" t="str">
        <f>VLOOKUP(E14,'LISTADO ATM'!$A$2:$B$900,2,0)</f>
        <v xml:space="preserve">ATM Hospital Metropolitano de (Santiago) (HOMS) </v>
      </c>
      <c r="H14" s="112" t="str">
        <f>VLOOKUP(E14,VIP!$A$2:$O17263,7,FALSE)</f>
        <v>Si</v>
      </c>
      <c r="I14" s="112" t="str">
        <f>VLOOKUP(E14,VIP!$A$2:$O9228,8,FALSE)</f>
        <v>Si</v>
      </c>
      <c r="J14" s="112" t="str">
        <f>VLOOKUP(E14,VIP!$A$2:$O9178,8,FALSE)</f>
        <v>Si</v>
      </c>
      <c r="K14" s="112" t="str">
        <f>VLOOKUP(E14,VIP!$A$2:$O12752,6,0)</f>
        <v>NO</v>
      </c>
      <c r="L14" s="113" t="s">
        <v>2228</v>
      </c>
      <c r="M14" s="196" t="s">
        <v>2631</v>
      </c>
      <c r="N14" s="198" t="s">
        <v>2542</v>
      </c>
      <c r="O14" s="135" t="s">
        <v>2505</v>
      </c>
      <c r="P14" s="125"/>
      <c r="Q14" s="195">
        <v>44286.431643518517</v>
      </c>
    </row>
    <row r="15" spans="1:18" s="126" customFormat="1" ht="18" x14ac:dyDescent="0.25">
      <c r="A15" s="112" t="str">
        <f>VLOOKUP(E15,'LISTADO ATM'!$A$2:$C$901,3,0)</f>
        <v>NORTE</v>
      </c>
      <c r="B15" s="108" t="s">
        <v>2613</v>
      </c>
      <c r="C15" s="118">
        <v>44286.031481481485</v>
      </c>
      <c r="D15" s="112" t="s">
        <v>2190</v>
      </c>
      <c r="E15" s="133">
        <v>496</v>
      </c>
      <c r="F15" s="112" t="str">
        <f>VLOOKUP(E15,VIP!$A$2:$O12338,2,0)</f>
        <v>DRBR496</v>
      </c>
      <c r="G15" s="112" t="str">
        <f>VLOOKUP(E15,'LISTADO ATM'!$A$2:$B$900,2,0)</f>
        <v xml:space="preserve">ATM Multicentro La Sirena Bonao </v>
      </c>
      <c r="H15" s="112" t="str">
        <f>VLOOKUP(E15,VIP!$A$2:$O17259,7,FALSE)</f>
        <v>Si</v>
      </c>
      <c r="I15" s="112" t="str">
        <f>VLOOKUP(E15,VIP!$A$2:$O9224,8,FALSE)</f>
        <v>Si</v>
      </c>
      <c r="J15" s="112" t="str">
        <f>VLOOKUP(E15,VIP!$A$2:$O9174,8,FALSE)</f>
        <v>Si</v>
      </c>
      <c r="K15" s="112" t="str">
        <f>VLOOKUP(E15,VIP!$A$2:$O12748,6,0)</f>
        <v>NO</v>
      </c>
      <c r="L15" s="113" t="s">
        <v>2228</v>
      </c>
      <c r="M15" s="196" t="s">
        <v>2631</v>
      </c>
      <c r="N15" s="198" t="s">
        <v>2542</v>
      </c>
      <c r="O15" s="135" t="s">
        <v>2505</v>
      </c>
      <c r="P15" s="125"/>
      <c r="Q15" s="195">
        <v>44286.431643518517</v>
      </c>
    </row>
    <row r="16" spans="1:18" s="126" customFormat="1" ht="18" x14ac:dyDescent="0.25">
      <c r="A16" s="112" t="str">
        <f>VLOOKUP(E16,'LISTADO ATM'!$A$2:$C$901,3,0)</f>
        <v>NORTE</v>
      </c>
      <c r="B16" s="108" t="s">
        <v>2652</v>
      </c>
      <c r="C16" s="118">
        <v>44286.398425925923</v>
      </c>
      <c r="D16" s="112" t="s">
        <v>2190</v>
      </c>
      <c r="E16" s="133">
        <v>99</v>
      </c>
      <c r="F16" s="112" t="str">
        <f>VLOOKUP(E16,VIP!$A$2:$O12350,2,0)</f>
        <v>DRBR099</v>
      </c>
      <c r="G16" s="112" t="str">
        <f>VLOOKUP(E16,'LISTADO ATM'!$A$2:$B$900,2,0)</f>
        <v xml:space="preserve">ATM Multicentro La Sirena S.F.M. </v>
      </c>
      <c r="H16" s="112" t="str">
        <f>VLOOKUP(E16,VIP!$A$2:$O17271,7,FALSE)</f>
        <v>Si</v>
      </c>
      <c r="I16" s="112" t="str">
        <f>VLOOKUP(E16,VIP!$A$2:$O9236,8,FALSE)</f>
        <v>Si</v>
      </c>
      <c r="J16" s="112" t="str">
        <f>VLOOKUP(E16,VIP!$A$2:$O9186,8,FALSE)</f>
        <v>Si</v>
      </c>
      <c r="K16" s="112" t="str">
        <f>VLOOKUP(E16,VIP!$A$2:$O12760,6,0)</f>
        <v>NO</v>
      </c>
      <c r="L16" s="113" t="s">
        <v>2228</v>
      </c>
      <c r="M16" s="196" t="s">
        <v>2631</v>
      </c>
      <c r="N16" s="124" t="s">
        <v>2472</v>
      </c>
      <c r="O16" s="138" t="s">
        <v>2630</v>
      </c>
      <c r="P16" s="125"/>
      <c r="Q16" s="195">
        <v>44286.598483796297</v>
      </c>
    </row>
    <row r="17" spans="1:17" s="126" customFormat="1" ht="18" x14ac:dyDescent="0.25">
      <c r="A17" s="112" t="str">
        <f>VLOOKUP(E17,'LISTADO ATM'!$A$2:$C$901,3,0)</f>
        <v>ESTE</v>
      </c>
      <c r="B17" s="108" t="s">
        <v>2651</v>
      </c>
      <c r="C17" s="118">
        <v>44286.3984837963</v>
      </c>
      <c r="D17" s="112" t="s">
        <v>2189</v>
      </c>
      <c r="E17" s="133">
        <v>294</v>
      </c>
      <c r="F17" s="112" t="str">
        <f>VLOOKUP(E17,VIP!$A$2:$O12349,2,0)</f>
        <v>DRBR294</v>
      </c>
      <c r="G17" s="112" t="str">
        <f>VLOOKUP(E17,'LISTADO ATM'!$A$2:$B$900,2,0)</f>
        <v xml:space="preserve">ATM Plaza Zaglul San Pedro II </v>
      </c>
      <c r="H17" s="112" t="str">
        <f>VLOOKUP(E17,VIP!$A$2:$O17270,7,FALSE)</f>
        <v>Si</v>
      </c>
      <c r="I17" s="112" t="str">
        <f>VLOOKUP(E17,VIP!$A$2:$O9235,8,FALSE)</f>
        <v>Si</v>
      </c>
      <c r="J17" s="112" t="str">
        <f>VLOOKUP(E17,VIP!$A$2:$O9185,8,FALSE)</f>
        <v>Si</v>
      </c>
      <c r="K17" s="112" t="str">
        <f>VLOOKUP(E17,VIP!$A$2:$O12759,6,0)</f>
        <v>NO</v>
      </c>
      <c r="L17" s="113" t="s">
        <v>2228</v>
      </c>
      <c r="M17" s="196" t="s">
        <v>2631</v>
      </c>
      <c r="N17" s="198" t="s">
        <v>2542</v>
      </c>
      <c r="O17" s="138" t="s">
        <v>2474</v>
      </c>
      <c r="P17" s="125"/>
      <c r="Q17" s="195">
        <v>44286.598483796297</v>
      </c>
    </row>
    <row r="18" spans="1:17" s="126" customFormat="1" ht="18" x14ac:dyDescent="0.25">
      <c r="A18" s="112" t="str">
        <f>VLOOKUP(E18,'LISTADO ATM'!$A$2:$C$901,3,0)</f>
        <v>DISTRITO NACIONAL</v>
      </c>
      <c r="B18" s="108" t="s">
        <v>2650</v>
      </c>
      <c r="C18" s="118">
        <v>44286.399108796293</v>
      </c>
      <c r="D18" s="112" t="s">
        <v>2189</v>
      </c>
      <c r="E18" s="133">
        <v>160</v>
      </c>
      <c r="F18" s="112" t="str">
        <f>VLOOKUP(E18,VIP!$A$2:$O12348,2,0)</f>
        <v>DRBR160</v>
      </c>
      <c r="G18" s="112" t="str">
        <f>VLOOKUP(E18,'LISTADO ATM'!$A$2:$B$900,2,0)</f>
        <v xml:space="preserve">ATM Oficina Herrera </v>
      </c>
      <c r="H18" s="112" t="str">
        <f>VLOOKUP(E18,VIP!$A$2:$O17269,7,FALSE)</f>
        <v>Si</v>
      </c>
      <c r="I18" s="112" t="str">
        <f>VLOOKUP(E18,VIP!$A$2:$O9234,8,FALSE)</f>
        <v>Si</v>
      </c>
      <c r="J18" s="112" t="str">
        <f>VLOOKUP(E18,VIP!$A$2:$O9184,8,FALSE)</f>
        <v>Si</v>
      </c>
      <c r="K18" s="112" t="str">
        <f>VLOOKUP(E18,VIP!$A$2:$O12758,6,0)</f>
        <v>NO</v>
      </c>
      <c r="L18" s="113" t="s">
        <v>2228</v>
      </c>
      <c r="M18" s="196" t="s">
        <v>2631</v>
      </c>
      <c r="N18" s="198" t="s">
        <v>2542</v>
      </c>
      <c r="O18" s="135" t="s">
        <v>2474</v>
      </c>
      <c r="P18" s="125"/>
      <c r="Q18" s="195">
        <v>44286.598483796297</v>
      </c>
    </row>
    <row r="19" spans="1:17" s="126" customFormat="1" ht="18" x14ac:dyDescent="0.25">
      <c r="A19" s="112" t="str">
        <f>VLOOKUP(E19,'LISTADO ATM'!$A$2:$C$901,3,0)</f>
        <v>SUR</v>
      </c>
      <c r="B19" s="108" t="s">
        <v>2647</v>
      </c>
      <c r="C19" s="118">
        <v>44286.402696759258</v>
      </c>
      <c r="D19" s="112" t="s">
        <v>2189</v>
      </c>
      <c r="E19" s="133">
        <v>881</v>
      </c>
      <c r="F19" s="112" t="str">
        <f>VLOOKUP(E19,VIP!$A$2:$O12345,2,0)</f>
        <v>DRBR881</v>
      </c>
      <c r="G19" s="112" t="str">
        <f>VLOOKUP(E19,'LISTADO ATM'!$A$2:$B$900,2,0)</f>
        <v xml:space="preserve">ATM UNP Yaguate (San Cristóbal) </v>
      </c>
      <c r="H19" s="112" t="str">
        <f>VLOOKUP(E19,VIP!$A$2:$O17266,7,FALSE)</f>
        <v>Si</v>
      </c>
      <c r="I19" s="112" t="str">
        <f>VLOOKUP(E19,VIP!$A$2:$O9231,8,FALSE)</f>
        <v>Si</v>
      </c>
      <c r="J19" s="112" t="str">
        <f>VLOOKUP(E19,VIP!$A$2:$O9181,8,FALSE)</f>
        <v>Si</v>
      </c>
      <c r="K19" s="112" t="str">
        <f>VLOOKUP(E19,VIP!$A$2:$O12755,6,0)</f>
        <v>NO</v>
      </c>
      <c r="L19" s="113" t="s">
        <v>2228</v>
      </c>
      <c r="M19" s="196" t="s">
        <v>2631</v>
      </c>
      <c r="N19" s="198" t="s">
        <v>2542</v>
      </c>
      <c r="O19" s="136" t="s">
        <v>2474</v>
      </c>
      <c r="P19" s="125"/>
      <c r="Q19" s="195">
        <v>44286.598483796297</v>
      </c>
    </row>
    <row r="20" spans="1:17" s="126" customFormat="1" ht="18" x14ac:dyDescent="0.25">
      <c r="A20" s="112" t="str">
        <f>VLOOKUP(E20,'LISTADO ATM'!$A$2:$C$901,3,0)</f>
        <v>DISTRITO NACIONAL</v>
      </c>
      <c r="B20" s="108" t="s">
        <v>2646</v>
      </c>
      <c r="C20" s="118">
        <v>44286.40420138889</v>
      </c>
      <c r="D20" s="112" t="s">
        <v>2189</v>
      </c>
      <c r="E20" s="133">
        <v>39</v>
      </c>
      <c r="F20" s="112" t="str">
        <f>VLOOKUP(E20,VIP!$A$2:$O12344,2,0)</f>
        <v>DRBR039</v>
      </c>
      <c r="G20" s="112" t="str">
        <f>VLOOKUP(E20,'LISTADO ATM'!$A$2:$B$900,2,0)</f>
        <v xml:space="preserve">ATM Oficina Ovando </v>
      </c>
      <c r="H20" s="112" t="str">
        <f>VLOOKUP(E20,VIP!$A$2:$O17265,7,FALSE)</f>
        <v>Si</v>
      </c>
      <c r="I20" s="112" t="str">
        <f>VLOOKUP(E20,VIP!$A$2:$O9230,8,FALSE)</f>
        <v>No</v>
      </c>
      <c r="J20" s="112" t="str">
        <f>VLOOKUP(E20,VIP!$A$2:$O9180,8,FALSE)</f>
        <v>No</v>
      </c>
      <c r="K20" s="112" t="str">
        <f>VLOOKUP(E20,VIP!$A$2:$O12754,6,0)</f>
        <v>NO</v>
      </c>
      <c r="L20" s="113" t="s">
        <v>2228</v>
      </c>
      <c r="M20" s="196" t="s">
        <v>2631</v>
      </c>
      <c r="N20" s="198" t="s">
        <v>2542</v>
      </c>
      <c r="O20" s="136" t="s">
        <v>2474</v>
      </c>
      <c r="P20" s="125"/>
      <c r="Q20" s="195">
        <v>44286.598483796297</v>
      </c>
    </row>
    <row r="21" spans="1:17" s="126" customFormat="1" ht="18" x14ac:dyDescent="0.25">
      <c r="A21" s="112" t="str">
        <f>VLOOKUP(E21,'LISTADO ATM'!$A$2:$C$901,3,0)</f>
        <v>DISTRITO NACIONAL</v>
      </c>
      <c r="B21" s="108" t="s">
        <v>2636</v>
      </c>
      <c r="C21" s="118">
        <v>44286.430983796294</v>
      </c>
      <c r="D21" s="112" t="s">
        <v>2189</v>
      </c>
      <c r="E21" s="133">
        <v>434</v>
      </c>
      <c r="F21" s="112" t="str">
        <f>VLOOKUP(E21,VIP!$A$2:$O12334,2,0)</f>
        <v>DRBR434</v>
      </c>
      <c r="G21" s="112" t="str">
        <f>VLOOKUP(E21,'LISTADO ATM'!$A$2:$B$900,2,0)</f>
        <v xml:space="preserve">ATM Generadora Hidroeléctrica Dom. (EGEHID) </v>
      </c>
      <c r="H21" s="112" t="str">
        <f>VLOOKUP(E21,VIP!$A$2:$O17255,7,FALSE)</f>
        <v>Si</v>
      </c>
      <c r="I21" s="112" t="str">
        <f>VLOOKUP(E21,VIP!$A$2:$O9220,8,FALSE)</f>
        <v>Si</v>
      </c>
      <c r="J21" s="112" t="str">
        <f>VLOOKUP(E21,VIP!$A$2:$O9170,8,FALSE)</f>
        <v>Si</v>
      </c>
      <c r="K21" s="112" t="str">
        <f>VLOOKUP(E21,VIP!$A$2:$O12744,6,0)</f>
        <v>NO</v>
      </c>
      <c r="L21" s="113" t="s">
        <v>2228</v>
      </c>
      <c r="M21" s="196" t="s">
        <v>2631</v>
      </c>
      <c r="N21" s="124" t="s">
        <v>2472</v>
      </c>
      <c r="O21" s="138" t="s">
        <v>2474</v>
      </c>
      <c r="P21" s="125"/>
      <c r="Q21" s="195">
        <v>44286.598483796297</v>
      </c>
    </row>
    <row r="22" spans="1:17" s="126" customFormat="1" ht="18" x14ac:dyDescent="0.25">
      <c r="A22" s="112" t="str">
        <f>VLOOKUP(E22,'LISTADO ATM'!$A$2:$C$901,3,0)</f>
        <v>DISTRITO NACIONAL</v>
      </c>
      <c r="B22" s="108" t="s">
        <v>2635</v>
      </c>
      <c r="C22" s="118">
        <v>44286.431435185186</v>
      </c>
      <c r="D22" s="112" t="s">
        <v>2189</v>
      </c>
      <c r="E22" s="133">
        <v>355</v>
      </c>
      <c r="F22" s="112" t="str">
        <f>VLOOKUP(E22,VIP!$A$2:$O12333,2,0)</f>
        <v>DRBR355</v>
      </c>
      <c r="G22" s="112" t="str">
        <f>VLOOKUP(E22,'LISTADO ATM'!$A$2:$B$900,2,0)</f>
        <v xml:space="preserve">ATM UNP Metro II </v>
      </c>
      <c r="H22" s="112" t="str">
        <f>VLOOKUP(E22,VIP!$A$2:$O17254,7,FALSE)</f>
        <v>Si</v>
      </c>
      <c r="I22" s="112" t="str">
        <f>VLOOKUP(E22,VIP!$A$2:$O9219,8,FALSE)</f>
        <v>Si</v>
      </c>
      <c r="J22" s="112" t="str">
        <f>VLOOKUP(E22,VIP!$A$2:$O9169,8,FALSE)</f>
        <v>Si</v>
      </c>
      <c r="K22" s="112" t="str">
        <f>VLOOKUP(E22,VIP!$A$2:$O12743,6,0)</f>
        <v>SI</v>
      </c>
      <c r="L22" s="113" t="s">
        <v>2228</v>
      </c>
      <c r="M22" s="196" t="s">
        <v>2631</v>
      </c>
      <c r="N22" s="124" t="s">
        <v>2472</v>
      </c>
      <c r="O22" s="138" t="s">
        <v>2474</v>
      </c>
      <c r="P22" s="125"/>
      <c r="Q22" s="195">
        <v>44286.598483796297</v>
      </c>
    </row>
    <row r="23" spans="1:17" s="126" customFormat="1" ht="18" x14ac:dyDescent="0.25">
      <c r="A23" s="112" t="str">
        <f>VLOOKUP(E23,'LISTADO ATM'!$A$2:$C$901,3,0)</f>
        <v>DISTRITO NACIONAL</v>
      </c>
      <c r="B23" s="108" t="s">
        <v>2632</v>
      </c>
      <c r="C23" s="118">
        <v>44286.439479166664</v>
      </c>
      <c r="D23" s="112" t="s">
        <v>2189</v>
      </c>
      <c r="E23" s="133">
        <v>34</v>
      </c>
      <c r="F23" s="112" t="str">
        <f>VLOOKUP(E23,VIP!$A$2:$O12330,2,0)</f>
        <v>DRBR034</v>
      </c>
      <c r="G23" s="112" t="str">
        <f>VLOOKUP(E23,'LISTADO ATM'!$A$2:$B$900,2,0)</f>
        <v xml:space="preserve">ATM Plaza de la Salud </v>
      </c>
      <c r="H23" s="112" t="str">
        <f>VLOOKUP(E23,VIP!$A$2:$O17251,7,FALSE)</f>
        <v>Si</v>
      </c>
      <c r="I23" s="112" t="str">
        <f>VLOOKUP(E23,VIP!$A$2:$O9216,8,FALSE)</f>
        <v>Si</v>
      </c>
      <c r="J23" s="112" t="str">
        <f>VLOOKUP(E23,VIP!$A$2:$O9166,8,FALSE)</f>
        <v>Si</v>
      </c>
      <c r="K23" s="112" t="str">
        <f>VLOOKUP(E23,VIP!$A$2:$O12740,6,0)</f>
        <v>NO</v>
      </c>
      <c r="L23" s="113" t="s">
        <v>2228</v>
      </c>
      <c r="M23" s="196" t="s">
        <v>2631</v>
      </c>
      <c r="N23" s="124" t="s">
        <v>2472</v>
      </c>
      <c r="O23" s="136" t="s">
        <v>2474</v>
      </c>
      <c r="P23" s="125"/>
      <c r="Q23" s="195">
        <v>44286.598483796297</v>
      </c>
    </row>
    <row r="24" spans="1:17" s="126" customFormat="1" ht="18" x14ac:dyDescent="0.25">
      <c r="A24" s="112" t="str">
        <f>VLOOKUP(E24,'LISTADO ATM'!$A$2:$C$901,3,0)</f>
        <v>DISTRITO NACIONAL</v>
      </c>
      <c r="B24" s="108" t="s">
        <v>2690</v>
      </c>
      <c r="C24" s="118">
        <v>44286.480613425927</v>
      </c>
      <c r="D24" s="112" t="s">
        <v>2189</v>
      </c>
      <c r="E24" s="133">
        <v>979</v>
      </c>
      <c r="F24" s="112" t="str">
        <f>VLOOKUP(E24,VIP!$A$2:$O12383,2,0)</f>
        <v>DRBR979</v>
      </c>
      <c r="G24" s="112" t="str">
        <f>VLOOKUP(E24,'LISTADO ATM'!$A$2:$B$900,2,0)</f>
        <v xml:space="preserve">ATM Oficina Luperón I </v>
      </c>
      <c r="H24" s="112" t="str">
        <f>VLOOKUP(E24,VIP!$A$2:$O17304,7,FALSE)</f>
        <v>Si</v>
      </c>
      <c r="I24" s="112" t="str">
        <f>VLOOKUP(E24,VIP!$A$2:$O9269,8,FALSE)</f>
        <v>Si</v>
      </c>
      <c r="J24" s="112" t="str">
        <f>VLOOKUP(E24,VIP!$A$2:$O9219,8,FALSE)</f>
        <v>Si</v>
      </c>
      <c r="K24" s="112" t="str">
        <f>VLOOKUP(E24,VIP!$A$2:$O12793,6,0)</f>
        <v>NO</v>
      </c>
      <c r="L24" s="113" t="s">
        <v>2228</v>
      </c>
      <c r="M24" s="196" t="s">
        <v>2631</v>
      </c>
      <c r="N24" s="124" t="s">
        <v>2472</v>
      </c>
      <c r="O24" s="136" t="s">
        <v>2474</v>
      </c>
      <c r="P24" s="125"/>
      <c r="Q24" s="195">
        <v>44286.598483796297</v>
      </c>
    </row>
    <row r="25" spans="1:17" s="126" customFormat="1" ht="18" x14ac:dyDescent="0.25">
      <c r="A25" s="112" t="str">
        <f>VLOOKUP(E25,'LISTADO ATM'!$A$2:$C$901,3,0)</f>
        <v>DISTRITO NACIONAL</v>
      </c>
      <c r="B25" s="108" t="s">
        <v>2684</v>
      </c>
      <c r="C25" s="118">
        <v>44286.493877314817</v>
      </c>
      <c r="D25" s="112" t="s">
        <v>2189</v>
      </c>
      <c r="E25" s="133">
        <v>487</v>
      </c>
      <c r="F25" s="112" t="str">
        <f>VLOOKUP(E25,VIP!$A$2:$O12377,2,0)</f>
        <v>DRBR487</v>
      </c>
      <c r="G25" s="112" t="str">
        <f>VLOOKUP(E25,'LISTADO ATM'!$A$2:$B$900,2,0)</f>
        <v xml:space="preserve">ATM Olé Hainamosa </v>
      </c>
      <c r="H25" s="112" t="str">
        <f>VLOOKUP(E25,VIP!$A$2:$O17298,7,FALSE)</f>
        <v>Si</v>
      </c>
      <c r="I25" s="112" t="str">
        <f>VLOOKUP(E25,VIP!$A$2:$O9263,8,FALSE)</f>
        <v>Si</v>
      </c>
      <c r="J25" s="112" t="str">
        <f>VLOOKUP(E25,VIP!$A$2:$O9213,8,FALSE)</f>
        <v>Si</v>
      </c>
      <c r="K25" s="112" t="str">
        <f>VLOOKUP(E25,VIP!$A$2:$O12787,6,0)</f>
        <v>SI</v>
      </c>
      <c r="L25" s="113" t="s">
        <v>2228</v>
      </c>
      <c r="M25" s="196" t="s">
        <v>2631</v>
      </c>
      <c r="N25" s="124" t="s">
        <v>2472</v>
      </c>
      <c r="O25" s="136" t="s">
        <v>2474</v>
      </c>
      <c r="P25" s="125"/>
      <c r="Q25" s="195">
        <v>44286.598483796297</v>
      </c>
    </row>
    <row r="26" spans="1:17" s="126" customFormat="1" ht="18" x14ac:dyDescent="0.25">
      <c r="A26" s="112" t="str">
        <f>VLOOKUP(E26,'LISTADO ATM'!$A$2:$C$901,3,0)</f>
        <v>DISTRITO NACIONAL</v>
      </c>
      <c r="B26" s="108" t="s">
        <v>2671</v>
      </c>
      <c r="C26" s="118">
        <v>44286.530706018515</v>
      </c>
      <c r="D26" s="112" t="s">
        <v>2189</v>
      </c>
      <c r="E26" s="133">
        <v>415</v>
      </c>
      <c r="F26" s="112" t="str">
        <f>VLOOKUP(E26,VIP!$A$2:$O12364,2,0)</f>
        <v>DRBR415</v>
      </c>
      <c r="G26" s="112" t="str">
        <f>VLOOKUP(E26,'LISTADO ATM'!$A$2:$B$900,2,0)</f>
        <v xml:space="preserve">ATM Autobanco San Martín I </v>
      </c>
      <c r="H26" s="112" t="str">
        <f>VLOOKUP(E26,VIP!$A$2:$O17285,7,FALSE)</f>
        <v>Si</v>
      </c>
      <c r="I26" s="112" t="str">
        <f>VLOOKUP(E26,VIP!$A$2:$O9250,8,FALSE)</f>
        <v>Si</v>
      </c>
      <c r="J26" s="112" t="str">
        <f>VLOOKUP(E26,VIP!$A$2:$O9200,8,FALSE)</f>
        <v>Si</v>
      </c>
      <c r="K26" s="112" t="str">
        <f>VLOOKUP(E26,VIP!$A$2:$O12774,6,0)</f>
        <v>NO</v>
      </c>
      <c r="L26" s="113" t="s">
        <v>2228</v>
      </c>
      <c r="M26" s="196" t="s">
        <v>2631</v>
      </c>
      <c r="N26" s="124" t="s">
        <v>2472</v>
      </c>
      <c r="O26" s="136" t="s">
        <v>2474</v>
      </c>
      <c r="P26" s="125"/>
      <c r="Q26" s="195">
        <v>44286.598483796297</v>
      </c>
    </row>
    <row r="27" spans="1:17" s="126" customFormat="1" ht="18" x14ac:dyDescent="0.25">
      <c r="A27" s="112" t="str">
        <f>VLOOKUP(E27,'LISTADO ATM'!$A$2:$C$901,3,0)</f>
        <v>DISTRITO NACIONAL</v>
      </c>
      <c r="B27" s="108" t="s">
        <v>2528</v>
      </c>
      <c r="C27" s="118">
        <v>44285.037986111114</v>
      </c>
      <c r="D27" s="112" t="s">
        <v>2189</v>
      </c>
      <c r="E27" s="133">
        <v>183</v>
      </c>
      <c r="F27" s="112" t="str">
        <f>VLOOKUP(E27,VIP!$A$2:$O12330,2,0)</f>
        <v>DRBR183</v>
      </c>
      <c r="G27" s="112" t="str">
        <f>VLOOKUP(E27,'LISTADO ATM'!$A$2:$B$900,2,0)</f>
        <v>ATM Estación Nativa Km. 22 Aut. Duarte.</v>
      </c>
      <c r="H27" s="112" t="str">
        <f>VLOOKUP(E27,VIP!$A$2:$O17251,7,FALSE)</f>
        <v>N/A</v>
      </c>
      <c r="I27" s="112" t="str">
        <f>VLOOKUP(E27,VIP!$A$2:$O9216,8,FALSE)</f>
        <v>N/A</v>
      </c>
      <c r="J27" s="112" t="str">
        <f>VLOOKUP(E27,VIP!$A$2:$O9166,8,FALSE)</f>
        <v>N/A</v>
      </c>
      <c r="K27" s="112" t="str">
        <f>VLOOKUP(E27,VIP!$A$2:$O12740,6,0)</f>
        <v>N/A</v>
      </c>
      <c r="L27" s="113" t="s">
        <v>2254</v>
      </c>
      <c r="M27" s="196" t="s">
        <v>2631</v>
      </c>
      <c r="N27" s="198" t="s">
        <v>2542</v>
      </c>
      <c r="O27" s="132" t="s">
        <v>2474</v>
      </c>
      <c r="P27" s="125"/>
      <c r="Q27" s="195">
        <v>44286.431643518517</v>
      </c>
    </row>
    <row r="28" spans="1:17" s="126" customFormat="1" ht="18" x14ac:dyDescent="0.25">
      <c r="A28" s="112" t="str">
        <f>VLOOKUP(E28,'LISTADO ATM'!$A$2:$C$901,3,0)</f>
        <v>DISTRITO NACIONAL</v>
      </c>
      <c r="B28" s="108" t="s">
        <v>2526</v>
      </c>
      <c r="C28" s="118">
        <v>44285.044745370367</v>
      </c>
      <c r="D28" s="112" t="s">
        <v>2189</v>
      </c>
      <c r="E28" s="133">
        <v>939</v>
      </c>
      <c r="F28" s="112" t="str">
        <f>VLOOKUP(E28,VIP!$A$2:$O12327,2,0)</f>
        <v>DRBR939</v>
      </c>
      <c r="G28" s="112" t="str">
        <f>VLOOKUP(E28,'LISTADO ATM'!$A$2:$B$900,2,0)</f>
        <v xml:space="preserve">ATM Estación Texaco Máximo Gómez </v>
      </c>
      <c r="H28" s="112" t="str">
        <f>VLOOKUP(E28,VIP!$A$2:$O17248,7,FALSE)</f>
        <v>Si</v>
      </c>
      <c r="I28" s="112" t="str">
        <f>VLOOKUP(E28,VIP!$A$2:$O9213,8,FALSE)</f>
        <v>Si</v>
      </c>
      <c r="J28" s="112" t="str">
        <f>VLOOKUP(E28,VIP!$A$2:$O9163,8,FALSE)</f>
        <v>Si</v>
      </c>
      <c r="K28" s="112" t="str">
        <f>VLOOKUP(E28,VIP!$A$2:$O12737,6,0)</f>
        <v>NO</v>
      </c>
      <c r="L28" s="113" t="s">
        <v>2254</v>
      </c>
      <c r="M28" s="196" t="s">
        <v>2631</v>
      </c>
      <c r="N28" s="198" t="s">
        <v>2542</v>
      </c>
      <c r="O28" s="136" t="s">
        <v>2474</v>
      </c>
      <c r="P28" s="125"/>
      <c r="Q28" s="195">
        <v>44286.431643518517</v>
      </c>
    </row>
    <row r="29" spans="1:17" s="126" customFormat="1" ht="18" x14ac:dyDescent="0.25">
      <c r="A29" s="112" t="str">
        <f>VLOOKUP(E29,'LISTADO ATM'!$A$2:$C$901,3,0)</f>
        <v>NORTE</v>
      </c>
      <c r="B29" s="108" t="s">
        <v>2629</v>
      </c>
      <c r="C29" s="118">
        <v>44286.297893518517</v>
      </c>
      <c r="D29" s="112" t="s">
        <v>2190</v>
      </c>
      <c r="E29" s="133">
        <v>894</v>
      </c>
      <c r="F29" s="112" t="str">
        <f>VLOOKUP(E29,VIP!$A$2:$O12336,2,0)</f>
        <v>DRBR894</v>
      </c>
      <c r="G29" s="112" t="str">
        <f>VLOOKUP(E29,'LISTADO ATM'!$A$2:$B$900,2,0)</f>
        <v>ATM Eco Petroleo Estero Hondo</v>
      </c>
      <c r="H29" s="112" t="str">
        <f>VLOOKUP(E29,VIP!$A$2:$O17257,7,FALSE)</f>
        <v>NO</v>
      </c>
      <c r="I29" s="112" t="str">
        <f>VLOOKUP(E29,VIP!$A$2:$O9222,8,FALSE)</f>
        <v>NO</v>
      </c>
      <c r="J29" s="112" t="str">
        <f>VLOOKUP(E29,VIP!$A$2:$O9172,8,FALSE)</f>
        <v>NO</v>
      </c>
      <c r="K29" s="112" t="str">
        <f>VLOOKUP(E29,VIP!$A$2:$O12746,6,0)</f>
        <v>NO</v>
      </c>
      <c r="L29" s="113" t="s">
        <v>2254</v>
      </c>
      <c r="M29" s="196" t="s">
        <v>2631</v>
      </c>
      <c r="N29" s="124" t="s">
        <v>2472</v>
      </c>
      <c r="O29" s="136" t="s">
        <v>2630</v>
      </c>
      <c r="P29" s="125"/>
      <c r="Q29" s="195">
        <v>44286.598483796297</v>
      </c>
    </row>
    <row r="30" spans="1:17" s="126" customFormat="1" ht="18" x14ac:dyDescent="0.25">
      <c r="A30" s="112" t="str">
        <f>VLOOKUP(E30,'LISTADO ATM'!$A$2:$C$901,3,0)</f>
        <v>ESTE</v>
      </c>
      <c r="B30" s="108" t="s">
        <v>2628</v>
      </c>
      <c r="C30" s="118">
        <v>44286.298935185187</v>
      </c>
      <c r="D30" s="112" t="s">
        <v>2189</v>
      </c>
      <c r="E30" s="133">
        <v>631</v>
      </c>
      <c r="F30" s="112" t="str">
        <f>VLOOKUP(E30,VIP!$A$2:$O12337,2,0)</f>
        <v>DRBR417</v>
      </c>
      <c r="G30" s="112" t="str">
        <f>VLOOKUP(E30,'LISTADO ATM'!$A$2:$B$900,2,0)</f>
        <v xml:space="preserve">ATM ASOCODEQUI (San Pedro) </v>
      </c>
      <c r="H30" s="112" t="str">
        <f>VLOOKUP(E30,VIP!$A$2:$O17258,7,FALSE)</f>
        <v>Si</v>
      </c>
      <c r="I30" s="112" t="str">
        <f>VLOOKUP(E30,VIP!$A$2:$O9223,8,FALSE)</f>
        <v>Si</v>
      </c>
      <c r="J30" s="112" t="str">
        <f>VLOOKUP(E30,VIP!$A$2:$O9173,8,FALSE)</f>
        <v>Si</v>
      </c>
      <c r="K30" s="112" t="str">
        <f>VLOOKUP(E30,VIP!$A$2:$O12747,6,0)</f>
        <v>NO</v>
      </c>
      <c r="L30" s="113" t="s">
        <v>2254</v>
      </c>
      <c r="M30" s="196" t="s">
        <v>2631</v>
      </c>
      <c r="N30" s="198" t="s">
        <v>2542</v>
      </c>
      <c r="O30" s="135" t="s">
        <v>2474</v>
      </c>
      <c r="P30" s="125"/>
      <c r="Q30" s="195">
        <v>44286.431643518517</v>
      </c>
    </row>
    <row r="31" spans="1:17" ht="18" x14ac:dyDescent="0.25">
      <c r="A31" s="112" t="str">
        <f>VLOOKUP(E31,'LISTADO ATM'!$A$2:$C$901,3,0)</f>
        <v>NORTE</v>
      </c>
      <c r="B31" s="108" t="s">
        <v>2643</v>
      </c>
      <c r="C31" s="118">
        <v>44286.411122685182</v>
      </c>
      <c r="D31" s="112" t="s">
        <v>2190</v>
      </c>
      <c r="E31" s="133">
        <v>402</v>
      </c>
      <c r="F31" s="112" t="str">
        <f>VLOOKUP(E31,VIP!$A$2:$O12341,2,0)</f>
        <v>DRBR402</v>
      </c>
      <c r="G31" s="112" t="str">
        <f>VLOOKUP(E31,'LISTADO ATM'!$A$2:$B$900,2,0)</f>
        <v xml:space="preserve">ATM La Sirena La Vega </v>
      </c>
      <c r="H31" s="112" t="str">
        <f>VLOOKUP(E31,VIP!$A$2:$O17262,7,FALSE)</f>
        <v>Si</v>
      </c>
      <c r="I31" s="112" t="str">
        <f>VLOOKUP(E31,VIP!$A$2:$O9227,8,FALSE)</f>
        <v>Si</v>
      </c>
      <c r="J31" s="112" t="str">
        <f>VLOOKUP(E31,VIP!$A$2:$O9177,8,FALSE)</f>
        <v>Si</v>
      </c>
      <c r="K31" s="112" t="str">
        <f>VLOOKUP(E31,VIP!$A$2:$O12751,6,0)</f>
        <v>NO</v>
      </c>
      <c r="L31" s="113" t="s">
        <v>2254</v>
      </c>
      <c r="M31" s="196" t="s">
        <v>2631</v>
      </c>
      <c r="N31" s="124" t="s">
        <v>2472</v>
      </c>
      <c r="O31" s="135" t="s">
        <v>2505</v>
      </c>
      <c r="P31" s="110"/>
      <c r="Q31" s="195">
        <v>44286.598483796297</v>
      </c>
    </row>
    <row r="32" spans="1:17" ht="18" x14ac:dyDescent="0.25">
      <c r="A32" s="112" t="str">
        <f>VLOOKUP(E32,'LISTADO ATM'!$A$2:$C$901,3,0)</f>
        <v>DISTRITO NACIONAL</v>
      </c>
      <c r="B32" s="108">
        <v>335836369</v>
      </c>
      <c r="C32" s="118">
        <v>44283.750277777777</v>
      </c>
      <c r="D32" s="112" t="s">
        <v>2494</v>
      </c>
      <c r="E32" s="133">
        <v>946</v>
      </c>
      <c r="F32" s="112" t="str">
        <f>VLOOKUP(E32,VIP!$A$2:$O12295,2,0)</f>
        <v>DRBR24R</v>
      </c>
      <c r="G32" s="112" t="str">
        <f>VLOOKUP(E32,'LISTADO ATM'!$A$2:$B$900,2,0)</f>
        <v xml:space="preserve">ATM Oficina Núñez de Cáceres I </v>
      </c>
      <c r="H32" s="112" t="str">
        <f>VLOOKUP(E32,VIP!$A$2:$O17216,7,FALSE)</f>
        <v>Si</v>
      </c>
      <c r="I32" s="112" t="str">
        <f>VLOOKUP(E32,VIP!$A$2:$O9181,8,FALSE)</f>
        <v>Si</v>
      </c>
      <c r="J32" s="112" t="str">
        <f>VLOOKUP(E32,VIP!$A$2:$O9131,8,FALSE)</f>
        <v>Si</v>
      </c>
      <c r="K32" s="112" t="str">
        <f>VLOOKUP(E32,VIP!$A$2:$O12705,6,0)</f>
        <v>NO</v>
      </c>
      <c r="L32" s="113" t="s">
        <v>2521</v>
      </c>
      <c r="M32" s="196" t="s">
        <v>2631</v>
      </c>
      <c r="N32" s="198" t="s">
        <v>2542</v>
      </c>
      <c r="O32" s="136" t="s">
        <v>2495</v>
      </c>
      <c r="P32" s="110"/>
      <c r="Q32" s="195">
        <v>44286.431643518517</v>
      </c>
    </row>
    <row r="33" spans="1:17" ht="18" x14ac:dyDescent="0.25">
      <c r="A33" s="112" t="str">
        <f>VLOOKUP(E33,'LISTADO ATM'!$A$2:$C$901,3,0)</f>
        <v>ESTE</v>
      </c>
      <c r="B33" s="108" t="s">
        <v>2531</v>
      </c>
      <c r="C33" s="118">
        <v>44285.023043981484</v>
      </c>
      <c r="D33" s="112" t="s">
        <v>2468</v>
      </c>
      <c r="E33" s="133">
        <v>608</v>
      </c>
      <c r="F33" s="112" t="str">
        <f>VLOOKUP(E33,VIP!$A$2:$O12333,2,0)</f>
        <v>DRBR305</v>
      </c>
      <c r="G33" s="112" t="str">
        <f>VLOOKUP(E33,'LISTADO ATM'!$A$2:$B$900,2,0)</f>
        <v xml:space="preserve">ATM Oficina Jumbo (San Pedro) </v>
      </c>
      <c r="H33" s="112" t="str">
        <f>VLOOKUP(E33,VIP!$A$2:$O17254,7,FALSE)</f>
        <v>Si</v>
      </c>
      <c r="I33" s="112" t="str">
        <f>VLOOKUP(E33,VIP!$A$2:$O9219,8,FALSE)</f>
        <v>Si</v>
      </c>
      <c r="J33" s="112" t="str">
        <f>VLOOKUP(E33,VIP!$A$2:$O9169,8,FALSE)</f>
        <v>Si</v>
      </c>
      <c r="K33" s="112" t="str">
        <f>VLOOKUP(E33,VIP!$A$2:$O12743,6,0)</f>
        <v>SI</v>
      </c>
      <c r="L33" s="113" t="s">
        <v>2521</v>
      </c>
      <c r="M33" s="196" t="s">
        <v>2631</v>
      </c>
      <c r="N33" s="198" t="s">
        <v>2542</v>
      </c>
      <c r="O33" s="135" t="s">
        <v>2473</v>
      </c>
      <c r="P33" s="110"/>
      <c r="Q33" s="195">
        <v>44286.431643518517</v>
      </c>
    </row>
    <row r="34" spans="1:17" ht="18" x14ac:dyDescent="0.25">
      <c r="A34" s="112" t="str">
        <f>VLOOKUP(E34,'LISTADO ATM'!$A$2:$C$901,3,0)</f>
        <v>ESTE</v>
      </c>
      <c r="B34" s="108">
        <v>335837424</v>
      </c>
      <c r="C34" s="118">
        <v>44284.648229166669</v>
      </c>
      <c r="D34" s="112" t="s">
        <v>2468</v>
      </c>
      <c r="E34" s="133">
        <v>104</v>
      </c>
      <c r="F34" s="112" t="str">
        <f>VLOOKUP(E34,VIP!$A$2:$O12312,2,0)</f>
        <v>DRBR104</v>
      </c>
      <c r="G34" s="112" t="str">
        <f>VLOOKUP(E34,'LISTADO ATM'!$A$2:$B$900,2,0)</f>
        <v xml:space="preserve">ATM Jumbo Higuey </v>
      </c>
      <c r="H34" s="112" t="str">
        <f>VLOOKUP(E34,VIP!$A$2:$O17233,7,FALSE)</f>
        <v>Si</v>
      </c>
      <c r="I34" s="112" t="str">
        <f>VLOOKUP(E34,VIP!$A$2:$O9198,8,FALSE)</f>
        <v>Si</v>
      </c>
      <c r="J34" s="112" t="str">
        <f>VLOOKUP(E34,VIP!$A$2:$O9148,8,FALSE)</f>
        <v>Si</v>
      </c>
      <c r="K34" s="112" t="str">
        <f>VLOOKUP(E34,VIP!$A$2:$O12722,6,0)</f>
        <v>NO</v>
      </c>
      <c r="L34" s="113" t="s">
        <v>2497</v>
      </c>
      <c r="M34" s="196" t="s">
        <v>2631</v>
      </c>
      <c r="N34" s="198" t="s">
        <v>2542</v>
      </c>
      <c r="O34" s="135" t="s">
        <v>2473</v>
      </c>
      <c r="P34" s="110"/>
      <c r="Q34" s="195">
        <v>44286.431643518517</v>
      </c>
    </row>
    <row r="35" spans="1:17" ht="18" x14ac:dyDescent="0.25">
      <c r="A35" s="112" t="str">
        <f>VLOOKUP(E35,'LISTADO ATM'!$A$2:$C$901,3,0)</f>
        <v>DISTRITO NACIONAL</v>
      </c>
      <c r="B35" s="108" t="s">
        <v>2530</v>
      </c>
      <c r="C35" s="118">
        <v>44285.032326388886</v>
      </c>
      <c r="D35" s="112" t="s">
        <v>2468</v>
      </c>
      <c r="E35" s="133">
        <v>966</v>
      </c>
      <c r="F35" s="112" t="str">
        <f>VLOOKUP(E35,VIP!$A$2:$O12332,2,0)</f>
        <v>DRBR966</v>
      </c>
      <c r="G35" s="112" t="str">
        <f>VLOOKUP(E35,'LISTADO ATM'!$A$2:$B$900,2,0)</f>
        <v>ATM Centro Medico Real</v>
      </c>
      <c r="H35" s="112" t="str">
        <f>VLOOKUP(E35,VIP!$A$2:$O17253,7,FALSE)</f>
        <v>Si</v>
      </c>
      <c r="I35" s="112" t="str">
        <f>VLOOKUP(E35,VIP!$A$2:$O9218,8,FALSE)</f>
        <v>Si</v>
      </c>
      <c r="J35" s="112" t="str">
        <f>VLOOKUP(E35,VIP!$A$2:$O9168,8,FALSE)</f>
        <v>Si</v>
      </c>
      <c r="K35" s="112" t="str">
        <f>VLOOKUP(E35,VIP!$A$2:$O12742,6,0)</f>
        <v>NO</v>
      </c>
      <c r="L35" s="113" t="s">
        <v>2497</v>
      </c>
      <c r="M35" s="196" t="s">
        <v>2631</v>
      </c>
      <c r="N35" s="198" t="s">
        <v>2542</v>
      </c>
      <c r="O35" s="138" t="s">
        <v>2473</v>
      </c>
      <c r="P35" s="110"/>
      <c r="Q35" s="195">
        <v>44286.431643518517</v>
      </c>
    </row>
    <row r="36" spans="1:17" ht="18" x14ac:dyDescent="0.25">
      <c r="A36" s="112" t="str">
        <f>VLOOKUP(E36,'LISTADO ATM'!$A$2:$C$901,3,0)</f>
        <v>DISTRITO NACIONAL</v>
      </c>
      <c r="B36" s="108" t="s">
        <v>2536</v>
      </c>
      <c r="C36" s="118">
        <v>44285.332326388889</v>
      </c>
      <c r="D36" s="112" t="s">
        <v>2468</v>
      </c>
      <c r="E36" s="133">
        <v>560</v>
      </c>
      <c r="F36" s="112" t="str">
        <f>VLOOKUP(E36,VIP!$A$2:$O12331,2,0)</f>
        <v>DRBR229</v>
      </c>
      <c r="G36" s="112" t="str">
        <f>VLOOKUP(E36,'LISTADO ATM'!$A$2:$B$900,2,0)</f>
        <v xml:space="preserve">ATM Junta Central Electoral </v>
      </c>
      <c r="H36" s="112" t="str">
        <f>VLOOKUP(E36,VIP!$A$2:$O17252,7,FALSE)</f>
        <v>Si</v>
      </c>
      <c r="I36" s="112" t="str">
        <f>VLOOKUP(E36,VIP!$A$2:$O9217,8,FALSE)</f>
        <v>Si</v>
      </c>
      <c r="J36" s="112" t="str">
        <f>VLOOKUP(E36,VIP!$A$2:$O9167,8,FALSE)</f>
        <v>Si</v>
      </c>
      <c r="K36" s="112" t="str">
        <f>VLOOKUP(E36,VIP!$A$2:$O12741,6,0)</f>
        <v>SI</v>
      </c>
      <c r="L36" s="113" t="s">
        <v>2497</v>
      </c>
      <c r="M36" s="196" t="s">
        <v>2631</v>
      </c>
      <c r="N36" s="198" t="s">
        <v>2542</v>
      </c>
      <c r="O36" s="138" t="s">
        <v>2473</v>
      </c>
      <c r="P36" s="110"/>
      <c r="Q36" s="195">
        <v>44286.598483796297</v>
      </c>
    </row>
    <row r="37" spans="1:17" ht="18" x14ac:dyDescent="0.25">
      <c r="A37" s="112" t="str">
        <f>VLOOKUP(E37,'LISTADO ATM'!$A$2:$C$901,3,0)</f>
        <v>SUR</v>
      </c>
      <c r="B37" s="108">
        <v>335837056</v>
      </c>
      <c r="C37" s="118">
        <v>44284.496701388889</v>
      </c>
      <c r="D37" s="112" t="s">
        <v>2468</v>
      </c>
      <c r="E37" s="133">
        <v>873</v>
      </c>
      <c r="F37" s="112" t="str">
        <f>VLOOKUP(E37,VIP!$A$2:$O12326,2,0)</f>
        <v>DRBR873</v>
      </c>
      <c r="G37" s="112" t="str">
        <f>VLOOKUP(E37,'LISTADO ATM'!$A$2:$B$900,2,0)</f>
        <v xml:space="preserve">ATM Centro de Caja San Cristóbal II </v>
      </c>
      <c r="H37" s="112" t="str">
        <f>VLOOKUP(E37,VIP!$A$2:$O17247,7,FALSE)</f>
        <v>Si</v>
      </c>
      <c r="I37" s="112" t="str">
        <f>VLOOKUP(E37,VIP!$A$2:$O9212,8,FALSE)</f>
        <v>Si</v>
      </c>
      <c r="J37" s="112" t="str">
        <f>VLOOKUP(E37,VIP!$A$2:$O9162,8,FALSE)</f>
        <v>Si</v>
      </c>
      <c r="K37" s="112" t="str">
        <f>VLOOKUP(E37,VIP!$A$2:$O12736,6,0)</f>
        <v>SI</v>
      </c>
      <c r="L37" s="113" t="s">
        <v>2459</v>
      </c>
      <c r="M37" s="196" t="s">
        <v>2631</v>
      </c>
      <c r="N37" s="198" t="s">
        <v>2542</v>
      </c>
      <c r="O37" s="138" t="s">
        <v>2473</v>
      </c>
      <c r="P37" s="110"/>
      <c r="Q37" s="195">
        <v>44286.598483796297</v>
      </c>
    </row>
    <row r="38" spans="1:17" ht="18" x14ac:dyDescent="0.25">
      <c r="A38" s="112" t="str">
        <f>VLOOKUP(E38,'LISTADO ATM'!$A$2:$C$901,3,0)</f>
        <v>DISTRITO NACIONAL</v>
      </c>
      <c r="B38" s="108" t="s">
        <v>2546</v>
      </c>
      <c r="C38" s="118">
        <v>44285.392835648148</v>
      </c>
      <c r="D38" s="112" t="s">
        <v>2468</v>
      </c>
      <c r="E38" s="133">
        <v>845</v>
      </c>
      <c r="F38" s="112" t="str">
        <f>VLOOKUP(E38,VIP!$A$2:$O12348,2,0)</f>
        <v>DRBR845</v>
      </c>
      <c r="G38" s="112" t="str">
        <f>VLOOKUP(E38,'LISTADO ATM'!$A$2:$B$900,2,0)</f>
        <v xml:space="preserve">ATM CERTV (Canal 4) </v>
      </c>
      <c r="H38" s="112" t="str">
        <f>VLOOKUP(E38,VIP!$A$2:$O17269,7,FALSE)</f>
        <v>Si</v>
      </c>
      <c r="I38" s="112" t="str">
        <f>VLOOKUP(E38,VIP!$A$2:$O9234,8,FALSE)</f>
        <v>Si</v>
      </c>
      <c r="J38" s="112" t="str">
        <f>VLOOKUP(E38,VIP!$A$2:$O9184,8,FALSE)</f>
        <v>Si</v>
      </c>
      <c r="K38" s="112" t="str">
        <f>VLOOKUP(E38,VIP!$A$2:$O12758,6,0)</f>
        <v>NO</v>
      </c>
      <c r="L38" s="113" t="s">
        <v>2459</v>
      </c>
      <c r="M38" s="196" t="s">
        <v>2631</v>
      </c>
      <c r="N38" s="198" t="s">
        <v>2542</v>
      </c>
      <c r="O38" s="135" t="s">
        <v>2473</v>
      </c>
      <c r="P38" s="110"/>
      <c r="Q38" s="195">
        <v>44286.598483796297</v>
      </c>
    </row>
    <row r="39" spans="1:17" ht="18" x14ac:dyDescent="0.25">
      <c r="A39" s="112" t="str">
        <f>VLOOKUP(E39,'LISTADO ATM'!$A$2:$C$901,3,0)</f>
        <v>ESTE</v>
      </c>
      <c r="B39" s="108" t="s">
        <v>2550</v>
      </c>
      <c r="C39" s="118">
        <v>44285.488553240742</v>
      </c>
      <c r="D39" s="112" t="s">
        <v>2494</v>
      </c>
      <c r="E39" s="133">
        <v>521</v>
      </c>
      <c r="F39" s="112" t="str">
        <f>VLOOKUP(E39,VIP!$A$2:$O12343,2,0)</f>
        <v>DRBR521</v>
      </c>
      <c r="G39" s="112" t="str">
        <f>VLOOKUP(E39,'LISTADO ATM'!$A$2:$B$900,2,0)</f>
        <v xml:space="preserve">ATM UNP Bayahibe (La Romana) </v>
      </c>
      <c r="H39" s="112" t="str">
        <f>VLOOKUP(E39,VIP!$A$2:$O17264,7,FALSE)</f>
        <v>Si</v>
      </c>
      <c r="I39" s="112" t="str">
        <f>VLOOKUP(E39,VIP!$A$2:$O9229,8,FALSE)</f>
        <v>Si</v>
      </c>
      <c r="J39" s="112" t="str">
        <f>VLOOKUP(E39,VIP!$A$2:$O9179,8,FALSE)</f>
        <v>Si</v>
      </c>
      <c r="K39" s="112" t="str">
        <f>VLOOKUP(E39,VIP!$A$2:$O12753,6,0)</f>
        <v>NO</v>
      </c>
      <c r="L39" s="113" t="s">
        <v>2459</v>
      </c>
      <c r="M39" s="196" t="s">
        <v>2631</v>
      </c>
      <c r="N39" s="124" t="s">
        <v>2472</v>
      </c>
      <c r="O39" s="135" t="s">
        <v>2495</v>
      </c>
      <c r="P39" s="110"/>
      <c r="Q39" s="195">
        <v>44286.598483796297</v>
      </c>
    </row>
    <row r="40" spans="1:17" ht="18" x14ac:dyDescent="0.25">
      <c r="A40" s="112" t="str">
        <f>VLOOKUP(E40,'LISTADO ATM'!$A$2:$C$901,3,0)</f>
        <v>DISTRITO NACIONAL</v>
      </c>
      <c r="B40" s="108" t="s">
        <v>2562</v>
      </c>
      <c r="C40" s="118">
        <v>44285.722569444442</v>
      </c>
      <c r="D40" s="112" t="s">
        <v>2494</v>
      </c>
      <c r="E40" s="133">
        <v>745</v>
      </c>
      <c r="F40" s="112" t="str">
        <f>VLOOKUP(E40,VIP!$A$2:$O12326,2,0)</f>
        <v>DRBR027</v>
      </c>
      <c r="G40" s="112" t="str">
        <f>VLOOKUP(E40,'LISTADO ATM'!$A$2:$B$900,2,0)</f>
        <v xml:space="preserve">ATM Oficina Ave. Duarte </v>
      </c>
      <c r="H40" s="112" t="str">
        <f>VLOOKUP(E40,VIP!$A$2:$O17247,7,FALSE)</f>
        <v>No</v>
      </c>
      <c r="I40" s="112" t="str">
        <f>VLOOKUP(E40,VIP!$A$2:$O9212,8,FALSE)</f>
        <v>No</v>
      </c>
      <c r="J40" s="112" t="str">
        <f>VLOOKUP(E40,VIP!$A$2:$O9162,8,FALSE)</f>
        <v>No</v>
      </c>
      <c r="K40" s="112" t="str">
        <f>VLOOKUP(E40,VIP!$A$2:$O12736,6,0)</f>
        <v>NO</v>
      </c>
      <c r="L40" s="113" t="s">
        <v>2459</v>
      </c>
      <c r="M40" s="196" t="s">
        <v>2631</v>
      </c>
      <c r="N40" s="198" t="s">
        <v>2542</v>
      </c>
      <c r="O40" s="135" t="s">
        <v>2495</v>
      </c>
      <c r="P40" s="110"/>
      <c r="Q40" s="195">
        <v>44286.598483796297</v>
      </c>
    </row>
    <row r="41" spans="1:17" ht="18" x14ac:dyDescent="0.25">
      <c r="A41" s="112" t="str">
        <f>VLOOKUP(E41,'LISTADO ATM'!$A$2:$C$901,3,0)</f>
        <v>NORTE</v>
      </c>
      <c r="B41" s="128" t="s">
        <v>2560</v>
      </c>
      <c r="C41" s="118">
        <v>44285.815613425926</v>
      </c>
      <c r="D41" s="112" t="s">
        <v>2494</v>
      </c>
      <c r="E41" s="133">
        <v>638</v>
      </c>
      <c r="F41" s="139" t="str">
        <f>VLOOKUP(E41,VIP!$A$2:$O12323,2,0)</f>
        <v>DRBR638</v>
      </c>
      <c r="G41" s="139" t="str">
        <f>VLOOKUP(E41,'LISTADO ATM'!$A$2:$B$900,2,0)</f>
        <v xml:space="preserve">ATM S/M Yoma </v>
      </c>
      <c r="H41" s="139" t="str">
        <f>VLOOKUP(E41,VIP!$A$2:$O17244,7,FALSE)</f>
        <v>Si</v>
      </c>
      <c r="I41" s="139" t="str">
        <f>VLOOKUP(E41,VIP!$A$2:$O9209,8,FALSE)</f>
        <v>Si</v>
      </c>
      <c r="J41" s="139" t="str">
        <f>VLOOKUP(E41,VIP!$A$2:$O9159,8,FALSE)</f>
        <v>Si</v>
      </c>
      <c r="K41" s="139" t="str">
        <f>VLOOKUP(E41,VIP!$A$2:$O12733,6,0)</f>
        <v>NO</v>
      </c>
      <c r="L41" s="113" t="s">
        <v>2459</v>
      </c>
      <c r="M41" s="196" t="s">
        <v>2631</v>
      </c>
      <c r="N41" s="198" t="s">
        <v>2542</v>
      </c>
      <c r="O41" s="135" t="s">
        <v>2495</v>
      </c>
      <c r="P41" s="110"/>
      <c r="Q41" s="195">
        <v>44286.431643518517</v>
      </c>
    </row>
    <row r="42" spans="1:17" ht="18" x14ac:dyDescent="0.25">
      <c r="A42" s="112" t="str">
        <f>VLOOKUP(E42,'LISTADO ATM'!$A$2:$C$901,3,0)</f>
        <v>DISTRITO NACIONAL</v>
      </c>
      <c r="B42" s="128" t="s">
        <v>2587</v>
      </c>
      <c r="C42" s="118">
        <v>44285.932928240742</v>
      </c>
      <c r="D42" s="112" t="s">
        <v>2468</v>
      </c>
      <c r="E42" s="133">
        <v>547</v>
      </c>
      <c r="F42" s="139" t="str">
        <f>VLOOKUP(E42,VIP!$A$2:$O12343,2,0)</f>
        <v>DRBR16B</v>
      </c>
      <c r="G42" s="139" t="str">
        <f>VLOOKUP(E42,'LISTADO ATM'!$A$2:$B$900,2,0)</f>
        <v xml:space="preserve">ATM Plaza Lama Herrera </v>
      </c>
      <c r="H42" s="139" t="str">
        <f>VLOOKUP(E42,VIP!$A$2:$O17264,7,FALSE)</f>
        <v>Si</v>
      </c>
      <c r="I42" s="139" t="str">
        <f>VLOOKUP(E42,VIP!$A$2:$O9229,8,FALSE)</f>
        <v>Si</v>
      </c>
      <c r="J42" s="139" t="str">
        <f>VLOOKUP(E42,VIP!$A$2:$O9179,8,FALSE)</f>
        <v>Si</v>
      </c>
      <c r="K42" s="139" t="str">
        <f>VLOOKUP(E42,VIP!$A$2:$O12753,6,0)</f>
        <v>NO</v>
      </c>
      <c r="L42" s="113" t="s">
        <v>2459</v>
      </c>
      <c r="M42" s="196" t="s">
        <v>2631</v>
      </c>
      <c r="N42" s="198" t="s">
        <v>2542</v>
      </c>
      <c r="O42" s="136" t="s">
        <v>2473</v>
      </c>
      <c r="P42" s="110"/>
      <c r="Q42" s="195">
        <v>44286.598483796297</v>
      </c>
    </row>
    <row r="43" spans="1:17" ht="18" x14ac:dyDescent="0.25">
      <c r="A43" s="112" t="str">
        <f>VLOOKUP(E43,'LISTADO ATM'!$A$2:$C$901,3,0)</f>
        <v>ESTE</v>
      </c>
      <c r="B43" s="128" t="s">
        <v>2586</v>
      </c>
      <c r="C43" s="118">
        <v>44285.935046296298</v>
      </c>
      <c r="D43" s="112" t="s">
        <v>2494</v>
      </c>
      <c r="E43" s="133">
        <v>121</v>
      </c>
      <c r="F43" s="139" t="str">
        <f>VLOOKUP(E43,VIP!$A$2:$O12342,2,0)</f>
        <v>DRBR121</v>
      </c>
      <c r="G43" s="139" t="str">
        <f>VLOOKUP(E43,'LISTADO ATM'!$A$2:$B$900,2,0)</f>
        <v xml:space="preserve">ATM Oficina Bayaguana </v>
      </c>
      <c r="H43" s="139" t="str">
        <f>VLOOKUP(E43,VIP!$A$2:$O17263,7,FALSE)</f>
        <v>Si</v>
      </c>
      <c r="I43" s="139" t="str">
        <f>VLOOKUP(E43,VIP!$A$2:$O9228,8,FALSE)</f>
        <v>Si</v>
      </c>
      <c r="J43" s="139" t="str">
        <f>VLOOKUP(E43,VIP!$A$2:$O9178,8,FALSE)</f>
        <v>Si</v>
      </c>
      <c r="K43" s="139" t="str">
        <f>VLOOKUP(E43,VIP!$A$2:$O12752,6,0)</f>
        <v>SI</v>
      </c>
      <c r="L43" s="113" t="s">
        <v>2459</v>
      </c>
      <c r="M43" s="196" t="s">
        <v>2631</v>
      </c>
      <c r="N43" s="198" t="s">
        <v>2542</v>
      </c>
      <c r="O43" s="136" t="s">
        <v>2495</v>
      </c>
      <c r="P43" s="110"/>
      <c r="Q43" s="195">
        <v>44286.431643518517</v>
      </c>
    </row>
    <row r="44" spans="1:17" ht="18" x14ac:dyDescent="0.25">
      <c r="A44" s="112" t="str">
        <f>VLOOKUP(E44,'LISTADO ATM'!$A$2:$C$901,3,0)</f>
        <v>NORTE</v>
      </c>
      <c r="B44" s="128" t="s">
        <v>2581</v>
      </c>
      <c r="C44" s="118">
        <v>44285.940486111111</v>
      </c>
      <c r="D44" s="112" t="s">
        <v>2494</v>
      </c>
      <c r="E44" s="133">
        <v>636</v>
      </c>
      <c r="F44" s="139" t="str">
        <f>VLOOKUP(E44,VIP!$A$2:$O12337,2,0)</f>
        <v>DRBR110</v>
      </c>
      <c r="G44" s="139" t="str">
        <f>VLOOKUP(E44,'LISTADO ATM'!$A$2:$B$900,2,0)</f>
        <v xml:space="preserve">ATM Oficina Tamboríl </v>
      </c>
      <c r="H44" s="139" t="str">
        <f>VLOOKUP(E44,VIP!$A$2:$O17258,7,FALSE)</f>
        <v>Si</v>
      </c>
      <c r="I44" s="139" t="str">
        <f>VLOOKUP(E44,VIP!$A$2:$O9223,8,FALSE)</f>
        <v>Si</v>
      </c>
      <c r="J44" s="139" t="str">
        <f>VLOOKUP(E44,VIP!$A$2:$O9173,8,FALSE)</f>
        <v>Si</v>
      </c>
      <c r="K44" s="139" t="str">
        <f>VLOOKUP(E44,VIP!$A$2:$O12747,6,0)</f>
        <v>SI</v>
      </c>
      <c r="L44" s="113" t="s">
        <v>2459</v>
      </c>
      <c r="M44" s="196" t="s">
        <v>2631</v>
      </c>
      <c r="N44" s="124" t="s">
        <v>2472</v>
      </c>
      <c r="O44" s="136" t="s">
        <v>2495</v>
      </c>
      <c r="P44" s="110"/>
      <c r="Q44" s="195">
        <v>44286.431643518517</v>
      </c>
    </row>
    <row r="45" spans="1:17" ht="18" x14ac:dyDescent="0.25">
      <c r="A45" s="112" t="str">
        <f>VLOOKUP(E45,'LISTADO ATM'!$A$2:$C$901,3,0)</f>
        <v>DISTRITO NACIONAL</v>
      </c>
      <c r="B45" s="128" t="s">
        <v>2615</v>
      </c>
      <c r="C45" s="118">
        <v>44286.017268518517</v>
      </c>
      <c r="D45" s="112" t="s">
        <v>2494</v>
      </c>
      <c r="E45" s="133">
        <v>314</v>
      </c>
      <c r="F45" s="139" t="str">
        <f>VLOOKUP(E45,VIP!$A$2:$O12340,2,0)</f>
        <v>DRBR314</v>
      </c>
      <c r="G45" s="139" t="str">
        <f>VLOOKUP(E45,'LISTADO ATM'!$A$2:$B$900,2,0)</f>
        <v xml:space="preserve">ATM UNP Cambita Garabito (San Cristóbal) </v>
      </c>
      <c r="H45" s="139" t="str">
        <f>VLOOKUP(E45,VIP!$A$2:$O17261,7,FALSE)</f>
        <v>Si</v>
      </c>
      <c r="I45" s="139" t="str">
        <f>VLOOKUP(E45,VIP!$A$2:$O9226,8,FALSE)</f>
        <v>Si</v>
      </c>
      <c r="J45" s="139" t="str">
        <f>VLOOKUP(E45,VIP!$A$2:$O9176,8,FALSE)</f>
        <v>Si</v>
      </c>
      <c r="K45" s="139" t="str">
        <f>VLOOKUP(E45,VIP!$A$2:$O12750,6,0)</f>
        <v>NO</v>
      </c>
      <c r="L45" s="113" t="s">
        <v>2459</v>
      </c>
      <c r="M45" s="196" t="s">
        <v>2631</v>
      </c>
      <c r="N45" s="124" t="s">
        <v>2472</v>
      </c>
      <c r="O45" s="136" t="s">
        <v>2495</v>
      </c>
      <c r="P45" s="110"/>
      <c r="Q45" s="195">
        <v>44286.431643518517</v>
      </c>
    </row>
    <row r="46" spans="1:17" ht="18" x14ac:dyDescent="0.25">
      <c r="A46" s="112" t="str">
        <f>VLOOKUP(E46,'LISTADO ATM'!$A$2:$C$901,3,0)</f>
        <v>NORTE</v>
      </c>
      <c r="B46" s="128" t="s">
        <v>2614</v>
      </c>
      <c r="C46" s="118">
        <v>44286.02412037037</v>
      </c>
      <c r="D46" s="112" t="s">
        <v>2494</v>
      </c>
      <c r="E46" s="133">
        <v>77</v>
      </c>
      <c r="F46" s="139" t="str">
        <f>VLOOKUP(E46,VIP!$A$2:$O12339,2,0)</f>
        <v>DRBR077</v>
      </c>
      <c r="G46" s="139" t="str">
        <f>VLOOKUP(E46,'LISTADO ATM'!$A$2:$B$900,2,0)</f>
        <v xml:space="preserve">ATM Oficina Cruce de Imbert </v>
      </c>
      <c r="H46" s="139" t="str">
        <f>VLOOKUP(E46,VIP!$A$2:$O17260,7,FALSE)</f>
        <v>Si</v>
      </c>
      <c r="I46" s="139" t="str">
        <f>VLOOKUP(E46,VIP!$A$2:$O9225,8,FALSE)</f>
        <v>Si</v>
      </c>
      <c r="J46" s="139" t="str">
        <f>VLOOKUP(E46,VIP!$A$2:$O9175,8,FALSE)</f>
        <v>Si</v>
      </c>
      <c r="K46" s="139" t="str">
        <f>VLOOKUP(E46,VIP!$A$2:$O12749,6,0)</f>
        <v>SI</v>
      </c>
      <c r="L46" s="113" t="s">
        <v>2459</v>
      </c>
      <c r="M46" s="196" t="s">
        <v>2631</v>
      </c>
      <c r="N46" s="198" t="s">
        <v>2542</v>
      </c>
      <c r="O46" s="136" t="s">
        <v>2522</v>
      </c>
      <c r="P46" s="110"/>
      <c r="Q46" s="195">
        <v>44286.431643518517</v>
      </c>
    </row>
    <row r="47" spans="1:17" ht="18" x14ac:dyDescent="0.25">
      <c r="A47" s="112" t="str">
        <f>VLOOKUP(E47,'LISTADO ATM'!$A$2:$C$901,3,0)</f>
        <v>DISTRITO NACIONAL</v>
      </c>
      <c r="B47" s="128" t="s">
        <v>2612</v>
      </c>
      <c r="C47" s="118">
        <v>44286.036087962966</v>
      </c>
      <c r="D47" s="112" t="s">
        <v>2468</v>
      </c>
      <c r="E47" s="133">
        <v>629</v>
      </c>
      <c r="F47" s="139" t="str">
        <f>VLOOKUP(E47,VIP!$A$2:$O12337,2,0)</f>
        <v>DRBR24M</v>
      </c>
      <c r="G47" s="139" t="str">
        <f>VLOOKUP(E47,'LISTADO ATM'!$A$2:$B$900,2,0)</f>
        <v xml:space="preserve">ATM Oficina Americana Independencia I </v>
      </c>
      <c r="H47" s="139" t="str">
        <f>VLOOKUP(E47,VIP!$A$2:$O17258,7,FALSE)</f>
        <v>Si</v>
      </c>
      <c r="I47" s="139" t="str">
        <f>VLOOKUP(E47,VIP!$A$2:$O9223,8,FALSE)</f>
        <v>Si</v>
      </c>
      <c r="J47" s="139" t="str">
        <f>VLOOKUP(E47,VIP!$A$2:$O9173,8,FALSE)</f>
        <v>Si</v>
      </c>
      <c r="K47" s="139" t="str">
        <f>VLOOKUP(E47,VIP!$A$2:$O12747,6,0)</f>
        <v>SI</v>
      </c>
      <c r="L47" s="113" t="s">
        <v>2459</v>
      </c>
      <c r="M47" s="196" t="s">
        <v>2631</v>
      </c>
      <c r="N47" s="198" t="s">
        <v>2542</v>
      </c>
      <c r="O47" s="136" t="s">
        <v>2473</v>
      </c>
      <c r="P47" s="110"/>
      <c r="Q47" s="195">
        <v>44286.598483796297</v>
      </c>
    </row>
    <row r="48" spans="1:17" ht="18" x14ac:dyDescent="0.25">
      <c r="A48" s="112" t="str">
        <f>VLOOKUP(E48,'LISTADO ATM'!$A$2:$C$901,3,0)</f>
        <v>DISTRITO NACIONAL</v>
      </c>
      <c r="B48" s="128" t="s">
        <v>2611</v>
      </c>
      <c r="C48" s="118">
        <v>44286.038437499999</v>
      </c>
      <c r="D48" s="112" t="s">
        <v>2468</v>
      </c>
      <c r="E48" s="133">
        <v>539</v>
      </c>
      <c r="F48" s="139" t="str">
        <f>VLOOKUP(E48,VIP!$A$2:$O12336,2,0)</f>
        <v>DRBR539</v>
      </c>
      <c r="G48" s="139" t="str">
        <f>VLOOKUP(E48,'LISTADO ATM'!$A$2:$B$900,2,0)</f>
        <v>ATM S/M La Cadena Los Proceres</v>
      </c>
      <c r="H48" s="139" t="str">
        <f>VLOOKUP(E48,VIP!$A$2:$O17257,7,FALSE)</f>
        <v>Si</v>
      </c>
      <c r="I48" s="139" t="str">
        <f>VLOOKUP(E48,VIP!$A$2:$O9222,8,FALSE)</f>
        <v>Si</v>
      </c>
      <c r="J48" s="139" t="str">
        <f>VLOOKUP(E48,VIP!$A$2:$O9172,8,FALSE)</f>
        <v>Si</v>
      </c>
      <c r="K48" s="139" t="str">
        <f>VLOOKUP(E48,VIP!$A$2:$O12746,6,0)</f>
        <v>NO</v>
      </c>
      <c r="L48" s="113" t="s">
        <v>2459</v>
      </c>
      <c r="M48" s="196" t="s">
        <v>2631</v>
      </c>
      <c r="N48" s="198" t="s">
        <v>2542</v>
      </c>
      <c r="O48" s="136" t="s">
        <v>2473</v>
      </c>
      <c r="P48" s="110"/>
      <c r="Q48" s="195">
        <v>44286.598483796297</v>
      </c>
    </row>
    <row r="49" spans="1:17" ht="18" x14ac:dyDescent="0.25">
      <c r="A49" s="112" t="str">
        <f>VLOOKUP(E49,'LISTADO ATM'!$A$2:$C$901,3,0)</f>
        <v>DISTRITO NACIONAL</v>
      </c>
      <c r="B49" s="128" t="s">
        <v>2610</v>
      </c>
      <c r="C49" s="118">
        <v>44286.038946759261</v>
      </c>
      <c r="D49" s="112" t="s">
        <v>2468</v>
      </c>
      <c r="E49" s="133">
        <v>884</v>
      </c>
      <c r="F49" s="139" t="str">
        <f>VLOOKUP(E49,VIP!$A$2:$O12335,2,0)</f>
        <v>DRBR884</v>
      </c>
      <c r="G49" s="139" t="str">
        <f>VLOOKUP(E49,'LISTADO ATM'!$A$2:$B$900,2,0)</f>
        <v xml:space="preserve">ATM UNP Olé Sabana Perdida </v>
      </c>
      <c r="H49" s="139" t="str">
        <f>VLOOKUP(E49,VIP!$A$2:$O17256,7,FALSE)</f>
        <v>Si</v>
      </c>
      <c r="I49" s="139" t="str">
        <f>VLOOKUP(E49,VIP!$A$2:$O9221,8,FALSE)</f>
        <v>Si</v>
      </c>
      <c r="J49" s="139" t="str">
        <f>VLOOKUP(E49,VIP!$A$2:$O9171,8,FALSE)</f>
        <v>Si</v>
      </c>
      <c r="K49" s="139" t="str">
        <f>VLOOKUP(E49,VIP!$A$2:$O12745,6,0)</f>
        <v>NO</v>
      </c>
      <c r="L49" s="113" t="s">
        <v>2459</v>
      </c>
      <c r="M49" s="196" t="s">
        <v>2631</v>
      </c>
      <c r="N49" s="198" t="s">
        <v>2542</v>
      </c>
      <c r="O49" s="136" t="s">
        <v>2473</v>
      </c>
      <c r="P49" s="110"/>
      <c r="Q49" s="195">
        <v>44286.598483796297</v>
      </c>
    </row>
    <row r="50" spans="1:17" ht="18" x14ac:dyDescent="0.25">
      <c r="A50" s="112" t="str">
        <f>VLOOKUP(E50,'LISTADO ATM'!$A$2:$C$901,3,0)</f>
        <v>DISTRITO NACIONAL</v>
      </c>
      <c r="B50" s="128" t="s">
        <v>2609</v>
      </c>
      <c r="C50" s="118">
        <v>44286.04347222222</v>
      </c>
      <c r="D50" s="112" t="s">
        <v>2494</v>
      </c>
      <c r="E50" s="133">
        <v>973</v>
      </c>
      <c r="F50" s="139" t="str">
        <f>VLOOKUP(E50,VIP!$A$2:$O12334,2,0)</f>
        <v>DRBR912</v>
      </c>
      <c r="G50" s="139" t="str">
        <f>VLOOKUP(E50,'LISTADO ATM'!$A$2:$B$900,2,0)</f>
        <v xml:space="preserve">ATM Oficina Sabana de la Mar </v>
      </c>
      <c r="H50" s="139" t="str">
        <f>VLOOKUP(E50,VIP!$A$2:$O17255,7,FALSE)</f>
        <v>Si</v>
      </c>
      <c r="I50" s="139" t="str">
        <f>VLOOKUP(E50,VIP!$A$2:$O9220,8,FALSE)</f>
        <v>Si</v>
      </c>
      <c r="J50" s="139" t="str">
        <f>VLOOKUP(E50,VIP!$A$2:$O9170,8,FALSE)</f>
        <v>Si</v>
      </c>
      <c r="K50" s="139" t="str">
        <f>VLOOKUP(E50,VIP!$A$2:$O12744,6,0)</f>
        <v>NO</v>
      </c>
      <c r="L50" s="113" t="s">
        <v>2459</v>
      </c>
      <c r="M50" s="196" t="s">
        <v>2631</v>
      </c>
      <c r="N50" s="124" t="s">
        <v>2472</v>
      </c>
      <c r="O50" s="136" t="s">
        <v>2495</v>
      </c>
      <c r="P50" s="110"/>
      <c r="Q50" s="195">
        <v>44286.598483796297</v>
      </c>
    </row>
    <row r="51" spans="1:17" ht="18" x14ac:dyDescent="0.25">
      <c r="A51" s="112" t="str">
        <f>VLOOKUP(E51,'LISTADO ATM'!$A$2:$C$901,3,0)</f>
        <v>ESTE</v>
      </c>
      <c r="B51" s="128" t="s">
        <v>2608</v>
      </c>
      <c r="C51" s="118">
        <v>44286.046377314815</v>
      </c>
      <c r="D51" s="112" t="s">
        <v>2468</v>
      </c>
      <c r="E51" s="133">
        <v>111</v>
      </c>
      <c r="F51" s="139" t="str">
        <f>VLOOKUP(E51,VIP!$A$2:$O12333,2,0)</f>
        <v>DRBR111</v>
      </c>
      <c r="G51" s="139" t="str">
        <f>VLOOKUP(E51,'LISTADO ATM'!$A$2:$B$900,2,0)</f>
        <v xml:space="preserve">ATM Oficina San Pedro </v>
      </c>
      <c r="H51" s="139" t="str">
        <f>VLOOKUP(E51,VIP!$A$2:$O17254,7,FALSE)</f>
        <v>Si</v>
      </c>
      <c r="I51" s="139" t="str">
        <f>VLOOKUP(E51,VIP!$A$2:$O9219,8,FALSE)</f>
        <v>Si</v>
      </c>
      <c r="J51" s="139" t="str">
        <f>VLOOKUP(E51,VIP!$A$2:$O9169,8,FALSE)</f>
        <v>Si</v>
      </c>
      <c r="K51" s="139" t="str">
        <f>VLOOKUP(E51,VIP!$A$2:$O12743,6,0)</f>
        <v>SI</v>
      </c>
      <c r="L51" s="113" t="s">
        <v>2459</v>
      </c>
      <c r="M51" s="196" t="s">
        <v>2631</v>
      </c>
      <c r="N51" s="198" t="s">
        <v>2542</v>
      </c>
      <c r="O51" s="136" t="s">
        <v>2473</v>
      </c>
      <c r="P51" s="110"/>
      <c r="Q51" s="195">
        <v>44286.431643518517</v>
      </c>
    </row>
    <row r="52" spans="1:17" ht="18" x14ac:dyDescent="0.25">
      <c r="A52" s="112" t="str">
        <f>VLOOKUP(E52,'LISTADO ATM'!$A$2:$C$901,3,0)</f>
        <v>DISTRITO NACIONAL</v>
      </c>
      <c r="B52" s="128" t="s">
        <v>2603</v>
      </c>
      <c r="C52" s="118">
        <v>44286.076458333337</v>
      </c>
      <c r="D52" s="112" t="s">
        <v>2494</v>
      </c>
      <c r="E52" s="133">
        <v>957</v>
      </c>
      <c r="F52" s="139" t="str">
        <f>VLOOKUP(E52,VIP!$A$2:$O12328,2,0)</f>
        <v>DRBR23F</v>
      </c>
      <c r="G52" s="139" t="str">
        <f>VLOOKUP(E52,'LISTADO ATM'!$A$2:$B$900,2,0)</f>
        <v xml:space="preserve">ATM Oficina Venezuela </v>
      </c>
      <c r="H52" s="139" t="str">
        <f>VLOOKUP(E52,VIP!$A$2:$O17249,7,FALSE)</f>
        <v>Si</v>
      </c>
      <c r="I52" s="139" t="str">
        <f>VLOOKUP(E52,VIP!$A$2:$O9214,8,FALSE)</f>
        <v>Si</v>
      </c>
      <c r="J52" s="139" t="str">
        <f>VLOOKUP(E52,VIP!$A$2:$O9164,8,FALSE)</f>
        <v>Si</v>
      </c>
      <c r="K52" s="139" t="str">
        <f>VLOOKUP(E52,VIP!$A$2:$O12738,6,0)</f>
        <v>SI</v>
      </c>
      <c r="L52" s="113" t="s">
        <v>2459</v>
      </c>
      <c r="M52" s="196" t="s">
        <v>2631</v>
      </c>
      <c r="N52" s="124" t="s">
        <v>2472</v>
      </c>
      <c r="O52" s="136" t="s">
        <v>2522</v>
      </c>
      <c r="P52" s="110"/>
      <c r="Q52" s="195">
        <v>44286.431643518517</v>
      </c>
    </row>
    <row r="53" spans="1:17" ht="18" x14ac:dyDescent="0.25">
      <c r="A53" s="112" t="str">
        <f>VLOOKUP(E53,'LISTADO ATM'!$A$2:$C$901,3,0)</f>
        <v>DISTRITO NACIONAL</v>
      </c>
      <c r="B53" s="128" t="s">
        <v>2685</v>
      </c>
      <c r="C53" s="118">
        <v>44286.492858796293</v>
      </c>
      <c r="D53" s="112" t="s">
        <v>2468</v>
      </c>
      <c r="E53" s="133">
        <v>589</v>
      </c>
      <c r="F53" s="139" t="str">
        <f>VLOOKUP(E53,VIP!$A$2:$O12378,2,0)</f>
        <v>DRBR23E</v>
      </c>
      <c r="G53" s="139" t="str">
        <f>VLOOKUP(E53,'LISTADO ATM'!$A$2:$B$900,2,0)</f>
        <v xml:space="preserve">ATM S/M Bravo San Vicente de Paul </v>
      </c>
      <c r="H53" s="139" t="str">
        <f>VLOOKUP(E53,VIP!$A$2:$O17299,7,FALSE)</f>
        <v>Si</v>
      </c>
      <c r="I53" s="139" t="str">
        <f>VLOOKUP(E53,VIP!$A$2:$O9264,8,FALSE)</f>
        <v>No</v>
      </c>
      <c r="J53" s="139" t="str">
        <f>VLOOKUP(E53,VIP!$A$2:$O9214,8,FALSE)</f>
        <v>No</v>
      </c>
      <c r="K53" s="139" t="str">
        <f>VLOOKUP(E53,VIP!$A$2:$O12788,6,0)</f>
        <v>NO</v>
      </c>
      <c r="L53" s="113" t="s">
        <v>2459</v>
      </c>
      <c r="M53" s="196" t="s">
        <v>2631</v>
      </c>
      <c r="N53" s="124" t="s">
        <v>2472</v>
      </c>
      <c r="O53" s="136" t="s">
        <v>2473</v>
      </c>
      <c r="P53" s="110"/>
      <c r="Q53" s="195">
        <v>44286.598483796297</v>
      </c>
    </row>
    <row r="54" spans="1:17" ht="18" x14ac:dyDescent="0.25">
      <c r="A54" s="112" t="str">
        <f>VLOOKUP(E54,'LISTADO ATM'!$A$2:$C$901,3,0)</f>
        <v>NORTE</v>
      </c>
      <c r="B54" s="128" t="s">
        <v>2657</v>
      </c>
      <c r="C54" s="118">
        <v>44286.38453703704</v>
      </c>
      <c r="D54" s="112" t="s">
        <v>2190</v>
      </c>
      <c r="E54" s="133">
        <v>489</v>
      </c>
      <c r="F54" s="139" t="str">
        <f>VLOOKUP(E54,VIP!$A$2:$O12355,2,0)</f>
        <v>DRBR489</v>
      </c>
      <c r="G54" s="139" t="str">
        <f>VLOOKUP(E54,'LISTADO ATM'!$A$2:$B$900,2,0)</f>
        <v xml:space="preserve">ATM Aeropuerto El Catey (Samaná) </v>
      </c>
      <c r="H54" s="139" t="str">
        <f>VLOOKUP(E54,VIP!$A$2:$O17276,7,FALSE)</f>
        <v>Si</v>
      </c>
      <c r="I54" s="139" t="str">
        <f>VLOOKUP(E54,VIP!$A$2:$O9241,8,FALSE)</f>
        <v>Si</v>
      </c>
      <c r="J54" s="139" t="str">
        <f>VLOOKUP(E54,VIP!$A$2:$O9191,8,FALSE)</f>
        <v>Si</v>
      </c>
      <c r="K54" s="139" t="str">
        <f>VLOOKUP(E54,VIP!$A$2:$O12765,6,0)</f>
        <v>NO</v>
      </c>
      <c r="L54" s="113" t="s">
        <v>2437</v>
      </c>
      <c r="M54" s="196" t="s">
        <v>2631</v>
      </c>
      <c r="N54" s="198" t="s">
        <v>2542</v>
      </c>
      <c r="O54" s="136" t="s">
        <v>2630</v>
      </c>
      <c r="P54" s="110"/>
      <c r="Q54" s="195">
        <v>44286.598483796297</v>
      </c>
    </row>
    <row r="55" spans="1:17" ht="18" x14ac:dyDescent="0.25">
      <c r="A55" s="112" t="str">
        <f>VLOOKUP(E55,'LISTADO ATM'!$A$2:$C$901,3,0)</f>
        <v>DISTRITO NACIONAL</v>
      </c>
      <c r="B55" s="128" t="s">
        <v>2555</v>
      </c>
      <c r="C55" s="118">
        <v>44285.630543981482</v>
      </c>
      <c r="D55" s="112" t="s">
        <v>2189</v>
      </c>
      <c r="E55" s="133">
        <v>769</v>
      </c>
      <c r="F55" s="139" t="str">
        <f>VLOOKUP(E55,VIP!$A$2:$O12322,2,0)</f>
        <v>DRBR769</v>
      </c>
      <c r="G55" s="139" t="str">
        <f>VLOOKUP(E55,'LISTADO ATM'!$A$2:$B$900,2,0)</f>
        <v>ATM UNP Pablo Mella Morales</v>
      </c>
      <c r="H55" s="139" t="str">
        <f>VLOOKUP(E55,VIP!$A$2:$O17243,7,FALSE)</f>
        <v>Si</v>
      </c>
      <c r="I55" s="139" t="str">
        <f>VLOOKUP(E55,VIP!$A$2:$O9208,8,FALSE)</f>
        <v>Si</v>
      </c>
      <c r="J55" s="139" t="str">
        <f>VLOOKUP(E55,VIP!$A$2:$O9158,8,FALSE)</f>
        <v>Si</v>
      </c>
      <c r="K55" s="139" t="str">
        <f>VLOOKUP(E55,VIP!$A$2:$O12732,6,0)</f>
        <v>NO</v>
      </c>
      <c r="L55" s="113" t="s">
        <v>2431</v>
      </c>
      <c r="M55" s="196" t="s">
        <v>2631</v>
      </c>
      <c r="N55" s="198" t="s">
        <v>2542</v>
      </c>
      <c r="O55" s="136" t="s">
        <v>2474</v>
      </c>
      <c r="P55" s="110"/>
      <c r="Q55" s="195">
        <v>44286.598483796297</v>
      </c>
    </row>
    <row r="56" spans="1:17" ht="18" x14ac:dyDescent="0.25">
      <c r="A56" s="112" t="str">
        <f>VLOOKUP(E56,'LISTADO ATM'!$A$2:$C$901,3,0)</f>
        <v>DISTRITO NACIONAL</v>
      </c>
      <c r="B56" s="128">
        <v>335836052</v>
      </c>
      <c r="C56" s="118">
        <v>44282.482638888891</v>
      </c>
      <c r="D56" s="112" t="s">
        <v>2468</v>
      </c>
      <c r="E56" s="133">
        <v>800</v>
      </c>
      <c r="F56" s="139" t="str">
        <f>VLOOKUP(E56,VIP!$A$2:$O12323,2,0)</f>
        <v>DRBR800</v>
      </c>
      <c r="G56" s="139" t="str">
        <f>VLOOKUP(E56,'LISTADO ATM'!$A$2:$B$900,2,0)</f>
        <v xml:space="preserve">ATM Estación Next Dipsa Pedro Livio Cedeño </v>
      </c>
      <c r="H56" s="139" t="str">
        <f>VLOOKUP(E56,VIP!$A$2:$O17244,7,FALSE)</f>
        <v>Si</v>
      </c>
      <c r="I56" s="139" t="str">
        <f>VLOOKUP(E56,VIP!$A$2:$O9209,8,FALSE)</f>
        <v>Si</v>
      </c>
      <c r="J56" s="139" t="str">
        <f>VLOOKUP(E56,VIP!$A$2:$O9159,8,FALSE)</f>
        <v>Si</v>
      </c>
      <c r="K56" s="139" t="str">
        <f>VLOOKUP(E56,VIP!$A$2:$O12733,6,0)</f>
        <v>NO</v>
      </c>
      <c r="L56" s="113" t="s">
        <v>2428</v>
      </c>
      <c r="M56" s="196" t="s">
        <v>2631</v>
      </c>
      <c r="N56" s="198" t="s">
        <v>2542</v>
      </c>
      <c r="O56" s="136" t="s">
        <v>2473</v>
      </c>
      <c r="P56" s="110"/>
      <c r="Q56" s="195">
        <v>44286.598483796297</v>
      </c>
    </row>
    <row r="57" spans="1:17" ht="18" x14ac:dyDescent="0.25">
      <c r="A57" s="112" t="str">
        <f>VLOOKUP(E57,'LISTADO ATM'!$A$2:$C$901,3,0)</f>
        <v>SUR</v>
      </c>
      <c r="B57" s="128" t="s">
        <v>2549</v>
      </c>
      <c r="C57" s="118">
        <v>44285.501076388886</v>
      </c>
      <c r="D57" s="112" t="s">
        <v>2468</v>
      </c>
      <c r="E57" s="133">
        <v>870</v>
      </c>
      <c r="F57" s="139" t="str">
        <f>VLOOKUP(E57,VIP!$A$2:$O12338,2,0)</f>
        <v>DRBR870</v>
      </c>
      <c r="G57" s="139" t="str">
        <f>VLOOKUP(E57,'LISTADO ATM'!$A$2:$B$900,2,0)</f>
        <v xml:space="preserve">ATM Willbes Dominicana (Barahona) </v>
      </c>
      <c r="H57" s="139" t="str">
        <f>VLOOKUP(E57,VIP!$A$2:$O17259,7,FALSE)</f>
        <v>Si</v>
      </c>
      <c r="I57" s="139" t="str">
        <f>VLOOKUP(E57,VIP!$A$2:$O9224,8,FALSE)</f>
        <v>Si</v>
      </c>
      <c r="J57" s="139" t="str">
        <f>VLOOKUP(E57,VIP!$A$2:$O9174,8,FALSE)</f>
        <v>Si</v>
      </c>
      <c r="K57" s="139" t="str">
        <f>VLOOKUP(E57,VIP!$A$2:$O12748,6,0)</f>
        <v>NO</v>
      </c>
      <c r="L57" s="113" t="s">
        <v>2428</v>
      </c>
      <c r="M57" s="196" t="s">
        <v>2631</v>
      </c>
      <c r="N57" s="198" t="s">
        <v>2542</v>
      </c>
      <c r="O57" s="136" t="s">
        <v>2473</v>
      </c>
      <c r="P57" s="110"/>
      <c r="Q57" s="195">
        <v>44286.598483796297</v>
      </c>
    </row>
    <row r="58" spans="1:17" ht="18" x14ac:dyDescent="0.25">
      <c r="A58" s="112" t="str">
        <f>VLOOKUP(E58,'LISTADO ATM'!$A$2:$C$901,3,0)</f>
        <v>DISTRITO NACIONAL</v>
      </c>
      <c r="B58" s="128" t="s">
        <v>2597</v>
      </c>
      <c r="C58" s="118">
        <v>44285.919224537036</v>
      </c>
      <c r="D58" s="112" t="s">
        <v>2468</v>
      </c>
      <c r="E58" s="133">
        <v>461</v>
      </c>
      <c r="F58" s="139" t="str">
        <f>VLOOKUP(E58,VIP!$A$2:$O12353,2,0)</f>
        <v>DRBR461</v>
      </c>
      <c r="G58" s="139" t="str">
        <f>VLOOKUP(E58,'LISTADO ATM'!$A$2:$B$900,2,0)</f>
        <v xml:space="preserve">ATM Autobanco Sarasota I </v>
      </c>
      <c r="H58" s="139" t="str">
        <f>VLOOKUP(E58,VIP!$A$2:$O17274,7,FALSE)</f>
        <v>Si</v>
      </c>
      <c r="I58" s="139" t="str">
        <f>VLOOKUP(E58,VIP!$A$2:$O9239,8,FALSE)</f>
        <v>Si</v>
      </c>
      <c r="J58" s="139" t="str">
        <f>VLOOKUP(E58,VIP!$A$2:$O9189,8,FALSE)</f>
        <v>Si</v>
      </c>
      <c r="K58" s="139" t="str">
        <f>VLOOKUP(E58,VIP!$A$2:$O12763,6,0)</f>
        <v>SI</v>
      </c>
      <c r="L58" s="113" t="s">
        <v>2428</v>
      </c>
      <c r="M58" s="196" t="s">
        <v>2631</v>
      </c>
      <c r="N58" s="198" t="s">
        <v>2542</v>
      </c>
      <c r="O58" s="136" t="s">
        <v>2473</v>
      </c>
      <c r="P58" s="110"/>
      <c r="Q58" s="195">
        <v>44286.598483796297</v>
      </c>
    </row>
    <row r="59" spans="1:17" ht="18" x14ac:dyDescent="0.25">
      <c r="A59" s="112" t="str">
        <f>VLOOKUP(E59,'LISTADO ATM'!$A$2:$C$901,3,0)</f>
        <v>DISTRITO NACIONAL</v>
      </c>
      <c r="B59" s="128" t="s">
        <v>2596</v>
      </c>
      <c r="C59" s="118">
        <v>44285.920624999999</v>
      </c>
      <c r="D59" s="112" t="s">
        <v>2468</v>
      </c>
      <c r="E59" s="133">
        <v>243</v>
      </c>
      <c r="F59" s="139" t="str">
        <f>VLOOKUP(E59,VIP!$A$2:$O12352,2,0)</f>
        <v>DRBR243</v>
      </c>
      <c r="G59" s="139" t="str">
        <f>VLOOKUP(E59,'LISTADO ATM'!$A$2:$B$900,2,0)</f>
        <v xml:space="preserve">ATM Autoservicio Plaza Central  </v>
      </c>
      <c r="H59" s="139" t="str">
        <f>VLOOKUP(E59,VIP!$A$2:$O17273,7,FALSE)</f>
        <v>Si</v>
      </c>
      <c r="I59" s="139" t="str">
        <f>VLOOKUP(E59,VIP!$A$2:$O9238,8,FALSE)</f>
        <v>Si</v>
      </c>
      <c r="J59" s="139" t="str">
        <f>VLOOKUP(E59,VIP!$A$2:$O9188,8,FALSE)</f>
        <v>Si</v>
      </c>
      <c r="K59" s="139" t="str">
        <f>VLOOKUP(E59,VIP!$A$2:$O12762,6,0)</f>
        <v>SI</v>
      </c>
      <c r="L59" s="113" t="s">
        <v>2428</v>
      </c>
      <c r="M59" s="196" t="s">
        <v>2631</v>
      </c>
      <c r="N59" s="198" t="s">
        <v>2542</v>
      </c>
      <c r="O59" s="136" t="s">
        <v>2473</v>
      </c>
      <c r="P59" s="110"/>
      <c r="Q59" s="195">
        <v>44286.598483796297</v>
      </c>
    </row>
    <row r="60" spans="1:17" ht="18" x14ac:dyDescent="0.25">
      <c r="A60" s="112" t="str">
        <f>VLOOKUP(E60,'LISTADO ATM'!$A$2:$C$901,3,0)</f>
        <v>SUR</v>
      </c>
      <c r="B60" s="128" t="s">
        <v>2595</v>
      </c>
      <c r="C60" s="118">
        <v>44285.921643518515</v>
      </c>
      <c r="D60" s="112" t="s">
        <v>2468</v>
      </c>
      <c r="E60" s="133">
        <v>301</v>
      </c>
      <c r="F60" s="139" t="str">
        <f>VLOOKUP(E60,VIP!$A$2:$O12351,2,0)</f>
        <v>DRBR301</v>
      </c>
      <c r="G60" s="139" t="str">
        <f>VLOOKUP(E60,'LISTADO ATM'!$A$2:$B$900,2,0)</f>
        <v xml:space="preserve">ATM UNP Alfa y Omega (Barahona) </v>
      </c>
      <c r="H60" s="139" t="str">
        <f>VLOOKUP(E60,VIP!$A$2:$O17272,7,FALSE)</f>
        <v>Si</v>
      </c>
      <c r="I60" s="139" t="str">
        <f>VLOOKUP(E60,VIP!$A$2:$O9237,8,FALSE)</f>
        <v>Si</v>
      </c>
      <c r="J60" s="139" t="str">
        <f>VLOOKUP(E60,VIP!$A$2:$O9187,8,FALSE)</f>
        <v>Si</v>
      </c>
      <c r="K60" s="139" t="str">
        <f>VLOOKUP(E60,VIP!$A$2:$O12761,6,0)</f>
        <v>NO</v>
      </c>
      <c r="L60" s="113" t="s">
        <v>2428</v>
      </c>
      <c r="M60" s="196" t="s">
        <v>2631</v>
      </c>
      <c r="N60" s="198" t="s">
        <v>2542</v>
      </c>
      <c r="O60" s="138" t="s">
        <v>2473</v>
      </c>
      <c r="P60" s="110"/>
      <c r="Q60" s="195">
        <v>44286.431643518517</v>
      </c>
    </row>
    <row r="61" spans="1:17" ht="18" x14ac:dyDescent="0.25">
      <c r="A61" s="112" t="str">
        <f>VLOOKUP(E61,'LISTADO ATM'!$A$2:$C$901,3,0)</f>
        <v>DISTRITO NACIONAL</v>
      </c>
      <c r="B61" s="128" t="s">
        <v>2593</v>
      </c>
      <c r="C61" s="118">
        <v>44285.92459490741</v>
      </c>
      <c r="D61" s="112" t="s">
        <v>2468</v>
      </c>
      <c r="E61" s="133">
        <v>441</v>
      </c>
      <c r="F61" s="139" t="str">
        <f>VLOOKUP(E61,VIP!$A$2:$O12349,2,0)</f>
        <v>DRBR441</v>
      </c>
      <c r="G61" s="139" t="str">
        <f>VLOOKUP(E61,'LISTADO ATM'!$A$2:$B$900,2,0)</f>
        <v>ATM Estacion de Servicio Romulo Betancour</v>
      </c>
      <c r="H61" s="139" t="str">
        <f>VLOOKUP(E61,VIP!$A$2:$O17270,7,FALSE)</f>
        <v>NO</v>
      </c>
      <c r="I61" s="139" t="str">
        <f>VLOOKUP(E61,VIP!$A$2:$O9235,8,FALSE)</f>
        <v>NO</v>
      </c>
      <c r="J61" s="139" t="str">
        <f>VLOOKUP(E61,VIP!$A$2:$O9185,8,FALSE)</f>
        <v>NO</v>
      </c>
      <c r="K61" s="139" t="str">
        <f>VLOOKUP(E61,VIP!$A$2:$O12759,6,0)</f>
        <v>NO</v>
      </c>
      <c r="L61" s="113" t="s">
        <v>2428</v>
      </c>
      <c r="M61" s="196" t="s">
        <v>2631</v>
      </c>
      <c r="N61" s="198" t="s">
        <v>2542</v>
      </c>
      <c r="O61" s="136" t="s">
        <v>2473</v>
      </c>
      <c r="P61" s="110"/>
      <c r="Q61" s="195">
        <v>44286.431643518517</v>
      </c>
    </row>
    <row r="62" spans="1:17" ht="18" x14ac:dyDescent="0.25">
      <c r="A62" s="112" t="str">
        <f>VLOOKUP(E62,'LISTADO ATM'!$A$2:$C$901,3,0)</f>
        <v>DISTRITO NACIONAL</v>
      </c>
      <c r="B62" s="128" t="s">
        <v>2592</v>
      </c>
      <c r="C62" s="118">
        <v>44285.925787037035</v>
      </c>
      <c r="D62" s="112" t="s">
        <v>2468</v>
      </c>
      <c r="E62" s="133">
        <v>955</v>
      </c>
      <c r="F62" s="139" t="str">
        <f>VLOOKUP(E62,VIP!$A$2:$O12348,2,0)</f>
        <v>DRBR955</v>
      </c>
      <c r="G62" s="139" t="str">
        <f>VLOOKUP(E62,'LISTADO ATM'!$A$2:$B$900,2,0)</f>
        <v xml:space="preserve">ATM Oficina Americana Independencia II </v>
      </c>
      <c r="H62" s="139" t="str">
        <f>VLOOKUP(E62,VIP!$A$2:$O17269,7,FALSE)</f>
        <v>Si</v>
      </c>
      <c r="I62" s="139" t="str">
        <f>VLOOKUP(E62,VIP!$A$2:$O9234,8,FALSE)</f>
        <v>Si</v>
      </c>
      <c r="J62" s="139" t="str">
        <f>VLOOKUP(E62,VIP!$A$2:$O9184,8,FALSE)</f>
        <v>Si</v>
      </c>
      <c r="K62" s="139" t="str">
        <f>VLOOKUP(E62,VIP!$A$2:$O12758,6,0)</f>
        <v>NO</v>
      </c>
      <c r="L62" s="113" t="s">
        <v>2428</v>
      </c>
      <c r="M62" s="196" t="s">
        <v>2631</v>
      </c>
      <c r="N62" s="198" t="s">
        <v>2542</v>
      </c>
      <c r="O62" s="136" t="s">
        <v>2473</v>
      </c>
      <c r="P62" s="110"/>
      <c r="Q62" s="195">
        <v>44286.598483796297</v>
      </c>
    </row>
    <row r="63" spans="1:17" ht="18" x14ac:dyDescent="0.25">
      <c r="A63" s="112" t="str">
        <f>VLOOKUP(E63,'LISTADO ATM'!$A$2:$C$901,3,0)</f>
        <v>DISTRITO NACIONAL</v>
      </c>
      <c r="B63" s="128" t="s">
        <v>2591</v>
      </c>
      <c r="C63" s="118">
        <v>44285.926608796297</v>
      </c>
      <c r="D63" s="112" t="s">
        <v>2468</v>
      </c>
      <c r="E63" s="133">
        <v>925</v>
      </c>
      <c r="F63" s="139" t="str">
        <f>VLOOKUP(E63,VIP!$A$2:$O12347,2,0)</f>
        <v>DRBR24L</v>
      </c>
      <c r="G63" s="139" t="str">
        <f>VLOOKUP(E63,'LISTADO ATM'!$A$2:$B$900,2,0)</f>
        <v xml:space="preserve">ATM Oficina Plaza Lama Av. 27 de Febrero </v>
      </c>
      <c r="H63" s="139" t="str">
        <f>VLOOKUP(E63,VIP!$A$2:$O17268,7,FALSE)</f>
        <v>Si</v>
      </c>
      <c r="I63" s="139" t="str">
        <f>VLOOKUP(E63,VIP!$A$2:$O9233,8,FALSE)</f>
        <v>Si</v>
      </c>
      <c r="J63" s="139" t="str">
        <f>VLOOKUP(E63,VIP!$A$2:$O9183,8,FALSE)</f>
        <v>Si</v>
      </c>
      <c r="K63" s="139" t="str">
        <f>VLOOKUP(E63,VIP!$A$2:$O12757,6,0)</f>
        <v>SI</v>
      </c>
      <c r="L63" s="113" t="s">
        <v>2428</v>
      </c>
      <c r="M63" s="196" t="s">
        <v>2631</v>
      </c>
      <c r="N63" s="198" t="s">
        <v>2542</v>
      </c>
      <c r="O63" s="136" t="s">
        <v>2473</v>
      </c>
      <c r="P63" s="110"/>
      <c r="Q63" s="195">
        <v>44286.598483796297</v>
      </c>
    </row>
    <row r="64" spans="1:17" ht="18" x14ac:dyDescent="0.25">
      <c r="A64" s="112" t="str">
        <f>VLOOKUP(E64,'LISTADO ATM'!$A$2:$C$901,3,0)</f>
        <v>ESTE</v>
      </c>
      <c r="B64" s="128" t="s">
        <v>2590</v>
      </c>
      <c r="C64" s="118">
        <v>44285.928356481483</v>
      </c>
      <c r="D64" s="112" t="s">
        <v>2468</v>
      </c>
      <c r="E64" s="133">
        <v>429</v>
      </c>
      <c r="F64" s="139" t="str">
        <f>VLOOKUP(E64,VIP!$A$2:$O12346,2,0)</f>
        <v>DRBR429</v>
      </c>
      <c r="G64" s="139" t="str">
        <f>VLOOKUP(E64,'LISTADO ATM'!$A$2:$B$900,2,0)</f>
        <v xml:space="preserve">ATM Oficina Jumbo La Romana </v>
      </c>
      <c r="H64" s="139" t="str">
        <f>VLOOKUP(E64,VIP!$A$2:$O17267,7,FALSE)</f>
        <v>Si</v>
      </c>
      <c r="I64" s="139" t="str">
        <f>VLOOKUP(E64,VIP!$A$2:$O9232,8,FALSE)</f>
        <v>Si</v>
      </c>
      <c r="J64" s="139" t="str">
        <f>VLOOKUP(E64,VIP!$A$2:$O9182,8,FALSE)</f>
        <v>Si</v>
      </c>
      <c r="K64" s="139" t="str">
        <f>VLOOKUP(E64,VIP!$A$2:$O12756,6,0)</f>
        <v>NO</v>
      </c>
      <c r="L64" s="113" t="s">
        <v>2428</v>
      </c>
      <c r="M64" s="196" t="s">
        <v>2631</v>
      </c>
      <c r="N64" s="198" t="s">
        <v>2542</v>
      </c>
      <c r="O64" s="136" t="s">
        <v>2473</v>
      </c>
      <c r="P64" s="110"/>
      <c r="Q64" s="195">
        <v>44286.598483796297</v>
      </c>
    </row>
    <row r="65" spans="1:17" ht="18" x14ac:dyDescent="0.25">
      <c r="A65" s="112" t="str">
        <f>VLOOKUP(E65,'LISTADO ATM'!$A$2:$C$901,3,0)</f>
        <v>DISTRITO NACIONAL</v>
      </c>
      <c r="B65" s="128" t="s">
        <v>2589</v>
      </c>
      <c r="C65" s="118">
        <v>44285.929803240739</v>
      </c>
      <c r="D65" s="112" t="s">
        <v>2468</v>
      </c>
      <c r="E65" s="133">
        <v>415</v>
      </c>
      <c r="F65" s="139" t="str">
        <f>VLOOKUP(E65,VIP!$A$2:$O12345,2,0)</f>
        <v>DRBR415</v>
      </c>
      <c r="G65" s="139" t="str">
        <f>VLOOKUP(E65,'LISTADO ATM'!$A$2:$B$900,2,0)</f>
        <v xml:space="preserve">ATM Autobanco San Martín I </v>
      </c>
      <c r="H65" s="139" t="str">
        <f>VLOOKUP(E65,VIP!$A$2:$O17266,7,FALSE)</f>
        <v>Si</v>
      </c>
      <c r="I65" s="139" t="str">
        <f>VLOOKUP(E65,VIP!$A$2:$O9231,8,FALSE)</f>
        <v>Si</v>
      </c>
      <c r="J65" s="139" t="str">
        <f>VLOOKUP(E65,VIP!$A$2:$O9181,8,FALSE)</f>
        <v>Si</v>
      </c>
      <c r="K65" s="139" t="str">
        <f>VLOOKUP(E65,VIP!$A$2:$O12755,6,0)</f>
        <v>NO</v>
      </c>
      <c r="L65" s="113" t="s">
        <v>2428</v>
      </c>
      <c r="M65" s="196" t="s">
        <v>2631</v>
      </c>
      <c r="N65" s="198" t="s">
        <v>2542</v>
      </c>
      <c r="O65" s="136" t="s">
        <v>2473</v>
      </c>
      <c r="P65" s="110"/>
      <c r="Q65" s="195">
        <v>44286.598483796297</v>
      </c>
    </row>
    <row r="66" spans="1:17" ht="18" x14ac:dyDescent="0.25">
      <c r="A66" s="112" t="str">
        <f>VLOOKUP(E66,'LISTADO ATM'!$A$2:$C$901,3,0)</f>
        <v>DISTRITO NACIONAL</v>
      </c>
      <c r="B66" s="128" t="s">
        <v>2583</v>
      </c>
      <c r="C66" s="118">
        <v>44285.938715277778</v>
      </c>
      <c r="D66" s="112" t="s">
        <v>2468</v>
      </c>
      <c r="E66" s="133">
        <v>32</v>
      </c>
      <c r="F66" s="139" t="str">
        <f>VLOOKUP(E66,VIP!$A$2:$O12339,2,0)</f>
        <v>DRBR032</v>
      </c>
      <c r="G66" s="139" t="str">
        <f>VLOOKUP(E66,'LISTADO ATM'!$A$2:$B$900,2,0)</f>
        <v xml:space="preserve">ATM Oficina San Martín II </v>
      </c>
      <c r="H66" s="139" t="str">
        <f>VLOOKUP(E66,VIP!$A$2:$O17260,7,FALSE)</f>
        <v>Si</v>
      </c>
      <c r="I66" s="139" t="str">
        <f>VLOOKUP(E66,VIP!$A$2:$O9225,8,FALSE)</f>
        <v>Si</v>
      </c>
      <c r="J66" s="139" t="str">
        <f>VLOOKUP(E66,VIP!$A$2:$O9175,8,FALSE)</f>
        <v>Si</v>
      </c>
      <c r="K66" s="139" t="str">
        <f>VLOOKUP(E66,VIP!$A$2:$O12749,6,0)</f>
        <v>NO</v>
      </c>
      <c r="L66" s="113" t="s">
        <v>2428</v>
      </c>
      <c r="M66" s="196" t="s">
        <v>2631</v>
      </c>
      <c r="N66" s="198" t="s">
        <v>2542</v>
      </c>
      <c r="O66" s="136" t="s">
        <v>2473</v>
      </c>
      <c r="P66" s="110"/>
      <c r="Q66" s="195">
        <v>44286.598483796297</v>
      </c>
    </row>
    <row r="67" spans="1:17" ht="18" x14ac:dyDescent="0.25">
      <c r="A67" s="112" t="str">
        <f>VLOOKUP(E67,'LISTADO ATM'!$A$2:$C$901,3,0)</f>
        <v>DISTRITO NACIONAL</v>
      </c>
      <c r="B67" s="128" t="s">
        <v>2582</v>
      </c>
      <c r="C67" s="118">
        <v>44285.939618055556</v>
      </c>
      <c r="D67" s="112" t="s">
        <v>2494</v>
      </c>
      <c r="E67" s="133">
        <v>390</v>
      </c>
      <c r="F67" s="139" t="str">
        <f>VLOOKUP(E67,VIP!$A$2:$O12338,2,0)</f>
        <v>DRBR390</v>
      </c>
      <c r="G67" s="139" t="str">
        <f>VLOOKUP(E67,'LISTADO ATM'!$A$2:$B$900,2,0)</f>
        <v xml:space="preserve">ATM Oficina Boca Chica II </v>
      </c>
      <c r="H67" s="139" t="str">
        <f>VLOOKUP(E67,VIP!$A$2:$O17259,7,FALSE)</f>
        <v>Si</v>
      </c>
      <c r="I67" s="139" t="str">
        <f>VLOOKUP(E67,VIP!$A$2:$O9224,8,FALSE)</f>
        <v>Si</v>
      </c>
      <c r="J67" s="139" t="str">
        <f>VLOOKUP(E67,VIP!$A$2:$O9174,8,FALSE)</f>
        <v>Si</v>
      </c>
      <c r="K67" s="139" t="str">
        <f>VLOOKUP(E67,VIP!$A$2:$O12748,6,0)</f>
        <v>NO</v>
      </c>
      <c r="L67" s="113" t="s">
        <v>2428</v>
      </c>
      <c r="M67" s="196" t="s">
        <v>2631</v>
      </c>
      <c r="N67" s="124" t="s">
        <v>2472</v>
      </c>
      <c r="O67" s="136" t="s">
        <v>2495</v>
      </c>
      <c r="P67" s="110"/>
      <c r="Q67" s="195">
        <v>44286.598483796297</v>
      </c>
    </row>
    <row r="68" spans="1:17" ht="18" x14ac:dyDescent="0.25">
      <c r="A68" s="112" t="str">
        <f>VLOOKUP(E68,'LISTADO ATM'!$A$2:$C$901,3,0)</f>
        <v>DISTRITO NACIONAL</v>
      </c>
      <c r="B68" s="128" t="s">
        <v>2580</v>
      </c>
      <c r="C68" s="118">
        <v>44285.941516203704</v>
      </c>
      <c r="D68" s="112" t="s">
        <v>2468</v>
      </c>
      <c r="E68" s="133">
        <v>31</v>
      </c>
      <c r="F68" s="139" t="str">
        <f>VLOOKUP(E68,VIP!$A$2:$O12336,2,0)</f>
        <v>DRBR031</v>
      </c>
      <c r="G68" s="139" t="str">
        <f>VLOOKUP(E68,'LISTADO ATM'!$A$2:$B$900,2,0)</f>
        <v xml:space="preserve">ATM Oficina San Martín I </v>
      </c>
      <c r="H68" s="139" t="str">
        <f>VLOOKUP(E68,VIP!$A$2:$O17257,7,FALSE)</f>
        <v>Si</v>
      </c>
      <c r="I68" s="139" t="str">
        <f>VLOOKUP(E68,VIP!$A$2:$O9222,8,FALSE)</f>
        <v>Si</v>
      </c>
      <c r="J68" s="139" t="str">
        <f>VLOOKUP(E68,VIP!$A$2:$O9172,8,FALSE)</f>
        <v>Si</v>
      </c>
      <c r="K68" s="139" t="str">
        <f>VLOOKUP(E68,VIP!$A$2:$O12746,6,0)</f>
        <v>NO</v>
      </c>
      <c r="L68" s="113" t="s">
        <v>2428</v>
      </c>
      <c r="M68" s="196" t="s">
        <v>2631</v>
      </c>
      <c r="N68" s="198" t="s">
        <v>2542</v>
      </c>
      <c r="O68" s="136" t="s">
        <v>2473</v>
      </c>
      <c r="P68" s="110"/>
      <c r="Q68" s="195">
        <v>44286.598483796297</v>
      </c>
    </row>
    <row r="69" spans="1:17" ht="18" x14ac:dyDescent="0.25">
      <c r="A69" s="112" t="str">
        <f>VLOOKUP(E69,'LISTADO ATM'!$A$2:$C$901,3,0)</f>
        <v>NORTE</v>
      </c>
      <c r="B69" s="128" t="s">
        <v>2577</v>
      </c>
      <c r="C69" s="118">
        <v>44285.944305555553</v>
      </c>
      <c r="D69" s="112" t="s">
        <v>2494</v>
      </c>
      <c r="E69" s="133">
        <v>746</v>
      </c>
      <c r="F69" s="139" t="str">
        <f>VLOOKUP(E69,VIP!$A$2:$O12333,2,0)</f>
        <v>DRBR156</v>
      </c>
      <c r="G69" s="139" t="str">
        <f>VLOOKUP(E69,'LISTADO ATM'!$A$2:$B$900,2,0)</f>
        <v xml:space="preserve">ATM Oficina Las Terrenas </v>
      </c>
      <c r="H69" s="139" t="str">
        <f>VLOOKUP(E69,VIP!$A$2:$O17254,7,FALSE)</f>
        <v>Si</v>
      </c>
      <c r="I69" s="139" t="str">
        <f>VLOOKUP(E69,VIP!$A$2:$O9219,8,FALSE)</f>
        <v>Si</v>
      </c>
      <c r="J69" s="139" t="str">
        <f>VLOOKUP(E69,VIP!$A$2:$O9169,8,FALSE)</f>
        <v>Si</v>
      </c>
      <c r="K69" s="139" t="str">
        <f>VLOOKUP(E69,VIP!$A$2:$O12743,6,0)</f>
        <v>SI</v>
      </c>
      <c r="L69" s="113" t="s">
        <v>2428</v>
      </c>
      <c r="M69" s="196" t="s">
        <v>2631</v>
      </c>
      <c r="N69" s="198" t="s">
        <v>2542</v>
      </c>
      <c r="O69" s="136" t="s">
        <v>2495</v>
      </c>
      <c r="P69" s="110"/>
      <c r="Q69" s="195">
        <v>44286.431643518517</v>
      </c>
    </row>
    <row r="70" spans="1:17" ht="18" x14ac:dyDescent="0.25">
      <c r="A70" s="112" t="str">
        <f>VLOOKUP(E70,'LISTADO ATM'!$A$2:$C$901,3,0)</f>
        <v>ESTE</v>
      </c>
      <c r="B70" s="128" t="s">
        <v>2574</v>
      </c>
      <c r="C70" s="118">
        <v>44285.950810185182</v>
      </c>
      <c r="D70" s="112" t="s">
        <v>2494</v>
      </c>
      <c r="E70" s="133">
        <v>219</v>
      </c>
      <c r="F70" s="139" t="str">
        <f>VLOOKUP(E70,VIP!$A$2:$O12330,2,0)</f>
        <v>DRBR219</v>
      </c>
      <c r="G70" s="139" t="str">
        <f>VLOOKUP(E70,'LISTADO ATM'!$A$2:$B$900,2,0)</f>
        <v xml:space="preserve">ATM Oficina La Altagracia (Higuey) </v>
      </c>
      <c r="H70" s="139" t="str">
        <f>VLOOKUP(E70,VIP!$A$2:$O17251,7,FALSE)</f>
        <v>Si</v>
      </c>
      <c r="I70" s="139" t="str">
        <f>VLOOKUP(E70,VIP!$A$2:$O9216,8,FALSE)</f>
        <v>Si</v>
      </c>
      <c r="J70" s="139" t="str">
        <f>VLOOKUP(E70,VIP!$A$2:$O9166,8,FALSE)</f>
        <v>Si</v>
      </c>
      <c r="K70" s="139" t="str">
        <f>VLOOKUP(E70,VIP!$A$2:$O12740,6,0)</f>
        <v>NO</v>
      </c>
      <c r="L70" s="113" t="s">
        <v>2428</v>
      </c>
      <c r="M70" s="196" t="s">
        <v>2631</v>
      </c>
      <c r="N70" s="198" t="s">
        <v>2542</v>
      </c>
      <c r="O70" s="136" t="s">
        <v>2495</v>
      </c>
      <c r="P70" s="110"/>
      <c r="Q70" s="195">
        <v>44286.431643518517</v>
      </c>
    </row>
    <row r="71" spans="1:17" ht="18" x14ac:dyDescent="0.25">
      <c r="A71" s="112" t="str">
        <f>VLOOKUP(E71,'LISTADO ATM'!$A$2:$C$901,3,0)</f>
        <v>NORTE</v>
      </c>
      <c r="B71" s="128" t="s">
        <v>2607</v>
      </c>
      <c r="C71" s="118">
        <v>44286.047905092593</v>
      </c>
      <c r="D71" s="112" t="s">
        <v>2520</v>
      </c>
      <c r="E71" s="133">
        <v>136</v>
      </c>
      <c r="F71" s="139" t="str">
        <f>VLOOKUP(E71,VIP!$A$2:$O12332,2,0)</f>
        <v>DRBR136</v>
      </c>
      <c r="G71" s="139" t="str">
        <f>VLOOKUP(E71,'LISTADO ATM'!$A$2:$B$900,2,0)</f>
        <v>ATM S/M Xtra (Santiago)</v>
      </c>
      <c r="H71" s="139" t="str">
        <f>VLOOKUP(E71,VIP!$A$2:$O17253,7,FALSE)</f>
        <v>Si</v>
      </c>
      <c r="I71" s="139" t="str">
        <f>VLOOKUP(E71,VIP!$A$2:$O9218,8,FALSE)</f>
        <v>Si</v>
      </c>
      <c r="J71" s="139" t="str">
        <f>VLOOKUP(E71,VIP!$A$2:$O9168,8,FALSE)</f>
        <v>Si</v>
      </c>
      <c r="K71" s="139" t="str">
        <f>VLOOKUP(E71,VIP!$A$2:$O12742,6,0)</f>
        <v>NO</v>
      </c>
      <c r="L71" s="113" t="s">
        <v>2428</v>
      </c>
      <c r="M71" s="196" t="s">
        <v>2631</v>
      </c>
      <c r="N71" s="124" t="s">
        <v>2472</v>
      </c>
      <c r="O71" s="136" t="s">
        <v>2519</v>
      </c>
      <c r="P71" s="110"/>
      <c r="Q71" s="195">
        <v>44286.598483796297</v>
      </c>
    </row>
    <row r="72" spans="1:17" ht="18" x14ac:dyDescent="0.25">
      <c r="A72" s="112" t="str">
        <f>VLOOKUP(E72,'LISTADO ATM'!$A$2:$C$901,3,0)</f>
        <v>DISTRITO NACIONAL</v>
      </c>
      <c r="B72" s="128" t="s">
        <v>2605</v>
      </c>
      <c r="C72" s="118">
        <v>44286.066863425927</v>
      </c>
      <c r="D72" s="112" t="s">
        <v>2468</v>
      </c>
      <c r="E72" s="133">
        <v>714</v>
      </c>
      <c r="F72" s="139" t="str">
        <f>VLOOKUP(E72,VIP!$A$2:$O12330,2,0)</f>
        <v>DRBR16M</v>
      </c>
      <c r="G72" s="139" t="str">
        <f>VLOOKUP(E72,'LISTADO ATM'!$A$2:$B$900,2,0)</f>
        <v xml:space="preserve">ATM Hospital de Herrera </v>
      </c>
      <c r="H72" s="139" t="str">
        <f>VLOOKUP(E72,VIP!$A$2:$O17251,7,FALSE)</f>
        <v>Si</v>
      </c>
      <c r="I72" s="139" t="str">
        <f>VLOOKUP(E72,VIP!$A$2:$O9216,8,FALSE)</f>
        <v>Si</v>
      </c>
      <c r="J72" s="139" t="str">
        <f>VLOOKUP(E72,VIP!$A$2:$O9166,8,FALSE)</f>
        <v>Si</v>
      </c>
      <c r="K72" s="139" t="str">
        <f>VLOOKUP(E72,VIP!$A$2:$O12740,6,0)</f>
        <v>NO</v>
      </c>
      <c r="L72" s="113" t="s">
        <v>2428</v>
      </c>
      <c r="M72" s="196" t="s">
        <v>2631</v>
      </c>
      <c r="N72" s="198" t="s">
        <v>2542</v>
      </c>
      <c r="O72" s="136" t="s">
        <v>2473</v>
      </c>
      <c r="P72" s="110"/>
      <c r="Q72" s="195">
        <v>44286.598483796297</v>
      </c>
    </row>
    <row r="73" spans="1:17" s="126" customFormat="1" ht="18" x14ac:dyDescent="0.25">
      <c r="A73" s="112" t="str">
        <f>VLOOKUP(E73,'LISTADO ATM'!$A$2:$C$901,3,0)</f>
        <v>ESTE</v>
      </c>
      <c r="B73" s="128" t="s">
        <v>2604</v>
      </c>
      <c r="C73" s="118">
        <v>44286.072835648149</v>
      </c>
      <c r="D73" s="112" t="s">
        <v>2468</v>
      </c>
      <c r="E73" s="133">
        <v>912</v>
      </c>
      <c r="F73" s="139" t="str">
        <f>VLOOKUP(E73,VIP!$A$2:$O12329,2,0)</f>
        <v>DRBR973</v>
      </c>
      <c r="G73" s="139" t="str">
        <f>VLOOKUP(E73,'LISTADO ATM'!$A$2:$B$900,2,0)</f>
        <v xml:space="preserve">ATM Oficina San Pedro II </v>
      </c>
      <c r="H73" s="139" t="str">
        <f>VLOOKUP(E73,VIP!$A$2:$O17250,7,FALSE)</f>
        <v>Si</v>
      </c>
      <c r="I73" s="139" t="str">
        <f>VLOOKUP(E73,VIP!$A$2:$O9215,8,FALSE)</f>
        <v>Si</v>
      </c>
      <c r="J73" s="139" t="str">
        <f>VLOOKUP(E73,VIP!$A$2:$O9165,8,FALSE)</f>
        <v>Si</v>
      </c>
      <c r="K73" s="139" t="str">
        <f>VLOOKUP(E73,VIP!$A$2:$O12739,6,0)</f>
        <v>SI</v>
      </c>
      <c r="L73" s="113" t="s">
        <v>2428</v>
      </c>
      <c r="M73" s="196" t="s">
        <v>2631</v>
      </c>
      <c r="N73" s="198" t="s">
        <v>2542</v>
      </c>
      <c r="O73" s="138" t="s">
        <v>2473</v>
      </c>
      <c r="P73" s="110"/>
      <c r="Q73" s="195">
        <v>44286.431643518517</v>
      </c>
    </row>
    <row r="74" spans="1:17" s="126" customFormat="1" ht="18" x14ac:dyDescent="0.25">
      <c r="A74" s="112" t="str">
        <f>VLOOKUP(E74,'LISTADO ATM'!$A$2:$C$901,3,0)</f>
        <v>DISTRITO NACIONAL</v>
      </c>
      <c r="B74" s="128" t="s">
        <v>2627</v>
      </c>
      <c r="C74" s="118">
        <v>44286.341666666667</v>
      </c>
      <c r="D74" s="112" t="s">
        <v>2468</v>
      </c>
      <c r="E74" s="133">
        <v>162</v>
      </c>
      <c r="F74" s="139" t="str">
        <f>VLOOKUP(E74,VIP!$A$2:$O12334,2,0)</f>
        <v>DRBR162</v>
      </c>
      <c r="G74" s="139" t="str">
        <f>VLOOKUP(E74,'LISTADO ATM'!$A$2:$B$900,2,0)</f>
        <v xml:space="preserve">ATM Oficina Tiradentes I </v>
      </c>
      <c r="H74" s="139" t="str">
        <f>VLOOKUP(E74,VIP!$A$2:$O17255,7,FALSE)</f>
        <v>Si</v>
      </c>
      <c r="I74" s="139" t="str">
        <f>VLOOKUP(E74,VIP!$A$2:$O9220,8,FALSE)</f>
        <v>Si</v>
      </c>
      <c r="J74" s="139" t="str">
        <f>VLOOKUP(E74,VIP!$A$2:$O9170,8,FALSE)</f>
        <v>Si</v>
      </c>
      <c r="K74" s="139" t="str">
        <f>VLOOKUP(E74,VIP!$A$2:$O12744,6,0)</f>
        <v>NO</v>
      </c>
      <c r="L74" s="113" t="s">
        <v>2428</v>
      </c>
      <c r="M74" s="196" t="s">
        <v>2631</v>
      </c>
      <c r="N74" s="198" t="s">
        <v>2542</v>
      </c>
      <c r="O74" s="138" t="s">
        <v>2473</v>
      </c>
      <c r="P74" s="110"/>
      <c r="Q74" s="195">
        <v>44286.598483796297</v>
      </c>
    </row>
    <row r="75" spans="1:17" s="126" customFormat="1" ht="18" x14ac:dyDescent="0.25">
      <c r="A75" s="112" t="str">
        <f>VLOOKUP(E75,'LISTADO ATM'!$A$2:$C$901,3,0)</f>
        <v>SUR</v>
      </c>
      <c r="B75" s="128" t="s">
        <v>2626</v>
      </c>
      <c r="C75" s="118">
        <v>44286.343287037038</v>
      </c>
      <c r="D75" s="112" t="s">
        <v>2468</v>
      </c>
      <c r="E75" s="133">
        <v>182</v>
      </c>
      <c r="F75" s="139" t="str">
        <f>VLOOKUP(E75,VIP!$A$2:$O12335,2,0)</f>
        <v>DRBR182</v>
      </c>
      <c r="G75" s="139" t="str">
        <f>VLOOKUP(E75,'LISTADO ATM'!$A$2:$B$900,2,0)</f>
        <v xml:space="preserve">ATM Barahona Comb </v>
      </c>
      <c r="H75" s="139" t="str">
        <f>VLOOKUP(E75,VIP!$A$2:$O17256,7,FALSE)</f>
        <v>Si</v>
      </c>
      <c r="I75" s="139" t="str">
        <f>VLOOKUP(E75,VIP!$A$2:$O9221,8,FALSE)</f>
        <v>Si</v>
      </c>
      <c r="J75" s="139" t="str">
        <f>VLOOKUP(E75,VIP!$A$2:$O9171,8,FALSE)</f>
        <v>Si</v>
      </c>
      <c r="K75" s="139" t="str">
        <f>VLOOKUP(E75,VIP!$A$2:$O12745,6,0)</f>
        <v>NO</v>
      </c>
      <c r="L75" s="113" t="s">
        <v>2428</v>
      </c>
      <c r="M75" s="196" t="s">
        <v>2631</v>
      </c>
      <c r="N75" s="198" t="s">
        <v>2542</v>
      </c>
      <c r="O75" s="138" t="s">
        <v>2473</v>
      </c>
      <c r="P75" s="110"/>
      <c r="Q75" s="195">
        <v>44286.598483796297</v>
      </c>
    </row>
    <row r="76" spans="1:17" s="126" customFormat="1" ht="18" x14ac:dyDescent="0.25">
      <c r="A76" s="112" t="str">
        <f>VLOOKUP(E76,'LISTADO ATM'!$A$2:$C$901,3,0)</f>
        <v>DISTRITO NACIONAL</v>
      </c>
      <c r="B76" s="128" t="s">
        <v>2659</v>
      </c>
      <c r="C76" s="118">
        <v>44286.377326388887</v>
      </c>
      <c r="D76" s="112" t="s">
        <v>2468</v>
      </c>
      <c r="E76" s="133">
        <v>212</v>
      </c>
      <c r="F76" s="139" t="str">
        <f>VLOOKUP(E76,VIP!$A$2:$O12357,2,0)</f>
        <v>DRBR212</v>
      </c>
      <c r="G76" s="139" t="str">
        <f>VLOOKUP(E76,'LISTADO ATM'!$A$2:$B$900,2,0)</f>
        <v>ATM Universidad Nacional Evangélica (Santo Domingo)</v>
      </c>
      <c r="H76" s="139" t="str">
        <f>VLOOKUP(E76,VIP!$A$2:$O17278,7,FALSE)</f>
        <v>Si</v>
      </c>
      <c r="I76" s="139" t="str">
        <f>VLOOKUP(E76,VIP!$A$2:$O9243,8,FALSE)</f>
        <v>No</v>
      </c>
      <c r="J76" s="139" t="str">
        <f>VLOOKUP(E76,VIP!$A$2:$O9193,8,FALSE)</f>
        <v>No</v>
      </c>
      <c r="K76" s="139" t="str">
        <f>VLOOKUP(E76,VIP!$A$2:$O12767,6,0)</f>
        <v>NO</v>
      </c>
      <c r="L76" s="113" t="s">
        <v>2428</v>
      </c>
      <c r="M76" s="196" t="s">
        <v>2631</v>
      </c>
      <c r="N76" s="124" t="s">
        <v>2472</v>
      </c>
      <c r="O76" s="138" t="s">
        <v>2473</v>
      </c>
      <c r="P76" s="110"/>
      <c r="Q76" s="195">
        <v>44286.598483796297</v>
      </c>
    </row>
    <row r="77" spans="1:17" s="126" customFormat="1" ht="18" x14ac:dyDescent="0.25">
      <c r="A77" s="112" t="str">
        <f>VLOOKUP(E77,'LISTADO ATM'!$A$2:$C$901,3,0)</f>
        <v>NORTE</v>
      </c>
      <c r="B77" s="128" t="s">
        <v>2655</v>
      </c>
      <c r="C77" s="118">
        <v>44286.389687499999</v>
      </c>
      <c r="D77" s="112" t="s">
        <v>2520</v>
      </c>
      <c r="E77" s="133">
        <v>732</v>
      </c>
      <c r="F77" s="139" t="str">
        <f>VLOOKUP(E77,VIP!$A$2:$O12353,2,0)</f>
        <v>DRBR12H</v>
      </c>
      <c r="G77" s="139" t="str">
        <f>VLOOKUP(E77,'LISTADO ATM'!$A$2:$B$900,2,0)</f>
        <v xml:space="preserve">ATM Molino del Valle (Santiago) </v>
      </c>
      <c r="H77" s="139" t="str">
        <f>VLOOKUP(E77,VIP!$A$2:$O17274,7,FALSE)</f>
        <v>Si</v>
      </c>
      <c r="I77" s="139" t="str">
        <f>VLOOKUP(E77,VIP!$A$2:$O9239,8,FALSE)</f>
        <v>Si</v>
      </c>
      <c r="J77" s="139" t="str">
        <f>VLOOKUP(E77,VIP!$A$2:$O9189,8,FALSE)</f>
        <v>Si</v>
      </c>
      <c r="K77" s="139" t="str">
        <f>VLOOKUP(E77,VIP!$A$2:$O12763,6,0)</f>
        <v>NO</v>
      </c>
      <c r="L77" s="113" t="s">
        <v>2428</v>
      </c>
      <c r="M77" s="196" t="s">
        <v>2631</v>
      </c>
      <c r="N77" s="124" t="s">
        <v>2472</v>
      </c>
      <c r="O77" s="138" t="s">
        <v>2519</v>
      </c>
      <c r="P77" s="110"/>
      <c r="Q77" s="195">
        <v>44286.598483796297</v>
      </c>
    </row>
    <row r="78" spans="1:17" s="126" customFormat="1" ht="18" x14ac:dyDescent="0.25">
      <c r="A78" s="112" t="str">
        <f>VLOOKUP(E78,'LISTADO ATM'!$A$2:$C$901,3,0)</f>
        <v>DISTRITO NACIONAL</v>
      </c>
      <c r="B78" s="128" t="s">
        <v>2648</v>
      </c>
      <c r="C78" s="118">
        <v>44286.402453703704</v>
      </c>
      <c r="D78" s="112" t="s">
        <v>2468</v>
      </c>
      <c r="E78" s="133">
        <v>565</v>
      </c>
      <c r="F78" s="139" t="str">
        <f>VLOOKUP(E78,VIP!$A$2:$O12346,2,0)</f>
        <v>DRBR24H</v>
      </c>
      <c r="G78" s="139" t="str">
        <f>VLOOKUP(E78,'LISTADO ATM'!$A$2:$B$900,2,0)</f>
        <v xml:space="preserve">ATM S/M La Cadena Núñez de Cáceres </v>
      </c>
      <c r="H78" s="139" t="str">
        <f>VLOOKUP(E78,VIP!$A$2:$O17267,7,FALSE)</f>
        <v>Si</v>
      </c>
      <c r="I78" s="139" t="str">
        <f>VLOOKUP(E78,VIP!$A$2:$O9232,8,FALSE)</f>
        <v>Si</v>
      </c>
      <c r="J78" s="139" t="str">
        <f>VLOOKUP(E78,VIP!$A$2:$O9182,8,FALSE)</f>
        <v>Si</v>
      </c>
      <c r="K78" s="139" t="str">
        <f>VLOOKUP(E78,VIP!$A$2:$O12756,6,0)</f>
        <v>NO</v>
      </c>
      <c r="L78" s="113" t="s">
        <v>2428</v>
      </c>
      <c r="M78" s="196" t="s">
        <v>2631</v>
      </c>
      <c r="N78" s="124" t="s">
        <v>2472</v>
      </c>
      <c r="O78" s="138" t="s">
        <v>2473</v>
      </c>
      <c r="P78" s="110"/>
      <c r="Q78" s="195">
        <v>44286.598483796297</v>
      </c>
    </row>
    <row r="79" spans="1:17" s="126" customFormat="1" ht="18" x14ac:dyDescent="0.25">
      <c r="A79" s="112" t="str">
        <f>VLOOKUP(E79,'LISTADO ATM'!$A$2:$C$901,3,0)</f>
        <v>SUR</v>
      </c>
      <c r="B79" s="128" t="s">
        <v>2645</v>
      </c>
      <c r="C79" s="118">
        <v>44286.404224537036</v>
      </c>
      <c r="D79" s="112" t="s">
        <v>2468</v>
      </c>
      <c r="E79" s="133">
        <v>252</v>
      </c>
      <c r="F79" s="139" t="str">
        <f>VLOOKUP(E79,VIP!$A$2:$O12343,2,0)</f>
        <v>DRBR252</v>
      </c>
      <c r="G79" s="139" t="str">
        <f>VLOOKUP(E79,'LISTADO ATM'!$A$2:$B$900,2,0)</f>
        <v xml:space="preserve">ATM Banco Agrícola (Barahona) </v>
      </c>
      <c r="H79" s="139" t="str">
        <f>VLOOKUP(E79,VIP!$A$2:$O17264,7,FALSE)</f>
        <v>Si</v>
      </c>
      <c r="I79" s="139" t="str">
        <f>VLOOKUP(E79,VIP!$A$2:$O9229,8,FALSE)</f>
        <v>Si</v>
      </c>
      <c r="J79" s="139" t="str">
        <f>VLOOKUP(E79,VIP!$A$2:$O9179,8,FALSE)</f>
        <v>Si</v>
      </c>
      <c r="K79" s="139" t="str">
        <f>VLOOKUP(E79,VIP!$A$2:$O12753,6,0)</f>
        <v>NO</v>
      </c>
      <c r="L79" s="113" t="s">
        <v>2428</v>
      </c>
      <c r="M79" s="196" t="s">
        <v>2631</v>
      </c>
      <c r="N79" s="124" t="s">
        <v>2472</v>
      </c>
      <c r="O79" s="138" t="s">
        <v>2473</v>
      </c>
      <c r="P79" s="110"/>
      <c r="Q79" s="195">
        <v>44286.598483796297</v>
      </c>
    </row>
    <row r="80" spans="1:17" s="126" customFormat="1" ht="18" x14ac:dyDescent="0.25">
      <c r="A80" s="112" t="str">
        <f>VLOOKUP(E80,'LISTADO ATM'!$A$2:$C$901,3,0)</f>
        <v>ESTE</v>
      </c>
      <c r="B80" s="128" t="s">
        <v>2642</v>
      </c>
      <c r="C80" s="118">
        <v>44286.416250000002</v>
      </c>
      <c r="D80" s="112" t="s">
        <v>2468</v>
      </c>
      <c r="E80" s="133">
        <v>608</v>
      </c>
      <c r="F80" s="139" t="str">
        <f>VLOOKUP(E80,VIP!$A$2:$O12340,2,0)</f>
        <v>DRBR305</v>
      </c>
      <c r="G80" s="139" t="str">
        <f>VLOOKUP(E80,'LISTADO ATM'!$A$2:$B$900,2,0)</f>
        <v xml:space="preserve">ATM Oficina Jumbo (San Pedro) </v>
      </c>
      <c r="H80" s="139" t="str">
        <f>VLOOKUP(E80,VIP!$A$2:$O17261,7,FALSE)</f>
        <v>Si</v>
      </c>
      <c r="I80" s="139" t="str">
        <f>VLOOKUP(E80,VIP!$A$2:$O9226,8,FALSE)</f>
        <v>Si</v>
      </c>
      <c r="J80" s="139" t="str">
        <f>VLOOKUP(E80,VIP!$A$2:$O9176,8,FALSE)</f>
        <v>Si</v>
      </c>
      <c r="K80" s="139" t="str">
        <f>VLOOKUP(E80,VIP!$A$2:$O12750,6,0)</f>
        <v>SI</v>
      </c>
      <c r="L80" s="113" t="s">
        <v>2428</v>
      </c>
      <c r="M80" s="196" t="s">
        <v>2631</v>
      </c>
      <c r="N80" s="198" t="s">
        <v>2542</v>
      </c>
      <c r="O80" s="138" t="s">
        <v>2473</v>
      </c>
      <c r="P80" s="110"/>
      <c r="Q80" s="195">
        <v>44286.598483796297</v>
      </c>
    </row>
    <row r="81" spans="1:17" s="126" customFormat="1" ht="18" x14ac:dyDescent="0.25">
      <c r="A81" s="112" t="str">
        <f>VLOOKUP(E81,'LISTADO ATM'!$A$2:$C$901,3,0)</f>
        <v>DISTRITO NACIONAL</v>
      </c>
      <c r="B81" s="128" t="s">
        <v>2638</v>
      </c>
      <c r="C81" s="118">
        <v>44286.428530092591</v>
      </c>
      <c r="D81" s="112" t="s">
        <v>2494</v>
      </c>
      <c r="E81" s="133">
        <v>755</v>
      </c>
      <c r="F81" s="139" t="str">
        <f>VLOOKUP(E81,VIP!$A$2:$O12336,2,0)</f>
        <v>DRBR755</v>
      </c>
      <c r="G81" s="139" t="str">
        <f>VLOOKUP(E81,'LISTADO ATM'!$A$2:$B$900,2,0)</f>
        <v xml:space="preserve">ATM Oficina Galería del Este (Plaza) </v>
      </c>
      <c r="H81" s="139" t="str">
        <f>VLOOKUP(E81,VIP!$A$2:$O17257,7,FALSE)</f>
        <v>Si</v>
      </c>
      <c r="I81" s="139" t="str">
        <f>VLOOKUP(E81,VIP!$A$2:$O9222,8,FALSE)</f>
        <v>Si</v>
      </c>
      <c r="J81" s="139" t="str">
        <f>VLOOKUP(E81,VIP!$A$2:$O9172,8,FALSE)</f>
        <v>Si</v>
      </c>
      <c r="K81" s="139" t="str">
        <f>VLOOKUP(E81,VIP!$A$2:$O12746,6,0)</f>
        <v>NO</v>
      </c>
      <c r="L81" s="113" t="s">
        <v>2428</v>
      </c>
      <c r="M81" s="196" t="s">
        <v>2631</v>
      </c>
      <c r="N81" s="124" t="s">
        <v>2472</v>
      </c>
      <c r="O81" s="138" t="s">
        <v>2495</v>
      </c>
      <c r="P81" s="110"/>
      <c r="Q81" s="195">
        <v>44286.598483796297</v>
      </c>
    </row>
    <row r="82" spans="1:17" s="126" customFormat="1" ht="18" x14ac:dyDescent="0.25">
      <c r="A82" s="112" t="str">
        <f>VLOOKUP(E82,'LISTADO ATM'!$A$2:$C$901,3,0)</f>
        <v>SUR</v>
      </c>
      <c r="B82" s="128" t="s">
        <v>2637</v>
      </c>
      <c r="C82" s="118">
        <v>44286.43037037037</v>
      </c>
      <c r="D82" s="112" t="s">
        <v>2468</v>
      </c>
      <c r="E82" s="133">
        <v>783</v>
      </c>
      <c r="F82" s="139" t="str">
        <f>VLOOKUP(E82,VIP!$A$2:$O12335,2,0)</f>
        <v>DRBR303</v>
      </c>
      <c r="G82" s="139" t="str">
        <f>VLOOKUP(E82,'LISTADO ATM'!$A$2:$B$900,2,0)</f>
        <v xml:space="preserve">ATM Autobanco Alfa y Omega (Barahona) </v>
      </c>
      <c r="H82" s="139" t="str">
        <f>VLOOKUP(E82,VIP!$A$2:$O17256,7,FALSE)</f>
        <v>Si</v>
      </c>
      <c r="I82" s="139" t="str">
        <f>VLOOKUP(E82,VIP!$A$2:$O9221,8,FALSE)</f>
        <v>Si</v>
      </c>
      <c r="J82" s="139" t="str">
        <f>VLOOKUP(E82,VIP!$A$2:$O9171,8,FALSE)</f>
        <v>Si</v>
      </c>
      <c r="K82" s="139" t="str">
        <f>VLOOKUP(E82,VIP!$A$2:$O12745,6,0)</f>
        <v>NO</v>
      </c>
      <c r="L82" s="113" t="s">
        <v>2428</v>
      </c>
      <c r="M82" s="196" t="s">
        <v>2631</v>
      </c>
      <c r="N82" s="198" t="s">
        <v>2542</v>
      </c>
      <c r="O82" s="138" t="s">
        <v>2473</v>
      </c>
      <c r="P82" s="110"/>
      <c r="Q82" s="195">
        <v>44286.598483796297</v>
      </c>
    </row>
    <row r="83" spans="1:17" s="126" customFormat="1" ht="18" x14ac:dyDescent="0.25">
      <c r="A83" s="112" t="str">
        <f>VLOOKUP(E83,'LISTADO ATM'!$A$2:$C$901,3,0)</f>
        <v>DISTRITO NACIONAL</v>
      </c>
      <c r="B83" s="128" t="s">
        <v>2633</v>
      </c>
      <c r="C83" s="118">
        <v>44286.438819444447</v>
      </c>
      <c r="D83" s="112" t="s">
        <v>2468</v>
      </c>
      <c r="E83" s="133">
        <v>359</v>
      </c>
      <c r="F83" s="139" t="str">
        <f>VLOOKUP(E83,VIP!$A$2:$O12331,2,0)</f>
        <v>DRBR359</v>
      </c>
      <c r="G83" s="139" t="str">
        <f>VLOOKUP(E83,'LISTADO ATM'!$A$2:$B$900,2,0)</f>
        <v>ATM S/M Bravo Ozama</v>
      </c>
      <c r="H83" s="139" t="str">
        <f>VLOOKUP(E83,VIP!$A$2:$O17252,7,FALSE)</f>
        <v>N/A</v>
      </c>
      <c r="I83" s="139" t="str">
        <f>VLOOKUP(E83,VIP!$A$2:$O9217,8,FALSE)</f>
        <v>N/A</v>
      </c>
      <c r="J83" s="139" t="str">
        <f>VLOOKUP(E83,VIP!$A$2:$O9167,8,FALSE)</f>
        <v>N/A</v>
      </c>
      <c r="K83" s="139" t="str">
        <f>VLOOKUP(E83,VIP!$A$2:$O12741,6,0)</f>
        <v>N/A</v>
      </c>
      <c r="L83" s="113" t="s">
        <v>2428</v>
      </c>
      <c r="M83" s="196" t="s">
        <v>2631</v>
      </c>
      <c r="N83" s="124" t="s">
        <v>2472</v>
      </c>
      <c r="O83" s="138" t="s">
        <v>2473</v>
      </c>
      <c r="P83" s="110"/>
      <c r="Q83" s="195">
        <v>44286.598483796297</v>
      </c>
    </row>
    <row r="84" spans="1:17" s="126" customFormat="1" ht="18" x14ac:dyDescent="0.25">
      <c r="A84" s="112" t="str">
        <f>VLOOKUP(E84,'LISTADO ATM'!$A$2:$C$901,3,0)</f>
        <v>DISTRITO NACIONAL</v>
      </c>
      <c r="B84" s="128" t="s">
        <v>2696</v>
      </c>
      <c r="C84" s="118">
        <v>44286.458599537036</v>
      </c>
      <c r="D84" s="112" t="s">
        <v>2468</v>
      </c>
      <c r="E84" s="133">
        <v>931</v>
      </c>
      <c r="F84" s="139" t="str">
        <f>VLOOKUP(E84,VIP!$A$2:$O12391,2,0)</f>
        <v>DRBR24N</v>
      </c>
      <c r="G84" s="139" t="str">
        <f>VLOOKUP(E84,'LISTADO ATM'!$A$2:$B$900,2,0)</f>
        <v xml:space="preserve">ATM Autobanco Luperón I </v>
      </c>
      <c r="H84" s="139" t="str">
        <f>VLOOKUP(E84,VIP!$A$2:$O17312,7,FALSE)</f>
        <v>Si</v>
      </c>
      <c r="I84" s="139" t="str">
        <f>VLOOKUP(E84,VIP!$A$2:$O9277,8,FALSE)</f>
        <v>Si</v>
      </c>
      <c r="J84" s="139" t="str">
        <f>VLOOKUP(E84,VIP!$A$2:$O9227,8,FALSE)</f>
        <v>Si</v>
      </c>
      <c r="K84" s="139" t="str">
        <f>VLOOKUP(E84,VIP!$A$2:$O12801,6,0)</f>
        <v>NO</v>
      </c>
      <c r="L84" s="113" t="s">
        <v>2428</v>
      </c>
      <c r="M84" s="196" t="s">
        <v>2631</v>
      </c>
      <c r="N84" s="124" t="s">
        <v>2472</v>
      </c>
      <c r="O84" s="138" t="s">
        <v>2473</v>
      </c>
      <c r="P84" s="110"/>
      <c r="Q84" s="195">
        <v>44286.598483796297</v>
      </c>
    </row>
    <row r="85" spans="1:17" s="126" customFormat="1" ht="18" x14ac:dyDescent="0.25">
      <c r="A85" s="112" t="str">
        <f>VLOOKUP(E85,'LISTADO ATM'!$A$2:$C$901,3,0)</f>
        <v>SUR</v>
      </c>
      <c r="B85" s="128" t="s">
        <v>2687</v>
      </c>
      <c r="C85" s="118">
        <v>44286.489861111113</v>
      </c>
      <c r="D85" s="112" t="s">
        <v>2468</v>
      </c>
      <c r="E85" s="133">
        <v>615</v>
      </c>
      <c r="F85" s="139" t="str">
        <f>VLOOKUP(E85,VIP!$A$2:$O12380,2,0)</f>
        <v>DRBR418</v>
      </c>
      <c r="G85" s="139" t="str">
        <f>VLOOKUP(E85,'LISTADO ATM'!$A$2:$B$900,2,0)</f>
        <v xml:space="preserve">ATM Estación Sunix Cabral (Barahona) </v>
      </c>
      <c r="H85" s="139" t="str">
        <f>VLOOKUP(E85,VIP!$A$2:$O17301,7,FALSE)</f>
        <v>Si</v>
      </c>
      <c r="I85" s="139" t="str">
        <f>VLOOKUP(E85,VIP!$A$2:$O9266,8,FALSE)</f>
        <v>Si</v>
      </c>
      <c r="J85" s="139" t="str">
        <f>VLOOKUP(E85,VIP!$A$2:$O9216,8,FALSE)</f>
        <v>Si</v>
      </c>
      <c r="K85" s="139" t="str">
        <f>VLOOKUP(E85,VIP!$A$2:$O12790,6,0)</f>
        <v>NO</v>
      </c>
      <c r="L85" s="113" t="s">
        <v>2428</v>
      </c>
      <c r="M85" s="196" t="s">
        <v>2631</v>
      </c>
      <c r="N85" s="124" t="s">
        <v>2472</v>
      </c>
      <c r="O85" s="138" t="s">
        <v>2473</v>
      </c>
      <c r="P85" s="110"/>
      <c r="Q85" s="195">
        <v>44286.598483796297</v>
      </c>
    </row>
    <row r="86" spans="1:17" s="126" customFormat="1" ht="18" x14ac:dyDescent="0.25">
      <c r="A86" s="112" t="str">
        <f>VLOOKUP(E86,'LISTADO ATM'!$A$2:$C$901,3,0)</f>
        <v>DISTRITO NACIONAL</v>
      </c>
      <c r="B86" s="128" t="s">
        <v>2686</v>
      </c>
      <c r="C86" s="118">
        <v>44286.491307870368</v>
      </c>
      <c r="D86" s="112" t="s">
        <v>2468</v>
      </c>
      <c r="E86" s="133">
        <v>596</v>
      </c>
      <c r="F86" s="139" t="str">
        <f>VLOOKUP(E86,VIP!$A$2:$O12379,2,0)</f>
        <v>DRBR274</v>
      </c>
      <c r="G86" s="139" t="str">
        <f>VLOOKUP(E86,'LISTADO ATM'!$A$2:$B$900,2,0)</f>
        <v xml:space="preserve">ATM Autobanco Malecón Center </v>
      </c>
      <c r="H86" s="139" t="str">
        <f>VLOOKUP(E86,VIP!$A$2:$O17300,7,FALSE)</f>
        <v>Si</v>
      </c>
      <c r="I86" s="139" t="str">
        <f>VLOOKUP(E86,VIP!$A$2:$O9265,8,FALSE)</f>
        <v>Si</v>
      </c>
      <c r="J86" s="139" t="str">
        <f>VLOOKUP(E86,VIP!$A$2:$O9215,8,FALSE)</f>
        <v>Si</v>
      </c>
      <c r="K86" s="139" t="str">
        <f>VLOOKUP(E86,VIP!$A$2:$O12789,6,0)</f>
        <v>NO</v>
      </c>
      <c r="L86" s="113" t="s">
        <v>2428</v>
      </c>
      <c r="M86" s="196" t="s">
        <v>2631</v>
      </c>
      <c r="N86" s="124" t="s">
        <v>2472</v>
      </c>
      <c r="O86" s="138" t="s">
        <v>2473</v>
      </c>
      <c r="P86" s="110"/>
      <c r="Q86" s="195">
        <v>44286.598483796297</v>
      </c>
    </row>
    <row r="87" spans="1:17" s="126" customFormat="1" ht="18" x14ac:dyDescent="0.25">
      <c r="A87" s="112" t="str">
        <f>VLOOKUP(E87,'LISTADO ATM'!$A$2:$C$901,3,0)</f>
        <v>SUR</v>
      </c>
      <c r="B87" s="128" t="s">
        <v>2676</v>
      </c>
      <c r="C87" s="118">
        <v>44286.511180555557</v>
      </c>
      <c r="D87" s="112" t="s">
        <v>2468</v>
      </c>
      <c r="E87" s="133">
        <v>891</v>
      </c>
      <c r="F87" s="139" t="str">
        <f>VLOOKUP(E87,VIP!$A$2:$O12369,2,0)</f>
        <v>DRBR891</v>
      </c>
      <c r="G87" s="139" t="str">
        <f>VLOOKUP(E87,'LISTADO ATM'!$A$2:$B$900,2,0)</f>
        <v xml:space="preserve">ATM Estación Texaco (Barahona) </v>
      </c>
      <c r="H87" s="139" t="str">
        <f>VLOOKUP(E87,VIP!$A$2:$O17290,7,FALSE)</f>
        <v>Si</v>
      </c>
      <c r="I87" s="139" t="str">
        <f>VLOOKUP(E87,VIP!$A$2:$O9255,8,FALSE)</f>
        <v>Si</v>
      </c>
      <c r="J87" s="139" t="str">
        <f>VLOOKUP(E87,VIP!$A$2:$O9205,8,FALSE)</f>
        <v>Si</v>
      </c>
      <c r="K87" s="139" t="str">
        <f>VLOOKUP(E87,VIP!$A$2:$O12779,6,0)</f>
        <v>NO</v>
      </c>
      <c r="L87" s="113" t="s">
        <v>2428</v>
      </c>
      <c r="M87" s="196" t="s">
        <v>2631</v>
      </c>
      <c r="N87" s="124" t="s">
        <v>2472</v>
      </c>
      <c r="O87" s="138" t="s">
        <v>2473</v>
      </c>
      <c r="P87" s="110"/>
      <c r="Q87" s="195">
        <v>44286.598483796297</v>
      </c>
    </row>
    <row r="88" spans="1:17" s="126" customFormat="1" ht="18" x14ac:dyDescent="0.25">
      <c r="A88" s="112" t="str">
        <f>VLOOKUP(E88,'LISTADO ATM'!$A$2:$C$901,3,0)</f>
        <v>DISTRITO NACIONAL</v>
      </c>
      <c r="B88" s="128" t="s">
        <v>2674</v>
      </c>
      <c r="C88" s="118">
        <v>44286.519085648149</v>
      </c>
      <c r="D88" s="112" t="s">
        <v>2468</v>
      </c>
      <c r="E88" s="133">
        <v>970</v>
      </c>
      <c r="F88" s="139" t="str">
        <f>VLOOKUP(E88,VIP!$A$2:$O12367,2,0)</f>
        <v>DRBR970</v>
      </c>
      <c r="G88" s="139" t="str">
        <f>VLOOKUP(E88,'LISTADO ATM'!$A$2:$B$900,2,0)</f>
        <v xml:space="preserve">ATM S/M Olé Haina </v>
      </c>
      <c r="H88" s="139" t="str">
        <f>VLOOKUP(E88,VIP!$A$2:$O17288,7,FALSE)</f>
        <v>Si</v>
      </c>
      <c r="I88" s="139" t="str">
        <f>VLOOKUP(E88,VIP!$A$2:$O9253,8,FALSE)</f>
        <v>Si</v>
      </c>
      <c r="J88" s="139" t="str">
        <f>VLOOKUP(E88,VIP!$A$2:$O9203,8,FALSE)</f>
        <v>Si</v>
      </c>
      <c r="K88" s="139" t="str">
        <f>VLOOKUP(E88,VIP!$A$2:$O12777,6,0)</f>
        <v>NO</v>
      </c>
      <c r="L88" s="113" t="s">
        <v>2428</v>
      </c>
      <c r="M88" s="196" t="s">
        <v>2631</v>
      </c>
      <c r="N88" s="124" t="s">
        <v>2472</v>
      </c>
      <c r="O88" s="138" t="s">
        <v>2473</v>
      </c>
      <c r="P88" s="110"/>
      <c r="Q88" s="195">
        <v>44286.598483796297</v>
      </c>
    </row>
    <row r="89" spans="1:17" s="126" customFormat="1" ht="18" x14ac:dyDescent="0.25">
      <c r="A89" s="112" t="str">
        <f>VLOOKUP(E89,'LISTADO ATM'!$A$2:$C$901,3,0)</f>
        <v>DISTRITO NACIONAL</v>
      </c>
      <c r="B89" s="128">
        <v>335837301</v>
      </c>
      <c r="C89" s="118">
        <v>44284.607476851852</v>
      </c>
      <c r="D89" s="112" t="s">
        <v>2189</v>
      </c>
      <c r="E89" s="133">
        <v>493</v>
      </c>
      <c r="F89" s="139" t="str">
        <f>VLOOKUP(E89,VIP!$A$2:$O12321,2,0)</f>
        <v>DRBR493</v>
      </c>
      <c r="G89" s="139" t="str">
        <f>VLOOKUP(E89,'LISTADO ATM'!$A$2:$B$900,2,0)</f>
        <v xml:space="preserve">ATM Oficina Haina Occidental II </v>
      </c>
      <c r="H89" s="139" t="str">
        <f>VLOOKUP(E89,VIP!$A$2:$O17242,7,FALSE)</f>
        <v>Si</v>
      </c>
      <c r="I89" s="139" t="str">
        <f>VLOOKUP(E89,VIP!$A$2:$O9207,8,FALSE)</f>
        <v>Si</v>
      </c>
      <c r="J89" s="139" t="str">
        <f>VLOOKUP(E89,VIP!$A$2:$O9157,8,FALSE)</f>
        <v>Si</v>
      </c>
      <c r="K89" s="139" t="str">
        <f>VLOOKUP(E89,VIP!$A$2:$O12731,6,0)</f>
        <v>NO</v>
      </c>
      <c r="L89" s="113" t="s">
        <v>2488</v>
      </c>
      <c r="M89" s="196" t="s">
        <v>2631</v>
      </c>
      <c r="N89" s="198" t="s">
        <v>2542</v>
      </c>
      <c r="O89" s="138" t="s">
        <v>2474</v>
      </c>
      <c r="P89" s="110"/>
      <c r="Q89" s="195">
        <v>44286.598483796297</v>
      </c>
    </row>
    <row r="90" spans="1:17" s="126" customFormat="1" ht="18" x14ac:dyDescent="0.25">
      <c r="A90" s="112" t="str">
        <f>VLOOKUP(E90,'LISTADO ATM'!$A$2:$C$901,3,0)</f>
        <v>DISTRITO NACIONAL</v>
      </c>
      <c r="B90" s="128" t="s">
        <v>2532</v>
      </c>
      <c r="C90" s="118">
        <v>44285.006388888891</v>
      </c>
      <c r="D90" s="112" t="s">
        <v>2189</v>
      </c>
      <c r="E90" s="133">
        <v>424</v>
      </c>
      <c r="F90" s="139" t="str">
        <f>VLOOKUP(E90,VIP!$A$2:$O12336,2,0)</f>
        <v>DRBR424</v>
      </c>
      <c r="G90" s="139" t="str">
        <f>VLOOKUP(E90,'LISTADO ATM'!$A$2:$B$900,2,0)</f>
        <v xml:space="preserve">ATM UNP Jumbo Luperón I </v>
      </c>
      <c r="H90" s="139" t="str">
        <f>VLOOKUP(E90,VIP!$A$2:$O17257,7,FALSE)</f>
        <v>Si</v>
      </c>
      <c r="I90" s="139" t="str">
        <f>VLOOKUP(E90,VIP!$A$2:$O9222,8,FALSE)</f>
        <v>Si</v>
      </c>
      <c r="J90" s="139" t="str">
        <f>VLOOKUP(E90,VIP!$A$2:$O9172,8,FALSE)</f>
        <v>Si</v>
      </c>
      <c r="K90" s="139" t="str">
        <f>VLOOKUP(E90,VIP!$A$2:$O12746,6,0)</f>
        <v>NO</v>
      </c>
      <c r="L90" s="113" t="s">
        <v>2488</v>
      </c>
      <c r="M90" s="196" t="s">
        <v>2631</v>
      </c>
      <c r="N90" s="198" t="s">
        <v>2542</v>
      </c>
      <c r="O90" s="138" t="s">
        <v>2474</v>
      </c>
      <c r="P90" s="110"/>
      <c r="Q90" s="195">
        <v>44286.431643518517</v>
      </c>
    </row>
    <row r="91" spans="1:17" s="126" customFormat="1" ht="18" x14ac:dyDescent="0.25">
      <c r="A91" s="112" t="str">
        <f>VLOOKUP(E91,'LISTADO ATM'!$A$2:$C$901,3,0)</f>
        <v>DISTRITO NACIONAL</v>
      </c>
      <c r="B91" s="128" t="s">
        <v>2558</v>
      </c>
      <c r="C91" s="118">
        <v>44285.628576388888</v>
      </c>
      <c r="D91" s="112" t="s">
        <v>2189</v>
      </c>
      <c r="E91" s="133">
        <v>932</v>
      </c>
      <c r="F91" s="139" t="str">
        <f>VLOOKUP(E91,VIP!$A$2:$O12326,2,0)</f>
        <v>DRBR01E</v>
      </c>
      <c r="G91" s="139" t="str">
        <f>VLOOKUP(E91,'LISTADO ATM'!$A$2:$B$900,2,0)</f>
        <v xml:space="preserve">ATM Banco Agrícola </v>
      </c>
      <c r="H91" s="139" t="str">
        <f>VLOOKUP(E91,VIP!$A$2:$O17247,7,FALSE)</f>
        <v>Si</v>
      </c>
      <c r="I91" s="139" t="str">
        <f>VLOOKUP(E91,VIP!$A$2:$O9212,8,FALSE)</f>
        <v>Si</v>
      </c>
      <c r="J91" s="139" t="str">
        <f>VLOOKUP(E91,VIP!$A$2:$O9162,8,FALSE)</f>
        <v>Si</v>
      </c>
      <c r="K91" s="139" t="str">
        <f>VLOOKUP(E91,VIP!$A$2:$O12736,6,0)</f>
        <v>NO</v>
      </c>
      <c r="L91" s="113" t="s">
        <v>2488</v>
      </c>
      <c r="M91" s="196" t="s">
        <v>2631</v>
      </c>
      <c r="N91" s="198" t="s">
        <v>2542</v>
      </c>
      <c r="O91" s="138" t="s">
        <v>2474</v>
      </c>
      <c r="P91" s="110"/>
      <c r="Q91" s="195">
        <v>44286.431643518517</v>
      </c>
    </row>
    <row r="92" spans="1:17" s="126" customFormat="1" ht="18" x14ac:dyDescent="0.25">
      <c r="A92" s="112" t="str">
        <f>VLOOKUP(E92,'LISTADO ATM'!$A$2:$C$901,3,0)</f>
        <v>DISTRITO NACIONAL</v>
      </c>
      <c r="B92" s="128" t="s">
        <v>2557</v>
      </c>
      <c r="C92" s="118">
        <v>44285.629120370373</v>
      </c>
      <c r="D92" s="112" t="s">
        <v>2189</v>
      </c>
      <c r="E92" s="133">
        <v>911</v>
      </c>
      <c r="F92" s="139" t="str">
        <f>VLOOKUP(E92,VIP!$A$2:$O12324,2,0)</f>
        <v>DRBR911</v>
      </c>
      <c r="G92" s="139" t="str">
        <f>VLOOKUP(E92,'LISTADO ATM'!$A$2:$B$900,2,0)</f>
        <v xml:space="preserve">ATM Oficina Venezuela II </v>
      </c>
      <c r="H92" s="139" t="str">
        <f>VLOOKUP(E92,VIP!$A$2:$O17245,7,FALSE)</f>
        <v>Si</v>
      </c>
      <c r="I92" s="139" t="str">
        <f>VLOOKUP(E92,VIP!$A$2:$O9210,8,FALSE)</f>
        <v>Si</v>
      </c>
      <c r="J92" s="139" t="str">
        <f>VLOOKUP(E92,VIP!$A$2:$O9160,8,FALSE)</f>
        <v>Si</v>
      </c>
      <c r="K92" s="139" t="str">
        <f>VLOOKUP(E92,VIP!$A$2:$O12734,6,0)</f>
        <v>SI</v>
      </c>
      <c r="L92" s="113" t="s">
        <v>2488</v>
      </c>
      <c r="M92" s="196" t="s">
        <v>2631</v>
      </c>
      <c r="N92" s="198" t="s">
        <v>2542</v>
      </c>
      <c r="O92" s="138" t="s">
        <v>2474</v>
      </c>
      <c r="P92" s="110"/>
      <c r="Q92" s="195">
        <v>44286.598483796297</v>
      </c>
    </row>
    <row r="93" spans="1:17" s="126" customFormat="1" ht="18" x14ac:dyDescent="0.25">
      <c r="A93" s="112" t="str">
        <f>VLOOKUP(E93,'LISTADO ATM'!$A$2:$C$901,3,0)</f>
        <v>DISTRITO NACIONAL</v>
      </c>
      <c r="B93" s="128" t="s">
        <v>2565</v>
      </c>
      <c r="C93" s="118">
        <v>44285.649710648147</v>
      </c>
      <c r="D93" s="112" t="s">
        <v>2189</v>
      </c>
      <c r="E93" s="133">
        <v>458</v>
      </c>
      <c r="F93" s="139" t="str">
        <f>VLOOKUP(E93,VIP!$A$2:$O12329,2,0)</f>
        <v>DRBR458</v>
      </c>
      <c r="G93" s="139" t="str">
        <f>VLOOKUP(E93,'LISTADO ATM'!$A$2:$B$900,2,0)</f>
        <v>ATM Hospital Dario Contreras</v>
      </c>
      <c r="H93" s="139" t="str">
        <f>VLOOKUP(E93,VIP!$A$2:$O17250,7,FALSE)</f>
        <v>Si</v>
      </c>
      <c r="I93" s="139" t="str">
        <f>VLOOKUP(E93,VIP!$A$2:$O9215,8,FALSE)</f>
        <v>Si</v>
      </c>
      <c r="J93" s="139" t="str">
        <f>VLOOKUP(E93,VIP!$A$2:$O9165,8,FALSE)</f>
        <v>Si</v>
      </c>
      <c r="K93" s="139" t="str">
        <f>VLOOKUP(E93,VIP!$A$2:$O12739,6,0)</f>
        <v>NO</v>
      </c>
      <c r="L93" s="113" t="s">
        <v>2488</v>
      </c>
      <c r="M93" s="196" t="s">
        <v>2631</v>
      </c>
      <c r="N93" s="198" t="s">
        <v>2542</v>
      </c>
      <c r="O93" s="141" t="s">
        <v>2474</v>
      </c>
      <c r="P93" s="110"/>
      <c r="Q93" s="195">
        <v>44286.598483796297</v>
      </c>
    </row>
    <row r="94" spans="1:17" s="126" customFormat="1" ht="18" x14ac:dyDescent="0.25">
      <c r="A94" s="112" t="str">
        <f>VLOOKUP(E94,'LISTADO ATM'!$A$2:$C$901,3,0)</f>
        <v>DISTRITO NACIONAL</v>
      </c>
      <c r="B94" s="128" t="s">
        <v>2564</v>
      </c>
      <c r="C94" s="118">
        <v>44285.651423611111</v>
      </c>
      <c r="D94" s="112" t="s">
        <v>2189</v>
      </c>
      <c r="E94" s="133">
        <v>904</v>
      </c>
      <c r="F94" s="139" t="str">
        <f>VLOOKUP(E94,VIP!$A$2:$O12328,2,0)</f>
        <v>DRBR24B</v>
      </c>
      <c r="G94" s="139" t="str">
        <f>VLOOKUP(E94,'LISTADO ATM'!$A$2:$B$900,2,0)</f>
        <v xml:space="preserve">ATM Oficina Multicentro La Sirena Churchill </v>
      </c>
      <c r="H94" s="139" t="str">
        <f>VLOOKUP(E94,VIP!$A$2:$O17249,7,FALSE)</f>
        <v>Si</v>
      </c>
      <c r="I94" s="139" t="str">
        <f>VLOOKUP(E94,VIP!$A$2:$O9214,8,FALSE)</f>
        <v>Si</v>
      </c>
      <c r="J94" s="139" t="str">
        <f>VLOOKUP(E94,VIP!$A$2:$O9164,8,FALSE)</f>
        <v>Si</v>
      </c>
      <c r="K94" s="139" t="str">
        <f>VLOOKUP(E94,VIP!$A$2:$O12738,6,0)</f>
        <v>SI</v>
      </c>
      <c r="L94" s="113" t="s">
        <v>2488</v>
      </c>
      <c r="M94" s="196" t="s">
        <v>2631</v>
      </c>
      <c r="N94" s="198" t="s">
        <v>2542</v>
      </c>
      <c r="O94" s="141" t="s">
        <v>2474</v>
      </c>
      <c r="P94" s="110"/>
      <c r="Q94" s="195">
        <v>44286.431643518517</v>
      </c>
    </row>
    <row r="95" spans="1:17" s="126" customFormat="1" ht="18" x14ac:dyDescent="0.25">
      <c r="A95" s="112" t="str">
        <f>VLOOKUP(E95,'LISTADO ATM'!$A$2:$C$901,3,0)</f>
        <v>DISTRITO NACIONAL</v>
      </c>
      <c r="B95" s="128" t="s">
        <v>2572</v>
      </c>
      <c r="C95" s="118">
        <v>44285.953680555554</v>
      </c>
      <c r="D95" s="112" t="s">
        <v>2189</v>
      </c>
      <c r="E95" s="133">
        <v>355</v>
      </c>
      <c r="F95" s="139" t="str">
        <f>VLOOKUP(E95,VIP!$A$2:$O12328,2,0)</f>
        <v>DRBR355</v>
      </c>
      <c r="G95" s="139" t="str">
        <f>VLOOKUP(E95,'LISTADO ATM'!$A$2:$B$900,2,0)</f>
        <v xml:space="preserve">ATM UNP Metro II </v>
      </c>
      <c r="H95" s="139" t="str">
        <f>VLOOKUP(E95,VIP!$A$2:$O17249,7,FALSE)</f>
        <v>Si</v>
      </c>
      <c r="I95" s="139" t="str">
        <f>VLOOKUP(E95,VIP!$A$2:$O9214,8,FALSE)</f>
        <v>Si</v>
      </c>
      <c r="J95" s="139" t="str">
        <f>VLOOKUP(E95,VIP!$A$2:$O9164,8,FALSE)</f>
        <v>Si</v>
      </c>
      <c r="K95" s="139" t="str">
        <f>VLOOKUP(E95,VIP!$A$2:$O12738,6,0)</f>
        <v>SI</v>
      </c>
      <c r="L95" s="113" t="s">
        <v>2488</v>
      </c>
      <c r="M95" s="196" t="s">
        <v>2631</v>
      </c>
      <c r="N95" s="198" t="s">
        <v>2542</v>
      </c>
      <c r="O95" s="141" t="s">
        <v>2474</v>
      </c>
      <c r="P95" s="110"/>
      <c r="Q95" s="195">
        <v>44286.598483796297</v>
      </c>
    </row>
    <row r="96" spans="1:17" s="126" customFormat="1" ht="18" x14ac:dyDescent="0.25">
      <c r="A96" s="112" t="str">
        <f>VLOOKUP(E96,'LISTADO ATM'!$A$2:$C$901,3,0)</f>
        <v>NORTE</v>
      </c>
      <c r="B96" s="128" t="s">
        <v>2571</v>
      </c>
      <c r="C96" s="118">
        <v>44285.960243055553</v>
      </c>
      <c r="D96" s="112" t="s">
        <v>2190</v>
      </c>
      <c r="E96" s="133">
        <v>72</v>
      </c>
      <c r="F96" s="139" t="str">
        <f>VLOOKUP(E96,VIP!$A$2:$O12327,2,0)</f>
        <v>DRBR072</v>
      </c>
      <c r="G96" s="139" t="str">
        <f>VLOOKUP(E96,'LISTADO ATM'!$A$2:$B$900,2,0)</f>
        <v xml:space="preserve">ATM UNP Aeropuerto Gregorio Luperón (Puerto Plata) </v>
      </c>
      <c r="H96" s="139" t="str">
        <f>VLOOKUP(E96,VIP!$A$2:$O17248,7,FALSE)</f>
        <v>Si</v>
      </c>
      <c r="I96" s="139" t="str">
        <f>VLOOKUP(E96,VIP!$A$2:$O9213,8,FALSE)</f>
        <v>Si</v>
      </c>
      <c r="J96" s="139" t="str">
        <f>VLOOKUP(E96,VIP!$A$2:$O9163,8,FALSE)</f>
        <v>Si</v>
      </c>
      <c r="K96" s="139" t="str">
        <f>VLOOKUP(E96,VIP!$A$2:$O12737,6,0)</f>
        <v>NO</v>
      </c>
      <c r="L96" s="113" t="s">
        <v>2488</v>
      </c>
      <c r="M96" s="196" t="s">
        <v>2631</v>
      </c>
      <c r="N96" s="198" t="s">
        <v>2542</v>
      </c>
      <c r="O96" s="141" t="s">
        <v>2505</v>
      </c>
      <c r="P96" s="110"/>
      <c r="Q96" s="195">
        <v>44286.598483796297</v>
      </c>
    </row>
    <row r="97" spans="1:17" s="126" customFormat="1" ht="18" x14ac:dyDescent="0.25">
      <c r="A97" s="112" t="str">
        <f>VLOOKUP(E97,'LISTADO ATM'!$A$2:$C$901,3,0)</f>
        <v>NORTE</v>
      </c>
      <c r="B97" s="128" t="s">
        <v>2570</v>
      </c>
      <c r="C97" s="118">
        <v>44285.961921296293</v>
      </c>
      <c r="D97" s="112" t="s">
        <v>2190</v>
      </c>
      <c r="E97" s="133">
        <v>256</v>
      </c>
      <c r="F97" s="139" t="str">
        <f>VLOOKUP(E97,VIP!$A$2:$O12326,2,0)</f>
        <v>DRBR256</v>
      </c>
      <c r="G97" s="139" t="str">
        <f>VLOOKUP(E97,'LISTADO ATM'!$A$2:$B$900,2,0)</f>
        <v xml:space="preserve">ATM Oficina Licey Al Medio </v>
      </c>
      <c r="H97" s="139" t="str">
        <f>VLOOKUP(E97,VIP!$A$2:$O17247,7,FALSE)</f>
        <v>Si</v>
      </c>
      <c r="I97" s="139" t="str">
        <f>VLOOKUP(E97,VIP!$A$2:$O9212,8,FALSE)</f>
        <v>Si</v>
      </c>
      <c r="J97" s="139" t="str">
        <f>VLOOKUP(E97,VIP!$A$2:$O9162,8,FALSE)</f>
        <v>Si</v>
      </c>
      <c r="K97" s="139" t="str">
        <f>VLOOKUP(E97,VIP!$A$2:$O12736,6,0)</f>
        <v>NO</v>
      </c>
      <c r="L97" s="113" t="s">
        <v>2488</v>
      </c>
      <c r="M97" s="196" t="s">
        <v>2631</v>
      </c>
      <c r="N97" s="124" t="s">
        <v>2472</v>
      </c>
      <c r="O97" s="141" t="s">
        <v>2505</v>
      </c>
      <c r="P97" s="110"/>
      <c r="Q97" s="195">
        <v>44286.431643518517</v>
      </c>
    </row>
    <row r="98" spans="1:17" s="126" customFormat="1" ht="18" x14ac:dyDescent="0.25">
      <c r="A98" s="112" t="str">
        <f>VLOOKUP(E98,'LISTADO ATM'!$A$2:$C$901,3,0)</f>
        <v>NORTE</v>
      </c>
      <c r="B98" s="128" t="s">
        <v>2569</v>
      </c>
      <c r="C98" s="118">
        <v>44285.962766203702</v>
      </c>
      <c r="D98" s="112" t="s">
        <v>2190</v>
      </c>
      <c r="E98" s="133">
        <v>511</v>
      </c>
      <c r="F98" s="139" t="str">
        <f>VLOOKUP(E98,VIP!$A$2:$O12325,2,0)</f>
        <v>DRBR511</v>
      </c>
      <c r="G98" s="139" t="str">
        <f>VLOOKUP(E98,'LISTADO ATM'!$A$2:$B$900,2,0)</f>
        <v xml:space="preserve">ATM UNP Río San Juan (Nagua) </v>
      </c>
      <c r="H98" s="139" t="str">
        <f>VLOOKUP(E98,VIP!$A$2:$O17246,7,FALSE)</f>
        <v>Si</v>
      </c>
      <c r="I98" s="139" t="str">
        <f>VLOOKUP(E98,VIP!$A$2:$O9211,8,FALSE)</f>
        <v>Si</v>
      </c>
      <c r="J98" s="139" t="str">
        <f>VLOOKUP(E98,VIP!$A$2:$O9161,8,FALSE)</f>
        <v>Si</v>
      </c>
      <c r="K98" s="139" t="str">
        <f>VLOOKUP(E98,VIP!$A$2:$O12735,6,0)</f>
        <v>NO</v>
      </c>
      <c r="L98" s="113" t="s">
        <v>2488</v>
      </c>
      <c r="M98" s="196" t="s">
        <v>2631</v>
      </c>
      <c r="N98" s="124" t="s">
        <v>2472</v>
      </c>
      <c r="O98" s="141" t="s">
        <v>2505</v>
      </c>
      <c r="P98" s="110"/>
      <c r="Q98" s="195">
        <v>44286.431643518517</v>
      </c>
    </row>
    <row r="99" spans="1:17" s="126" customFormat="1" ht="18" x14ac:dyDescent="0.25">
      <c r="A99" s="112" t="str">
        <f>VLOOKUP(E99,'LISTADO ATM'!$A$2:$C$901,3,0)</f>
        <v>NORTE</v>
      </c>
      <c r="B99" s="128" t="s">
        <v>2624</v>
      </c>
      <c r="C99" s="118">
        <v>44286.344976851855</v>
      </c>
      <c r="D99" s="112" t="s">
        <v>2190</v>
      </c>
      <c r="E99" s="133">
        <v>95</v>
      </c>
      <c r="F99" s="139" t="str">
        <f>VLOOKUP(E99,VIP!$A$2:$O12333,2,0)</f>
        <v>DRBR095</v>
      </c>
      <c r="G99" s="139" t="str">
        <f>VLOOKUP(E99,'LISTADO ATM'!$A$2:$B$900,2,0)</f>
        <v xml:space="preserve">ATM Oficina Tenares </v>
      </c>
      <c r="H99" s="139" t="str">
        <f>VLOOKUP(E99,VIP!$A$2:$O17254,7,FALSE)</f>
        <v>Si</v>
      </c>
      <c r="I99" s="139" t="str">
        <f>VLOOKUP(E99,VIP!$A$2:$O9219,8,FALSE)</f>
        <v>Si</v>
      </c>
      <c r="J99" s="139" t="str">
        <f>VLOOKUP(E99,VIP!$A$2:$O9169,8,FALSE)</f>
        <v>Si</v>
      </c>
      <c r="K99" s="139" t="str">
        <f>VLOOKUP(E99,VIP!$A$2:$O12743,6,0)</f>
        <v>SI</v>
      </c>
      <c r="L99" s="113" t="s">
        <v>2488</v>
      </c>
      <c r="M99" s="196" t="s">
        <v>2631</v>
      </c>
      <c r="N99" s="124" t="s">
        <v>2472</v>
      </c>
      <c r="O99" s="141" t="s">
        <v>2505</v>
      </c>
      <c r="P99" s="110"/>
      <c r="Q99" s="195">
        <v>44286.431643518517</v>
      </c>
    </row>
    <row r="100" spans="1:17" s="126" customFormat="1" ht="18" x14ac:dyDescent="0.25">
      <c r="A100" s="112" t="str">
        <f>VLOOKUP(E100,'LISTADO ATM'!$A$2:$C$901,3,0)</f>
        <v>DISTRITO NACIONAL</v>
      </c>
      <c r="B100" s="128" t="s">
        <v>2691</v>
      </c>
      <c r="C100" s="118">
        <v>44286.479525462964</v>
      </c>
      <c r="D100" s="112" t="s">
        <v>2189</v>
      </c>
      <c r="E100" s="133">
        <v>458</v>
      </c>
      <c r="F100" s="139" t="str">
        <f>VLOOKUP(E100,VIP!$A$2:$O12384,2,0)</f>
        <v>DRBR458</v>
      </c>
      <c r="G100" s="139" t="str">
        <f>VLOOKUP(E100,'LISTADO ATM'!$A$2:$B$900,2,0)</f>
        <v>ATM Hospital Dario Contreras</v>
      </c>
      <c r="H100" s="139" t="str">
        <f>VLOOKUP(E100,VIP!$A$2:$O17305,7,FALSE)</f>
        <v>Si</v>
      </c>
      <c r="I100" s="139" t="str">
        <f>VLOOKUP(E100,VIP!$A$2:$O9270,8,FALSE)</f>
        <v>Si</v>
      </c>
      <c r="J100" s="139" t="str">
        <f>VLOOKUP(E100,VIP!$A$2:$O9220,8,FALSE)</f>
        <v>Si</v>
      </c>
      <c r="K100" s="139" t="str">
        <f>VLOOKUP(E100,VIP!$A$2:$O12794,6,0)</f>
        <v>NO</v>
      </c>
      <c r="L100" s="113" t="s">
        <v>2488</v>
      </c>
      <c r="M100" s="196" t="s">
        <v>2631</v>
      </c>
      <c r="N100" s="124" t="s">
        <v>2472</v>
      </c>
      <c r="O100" s="141" t="s">
        <v>2474</v>
      </c>
      <c r="P100" s="110"/>
      <c r="Q100" s="195">
        <v>44286.598483796297</v>
      </c>
    </row>
    <row r="101" spans="1:17" s="126" customFormat="1" ht="18" x14ac:dyDescent="0.25">
      <c r="A101" s="112" t="str">
        <f>VLOOKUP(E101,'LISTADO ATM'!$A$2:$C$901,3,0)</f>
        <v>DISTRITO NACIONAL</v>
      </c>
      <c r="B101" s="128">
        <v>335833944</v>
      </c>
      <c r="C101" s="118">
        <v>44280.514849537038</v>
      </c>
      <c r="D101" s="112" t="s">
        <v>2189</v>
      </c>
      <c r="E101" s="133">
        <v>147</v>
      </c>
      <c r="F101" s="139" t="str">
        <f>VLOOKUP(E101,VIP!$A$2:$O12245,2,0)</f>
        <v>DRBR147</v>
      </c>
      <c r="G101" s="139" t="str">
        <f>VLOOKUP(E101,'LISTADO ATM'!$A$2:$B$900,2,0)</f>
        <v xml:space="preserve">ATM Kiosco Megacentro I </v>
      </c>
      <c r="H101" s="139" t="str">
        <f>VLOOKUP(E101,VIP!$A$2:$O17166,7,FALSE)</f>
        <v>Si</v>
      </c>
      <c r="I101" s="139" t="str">
        <f>VLOOKUP(E101,VIP!$A$2:$O9131,8,FALSE)</f>
        <v>Si</v>
      </c>
      <c r="J101" s="139" t="str">
        <f>VLOOKUP(E101,VIP!$A$2:$O9081,8,FALSE)</f>
        <v>Si</v>
      </c>
      <c r="K101" s="139" t="str">
        <f>VLOOKUP(E101,VIP!$A$2:$O12655,6,0)</f>
        <v>NO</v>
      </c>
      <c r="L101" s="113" t="s">
        <v>2228</v>
      </c>
      <c r="M101" s="111" t="s">
        <v>2465</v>
      </c>
      <c r="N101" s="124" t="s">
        <v>2493</v>
      </c>
      <c r="O101" s="141" t="s">
        <v>2474</v>
      </c>
      <c r="P101" s="110"/>
      <c r="Q101" s="114" t="s">
        <v>2228</v>
      </c>
    </row>
    <row r="102" spans="1:17" s="126" customFormat="1" ht="18" x14ac:dyDescent="0.25">
      <c r="A102" s="112" t="str">
        <f>VLOOKUP(E102,'LISTADO ATM'!$A$2:$C$901,3,0)</f>
        <v>DISTRITO NACIONAL</v>
      </c>
      <c r="B102" s="128">
        <v>335837125</v>
      </c>
      <c r="C102" s="118">
        <v>44284.523310185185</v>
      </c>
      <c r="D102" s="112" t="s">
        <v>2189</v>
      </c>
      <c r="E102" s="133">
        <v>517</v>
      </c>
      <c r="F102" s="139" t="str">
        <f>VLOOKUP(E102,VIP!$A$2:$O12319,2,0)</f>
        <v>DRBR517</v>
      </c>
      <c r="G102" s="139" t="str">
        <f>VLOOKUP(E102,'LISTADO ATM'!$A$2:$B$900,2,0)</f>
        <v xml:space="preserve">ATM Autobanco Oficina Sans Soucí </v>
      </c>
      <c r="H102" s="139" t="str">
        <f>VLOOKUP(E102,VIP!$A$2:$O17240,7,FALSE)</f>
        <v>Si</v>
      </c>
      <c r="I102" s="139" t="str">
        <f>VLOOKUP(E102,VIP!$A$2:$O9205,8,FALSE)</f>
        <v>Si</v>
      </c>
      <c r="J102" s="139" t="str">
        <f>VLOOKUP(E102,VIP!$A$2:$O9155,8,FALSE)</f>
        <v>Si</v>
      </c>
      <c r="K102" s="139" t="str">
        <f>VLOOKUP(E102,VIP!$A$2:$O12729,6,0)</f>
        <v>SI</v>
      </c>
      <c r="L102" s="113" t="s">
        <v>2228</v>
      </c>
      <c r="M102" s="111" t="s">
        <v>2465</v>
      </c>
      <c r="N102" s="198" t="s">
        <v>2542</v>
      </c>
      <c r="O102" s="141" t="s">
        <v>2474</v>
      </c>
      <c r="P102" s="110"/>
      <c r="Q102" s="114" t="s">
        <v>2228</v>
      </c>
    </row>
    <row r="103" spans="1:17" s="126" customFormat="1" ht="18" x14ac:dyDescent="0.25">
      <c r="A103" s="112" t="str">
        <f>VLOOKUP(E103,'LISTADO ATM'!$A$2:$C$901,3,0)</f>
        <v>DISTRITO NACIONAL</v>
      </c>
      <c r="B103" s="128">
        <v>335837194</v>
      </c>
      <c r="C103" s="118">
        <v>44284.554768518516</v>
      </c>
      <c r="D103" s="112" t="s">
        <v>2189</v>
      </c>
      <c r="E103" s="133">
        <v>706</v>
      </c>
      <c r="F103" s="139" t="str">
        <f>VLOOKUP(E103,VIP!$A$2:$O12311,2,0)</f>
        <v>DRBR706</v>
      </c>
      <c r="G103" s="139" t="str">
        <f>VLOOKUP(E103,'LISTADO ATM'!$A$2:$B$900,2,0)</f>
        <v xml:space="preserve">ATM S/M Pristine </v>
      </c>
      <c r="H103" s="139" t="str">
        <f>VLOOKUP(E103,VIP!$A$2:$O17232,7,FALSE)</f>
        <v>Si</v>
      </c>
      <c r="I103" s="139" t="str">
        <f>VLOOKUP(E103,VIP!$A$2:$O9197,8,FALSE)</f>
        <v>Si</v>
      </c>
      <c r="J103" s="139" t="str">
        <f>VLOOKUP(E103,VIP!$A$2:$O9147,8,FALSE)</f>
        <v>Si</v>
      </c>
      <c r="K103" s="139" t="str">
        <f>VLOOKUP(E103,VIP!$A$2:$O12721,6,0)</f>
        <v>NO</v>
      </c>
      <c r="L103" s="113" t="s">
        <v>2228</v>
      </c>
      <c r="M103" s="111" t="s">
        <v>2465</v>
      </c>
      <c r="N103" s="124" t="s">
        <v>2472</v>
      </c>
      <c r="O103" s="141" t="s">
        <v>2474</v>
      </c>
      <c r="P103" s="110"/>
      <c r="Q103" s="114" t="s">
        <v>2228</v>
      </c>
    </row>
    <row r="104" spans="1:17" s="126" customFormat="1" ht="18" x14ac:dyDescent="0.25">
      <c r="A104" s="112" t="str">
        <f>VLOOKUP(E104,'LISTADO ATM'!$A$2:$C$901,3,0)</f>
        <v>DISTRITO NACIONAL</v>
      </c>
      <c r="B104" s="128" t="s">
        <v>2523</v>
      </c>
      <c r="C104" s="118">
        <v>44284.660729166666</v>
      </c>
      <c r="D104" s="112" t="s">
        <v>2189</v>
      </c>
      <c r="E104" s="133">
        <v>485</v>
      </c>
      <c r="F104" s="139" t="str">
        <f>VLOOKUP(E104,VIP!$A$2:$O12327,2,0)</f>
        <v>DRBR485</v>
      </c>
      <c r="G104" s="139" t="str">
        <f>VLOOKUP(E104,'LISTADO ATM'!$A$2:$B$900,2,0)</f>
        <v xml:space="preserve">ATM CEDIMAT </v>
      </c>
      <c r="H104" s="139" t="str">
        <f>VLOOKUP(E104,VIP!$A$2:$O17248,7,FALSE)</f>
        <v>Si</v>
      </c>
      <c r="I104" s="139" t="str">
        <f>VLOOKUP(E104,VIP!$A$2:$O9213,8,FALSE)</f>
        <v>Si</v>
      </c>
      <c r="J104" s="139" t="str">
        <f>VLOOKUP(E104,VIP!$A$2:$O9163,8,FALSE)</f>
        <v>Si</v>
      </c>
      <c r="K104" s="139" t="str">
        <f>VLOOKUP(E104,VIP!$A$2:$O12737,6,0)</f>
        <v>NO</v>
      </c>
      <c r="L104" s="113" t="s">
        <v>2228</v>
      </c>
      <c r="M104" s="111" t="s">
        <v>2465</v>
      </c>
      <c r="N104" s="198" t="s">
        <v>2542</v>
      </c>
      <c r="O104" s="141" t="s">
        <v>2474</v>
      </c>
      <c r="P104" s="110"/>
      <c r="Q104" s="114" t="s">
        <v>2228</v>
      </c>
    </row>
    <row r="105" spans="1:17" s="126" customFormat="1" ht="18" x14ac:dyDescent="0.25">
      <c r="A105" s="112" t="str">
        <f>VLOOKUP(E105,'LISTADO ATM'!$A$2:$C$901,3,0)</f>
        <v>DISTRITO NACIONAL</v>
      </c>
      <c r="B105" s="128" t="s">
        <v>2541</v>
      </c>
      <c r="C105" s="118">
        <v>44285.301203703704</v>
      </c>
      <c r="D105" s="112" t="s">
        <v>2189</v>
      </c>
      <c r="E105" s="133">
        <v>473</v>
      </c>
      <c r="F105" s="139" t="str">
        <f>VLOOKUP(E105,VIP!$A$2:$O12340,2,0)</f>
        <v>DRBR473</v>
      </c>
      <c r="G105" s="139" t="str">
        <f>VLOOKUP(E105,'LISTADO ATM'!$A$2:$B$900,2,0)</f>
        <v xml:space="preserve">ATM Oficina Carrefour II </v>
      </c>
      <c r="H105" s="139" t="str">
        <f>VLOOKUP(E105,VIP!$A$2:$O17261,7,FALSE)</f>
        <v>Si</v>
      </c>
      <c r="I105" s="139" t="str">
        <f>VLOOKUP(E105,VIP!$A$2:$O9226,8,FALSE)</f>
        <v>Si</v>
      </c>
      <c r="J105" s="139" t="str">
        <f>VLOOKUP(E105,VIP!$A$2:$O9176,8,FALSE)</f>
        <v>Si</v>
      </c>
      <c r="K105" s="139" t="str">
        <f>VLOOKUP(E105,VIP!$A$2:$O12750,6,0)</f>
        <v>NO</v>
      </c>
      <c r="L105" s="113" t="s">
        <v>2228</v>
      </c>
      <c r="M105" s="111" t="s">
        <v>2465</v>
      </c>
      <c r="N105" s="124" t="s">
        <v>2493</v>
      </c>
      <c r="O105" s="141" t="s">
        <v>2474</v>
      </c>
      <c r="P105" s="110"/>
      <c r="Q105" s="114" t="s">
        <v>2228</v>
      </c>
    </row>
    <row r="106" spans="1:17" s="126" customFormat="1" ht="18" x14ac:dyDescent="0.25">
      <c r="A106" s="112" t="str">
        <f>VLOOKUP(E106,'LISTADO ATM'!$A$2:$C$901,3,0)</f>
        <v>DISTRITO NACIONAL</v>
      </c>
      <c r="B106" s="128" t="s">
        <v>2540</v>
      </c>
      <c r="C106" s="118">
        <v>44285.302442129629</v>
      </c>
      <c r="D106" s="112" t="s">
        <v>2189</v>
      </c>
      <c r="E106" s="133">
        <v>240</v>
      </c>
      <c r="F106" s="139" t="str">
        <f>VLOOKUP(E106,VIP!$A$2:$O12339,2,0)</f>
        <v>DRBR24D</v>
      </c>
      <c r="G106" s="139" t="str">
        <f>VLOOKUP(E106,'LISTADO ATM'!$A$2:$B$900,2,0)</f>
        <v xml:space="preserve">ATM Oficina Carrefour I </v>
      </c>
      <c r="H106" s="139" t="str">
        <f>VLOOKUP(E106,VIP!$A$2:$O17260,7,FALSE)</f>
        <v>Si</v>
      </c>
      <c r="I106" s="139" t="str">
        <f>VLOOKUP(E106,VIP!$A$2:$O9225,8,FALSE)</f>
        <v>Si</v>
      </c>
      <c r="J106" s="139" t="str">
        <f>VLOOKUP(E106,VIP!$A$2:$O9175,8,FALSE)</f>
        <v>Si</v>
      </c>
      <c r="K106" s="139" t="str">
        <f>VLOOKUP(E106,VIP!$A$2:$O12749,6,0)</f>
        <v>SI</v>
      </c>
      <c r="L106" s="113" t="s">
        <v>2228</v>
      </c>
      <c r="M106" s="111" t="s">
        <v>2465</v>
      </c>
      <c r="N106" s="124" t="s">
        <v>2493</v>
      </c>
      <c r="O106" s="141" t="s">
        <v>2474</v>
      </c>
      <c r="P106" s="110"/>
      <c r="Q106" s="114" t="s">
        <v>2228</v>
      </c>
    </row>
    <row r="107" spans="1:17" s="126" customFormat="1" ht="18" x14ac:dyDescent="0.25">
      <c r="A107" s="112" t="str">
        <f>VLOOKUP(E107,'LISTADO ATM'!$A$2:$C$901,3,0)</f>
        <v>DISTRITO NACIONAL</v>
      </c>
      <c r="B107" s="128" t="s">
        <v>2538</v>
      </c>
      <c r="C107" s="118">
        <v>44285.322094907409</v>
      </c>
      <c r="D107" s="112" t="s">
        <v>2189</v>
      </c>
      <c r="E107" s="133">
        <v>321</v>
      </c>
      <c r="F107" s="139" t="str">
        <f>VLOOKUP(E107,VIP!$A$2:$O12333,2,0)</f>
        <v>DRBR321</v>
      </c>
      <c r="G107" s="139" t="str">
        <f>VLOOKUP(E107,'LISTADO ATM'!$A$2:$B$900,2,0)</f>
        <v xml:space="preserve">ATM Oficina Jiménez Moya I </v>
      </c>
      <c r="H107" s="139" t="str">
        <f>VLOOKUP(E107,VIP!$A$2:$O17254,7,FALSE)</f>
        <v>Si</v>
      </c>
      <c r="I107" s="139" t="str">
        <f>VLOOKUP(E107,VIP!$A$2:$O9219,8,FALSE)</f>
        <v>Si</v>
      </c>
      <c r="J107" s="139" t="str">
        <f>VLOOKUP(E107,VIP!$A$2:$O9169,8,FALSE)</f>
        <v>Si</v>
      </c>
      <c r="K107" s="139" t="str">
        <f>VLOOKUP(E107,VIP!$A$2:$O12743,6,0)</f>
        <v>NO</v>
      </c>
      <c r="L107" s="113" t="s">
        <v>2228</v>
      </c>
      <c r="M107" s="111" t="s">
        <v>2465</v>
      </c>
      <c r="N107" s="198" t="s">
        <v>2542</v>
      </c>
      <c r="O107" s="141" t="s">
        <v>2474</v>
      </c>
      <c r="P107" s="110"/>
      <c r="Q107" s="114" t="s">
        <v>2228</v>
      </c>
    </row>
    <row r="108" spans="1:17" s="126" customFormat="1" ht="18" x14ac:dyDescent="0.25">
      <c r="A108" s="112" t="str">
        <f>VLOOKUP(E108,'LISTADO ATM'!$A$2:$C$901,3,0)</f>
        <v>DISTRITO NACIONAL</v>
      </c>
      <c r="B108" s="128" t="s">
        <v>2552</v>
      </c>
      <c r="C108" s="118">
        <v>44285.573321759257</v>
      </c>
      <c r="D108" s="112" t="s">
        <v>2189</v>
      </c>
      <c r="E108" s="133">
        <v>10</v>
      </c>
      <c r="F108" s="139" t="str">
        <f>VLOOKUP(E108,VIP!$A$2:$O12322,2,0)</f>
        <v>DRBR010</v>
      </c>
      <c r="G108" s="139" t="str">
        <f>VLOOKUP(E108,'LISTADO ATM'!$A$2:$B$900,2,0)</f>
        <v xml:space="preserve">ATM Ministerio Salud Pública </v>
      </c>
      <c r="H108" s="139" t="str">
        <f>VLOOKUP(E108,VIP!$A$2:$O17243,7,FALSE)</f>
        <v>Si</v>
      </c>
      <c r="I108" s="139" t="str">
        <f>VLOOKUP(E108,VIP!$A$2:$O9208,8,FALSE)</f>
        <v>Si</v>
      </c>
      <c r="J108" s="139" t="str">
        <f>VLOOKUP(E108,VIP!$A$2:$O9158,8,FALSE)</f>
        <v>Si</v>
      </c>
      <c r="K108" s="139" t="str">
        <f>VLOOKUP(E108,VIP!$A$2:$O12732,6,0)</f>
        <v>NO</v>
      </c>
      <c r="L108" s="113" t="s">
        <v>2228</v>
      </c>
      <c r="M108" s="111" t="s">
        <v>2465</v>
      </c>
      <c r="N108" s="198" t="s">
        <v>2542</v>
      </c>
      <c r="O108" s="141" t="s">
        <v>2474</v>
      </c>
      <c r="P108" s="110"/>
      <c r="Q108" s="114" t="s">
        <v>2228</v>
      </c>
    </row>
    <row r="109" spans="1:17" s="126" customFormat="1" ht="18" x14ac:dyDescent="0.25">
      <c r="A109" s="112" t="str">
        <f>VLOOKUP(E109,'LISTADO ATM'!$A$2:$C$901,3,0)</f>
        <v>DISTRITO NACIONAL</v>
      </c>
      <c r="B109" s="128" t="s">
        <v>2551</v>
      </c>
      <c r="C109" s="118">
        <v>44285.573773148149</v>
      </c>
      <c r="D109" s="112" t="s">
        <v>2189</v>
      </c>
      <c r="E109" s="133">
        <v>915</v>
      </c>
      <c r="F109" s="139" t="str">
        <f>VLOOKUP(E109,VIP!$A$2:$O12321,2,0)</f>
        <v>DRBR24F</v>
      </c>
      <c r="G109" s="139" t="str">
        <f>VLOOKUP(E109,'LISTADO ATM'!$A$2:$B$900,2,0)</f>
        <v xml:space="preserve">ATM Multicentro La Sirena Aut. Duarte </v>
      </c>
      <c r="H109" s="139" t="str">
        <f>VLOOKUP(E109,VIP!$A$2:$O17242,7,FALSE)</f>
        <v>Si</v>
      </c>
      <c r="I109" s="139" t="str">
        <f>VLOOKUP(E109,VIP!$A$2:$O9207,8,FALSE)</f>
        <v>Si</v>
      </c>
      <c r="J109" s="139" t="str">
        <f>VLOOKUP(E109,VIP!$A$2:$O9157,8,FALSE)</f>
        <v>Si</v>
      </c>
      <c r="K109" s="139" t="str">
        <f>VLOOKUP(E109,VIP!$A$2:$O12731,6,0)</f>
        <v>SI</v>
      </c>
      <c r="L109" s="113" t="s">
        <v>2228</v>
      </c>
      <c r="M109" s="111" t="s">
        <v>2465</v>
      </c>
      <c r="N109" s="198" t="s">
        <v>2542</v>
      </c>
      <c r="O109" s="141" t="s">
        <v>2474</v>
      </c>
      <c r="P109" s="110"/>
      <c r="Q109" s="114" t="s">
        <v>2228</v>
      </c>
    </row>
    <row r="110" spans="1:17" s="126" customFormat="1" ht="18" x14ac:dyDescent="0.25">
      <c r="A110" s="112" t="str">
        <f>VLOOKUP(E110,'LISTADO ATM'!$A$2:$C$901,3,0)</f>
        <v>SUR</v>
      </c>
      <c r="B110" s="128" t="s">
        <v>2575</v>
      </c>
      <c r="C110" s="118">
        <v>44285.947118055556</v>
      </c>
      <c r="D110" s="112" t="s">
        <v>2189</v>
      </c>
      <c r="E110" s="133">
        <v>297</v>
      </c>
      <c r="F110" s="139" t="str">
        <f>VLOOKUP(E110,VIP!$A$2:$O12331,2,0)</f>
        <v>DRBR297</v>
      </c>
      <c r="G110" s="139" t="str">
        <f>VLOOKUP(E110,'LISTADO ATM'!$A$2:$B$900,2,0)</f>
        <v xml:space="preserve">ATM S/M Cadena Ocoa </v>
      </c>
      <c r="H110" s="139" t="str">
        <f>VLOOKUP(E110,VIP!$A$2:$O17252,7,FALSE)</f>
        <v>Si</v>
      </c>
      <c r="I110" s="139" t="str">
        <f>VLOOKUP(E110,VIP!$A$2:$O9217,8,FALSE)</f>
        <v>Si</v>
      </c>
      <c r="J110" s="139" t="str">
        <f>VLOOKUP(E110,VIP!$A$2:$O9167,8,FALSE)</f>
        <v>Si</v>
      </c>
      <c r="K110" s="139" t="str">
        <f>VLOOKUP(E110,VIP!$A$2:$O12741,6,0)</f>
        <v>NO</v>
      </c>
      <c r="L110" s="113" t="s">
        <v>2228</v>
      </c>
      <c r="M110" s="111" t="s">
        <v>2465</v>
      </c>
      <c r="N110" s="198" t="s">
        <v>2542</v>
      </c>
      <c r="O110" s="141" t="s">
        <v>2474</v>
      </c>
      <c r="P110" s="110"/>
      <c r="Q110" s="114" t="s">
        <v>2228</v>
      </c>
    </row>
    <row r="111" spans="1:17" s="126" customFormat="1" ht="18" x14ac:dyDescent="0.25">
      <c r="A111" s="112" t="str">
        <f>VLOOKUP(E111,'LISTADO ATM'!$A$2:$C$901,3,0)</f>
        <v>DISTRITO NACIONAL</v>
      </c>
      <c r="B111" s="128" t="s">
        <v>2619</v>
      </c>
      <c r="C111" s="118">
        <v>44285.995370370372</v>
      </c>
      <c r="D111" s="112" t="s">
        <v>2189</v>
      </c>
      <c r="E111" s="133">
        <v>239</v>
      </c>
      <c r="F111" s="139" t="str">
        <f>VLOOKUP(E111,VIP!$A$2:$O12344,2,0)</f>
        <v>DRBR239</v>
      </c>
      <c r="G111" s="139" t="str">
        <f>VLOOKUP(E111,'LISTADO ATM'!$A$2:$B$900,2,0)</f>
        <v xml:space="preserve">ATM Autobanco Charles de Gaulle </v>
      </c>
      <c r="H111" s="139" t="str">
        <f>VLOOKUP(E111,VIP!$A$2:$O17265,7,FALSE)</f>
        <v>Si</v>
      </c>
      <c r="I111" s="139" t="str">
        <f>VLOOKUP(E111,VIP!$A$2:$O9230,8,FALSE)</f>
        <v>Si</v>
      </c>
      <c r="J111" s="139" t="str">
        <f>VLOOKUP(E111,VIP!$A$2:$O9180,8,FALSE)</f>
        <v>Si</v>
      </c>
      <c r="K111" s="139" t="str">
        <f>VLOOKUP(E111,VIP!$A$2:$O12754,6,0)</f>
        <v>SI</v>
      </c>
      <c r="L111" s="113" t="s">
        <v>2228</v>
      </c>
      <c r="M111" s="111" t="s">
        <v>2465</v>
      </c>
      <c r="N111" s="124" t="s">
        <v>2472</v>
      </c>
      <c r="O111" s="141" t="s">
        <v>2474</v>
      </c>
      <c r="P111" s="110"/>
      <c r="Q111" s="114" t="s">
        <v>2228</v>
      </c>
    </row>
    <row r="112" spans="1:17" s="126" customFormat="1" ht="18" x14ac:dyDescent="0.25">
      <c r="A112" s="112" t="str">
        <f>VLOOKUP(E112,'LISTADO ATM'!$A$2:$C$901,3,0)</f>
        <v>SUR</v>
      </c>
      <c r="B112" s="128" t="s">
        <v>2621</v>
      </c>
      <c r="C112" s="118">
        <v>44286.348356481481</v>
      </c>
      <c r="D112" s="112" t="s">
        <v>2189</v>
      </c>
      <c r="E112" s="133">
        <v>5</v>
      </c>
      <c r="F112" s="139" t="str">
        <f>VLOOKUP(E112,VIP!$A$2:$O12328,2,0)</f>
        <v>DRBR005</v>
      </c>
      <c r="G112" s="139" t="str">
        <f>VLOOKUP(E112,'LISTADO ATM'!$A$2:$B$900,2,0)</f>
        <v>ATM Oficina Autoservicio Villa Ofelia (San Juan)</v>
      </c>
      <c r="H112" s="139" t="str">
        <f>VLOOKUP(E112,VIP!$A$2:$O17249,7,FALSE)</f>
        <v>Si</v>
      </c>
      <c r="I112" s="139" t="str">
        <f>VLOOKUP(E112,VIP!$A$2:$O9214,8,FALSE)</f>
        <v>Si</v>
      </c>
      <c r="J112" s="139" t="str">
        <f>VLOOKUP(E112,VIP!$A$2:$O9164,8,FALSE)</f>
        <v>Si</v>
      </c>
      <c r="K112" s="139" t="str">
        <f>VLOOKUP(E112,VIP!$A$2:$O12738,6,0)</f>
        <v>NO</v>
      </c>
      <c r="L112" s="113" t="s">
        <v>2228</v>
      </c>
      <c r="M112" s="111" t="s">
        <v>2465</v>
      </c>
      <c r="N112" s="198" t="s">
        <v>2542</v>
      </c>
      <c r="O112" s="141" t="s">
        <v>2474</v>
      </c>
      <c r="P112" s="110"/>
      <c r="Q112" s="114" t="s">
        <v>2228</v>
      </c>
    </row>
    <row r="113" spans="1:17" s="126" customFormat="1" ht="18" x14ac:dyDescent="0.25">
      <c r="A113" s="112" t="str">
        <f>VLOOKUP(E113,'LISTADO ATM'!$A$2:$C$901,3,0)</f>
        <v>SUR</v>
      </c>
      <c r="B113" s="128" t="s">
        <v>2620</v>
      </c>
      <c r="C113" s="118">
        <v>44286.349652777775</v>
      </c>
      <c r="D113" s="112" t="s">
        <v>2189</v>
      </c>
      <c r="E113" s="133">
        <v>297</v>
      </c>
      <c r="F113" s="139" t="str">
        <f>VLOOKUP(E113,VIP!$A$2:$O12329,2,0)</f>
        <v>DRBR297</v>
      </c>
      <c r="G113" s="139" t="str">
        <f>VLOOKUP(E113,'LISTADO ATM'!$A$2:$B$900,2,0)</f>
        <v xml:space="preserve">ATM S/M Cadena Ocoa </v>
      </c>
      <c r="H113" s="139" t="str">
        <f>VLOOKUP(E113,VIP!$A$2:$O17250,7,FALSE)</f>
        <v>Si</v>
      </c>
      <c r="I113" s="139" t="str">
        <f>VLOOKUP(E113,VIP!$A$2:$O9215,8,FALSE)</f>
        <v>Si</v>
      </c>
      <c r="J113" s="139" t="str">
        <f>VLOOKUP(E113,VIP!$A$2:$O9165,8,FALSE)</f>
        <v>Si</v>
      </c>
      <c r="K113" s="139" t="str">
        <f>VLOOKUP(E113,VIP!$A$2:$O12739,6,0)</f>
        <v>NO</v>
      </c>
      <c r="L113" s="113" t="s">
        <v>2228</v>
      </c>
      <c r="M113" s="111" t="s">
        <v>2465</v>
      </c>
      <c r="N113" s="124" t="s">
        <v>2472</v>
      </c>
      <c r="O113" s="141" t="s">
        <v>2474</v>
      </c>
      <c r="P113" s="110"/>
      <c r="Q113" s="114" t="s">
        <v>2228</v>
      </c>
    </row>
    <row r="114" spans="1:17" s="126" customFormat="1" ht="18" x14ac:dyDescent="0.25">
      <c r="A114" s="112" t="str">
        <f>VLOOKUP(E114,'LISTADO ATM'!$A$2:$C$901,3,0)</f>
        <v>DISTRITO NACIONAL</v>
      </c>
      <c r="B114" s="128" t="s">
        <v>2653</v>
      </c>
      <c r="C114" s="118">
        <v>44286.397800925923</v>
      </c>
      <c r="D114" s="112" t="s">
        <v>2189</v>
      </c>
      <c r="E114" s="133">
        <v>113</v>
      </c>
      <c r="F114" s="139" t="str">
        <f>VLOOKUP(E114,VIP!$A$2:$O12351,2,0)</f>
        <v>DRBR113</v>
      </c>
      <c r="G114" s="139" t="str">
        <f>VLOOKUP(E114,'LISTADO ATM'!$A$2:$B$900,2,0)</f>
        <v xml:space="preserve">ATM Autoservicio Atalaya del Mar </v>
      </c>
      <c r="H114" s="139" t="str">
        <f>VLOOKUP(E114,VIP!$A$2:$O17272,7,FALSE)</f>
        <v>Si</v>
      </c>
      <c r="I114" s="139" t="str">
        <f>VLOOKUP(E114,VIP!$A$2:$O9237,8,FALSE)</f>
        <v>No</v>
      </c>
      <c r="J114" s="139" t="str">
        <f>VLOOKUP(E114,VIP!$A$2:$O9187,8,FALSE)</f>
        <v>No</v>
      </c>
      <c r="K114" s="139" t="str">
        <f>VLOOKUP(E114,VIP!$A$2:$O12761,6,0)</f>
        <v>NO</v>
      </c>
      <c r="L114" s="113" t="s">
        <v>2228</v>
      </c>
      <c r="M114" s="111" t="s">
        <v>2465</v>
      </c>
      <c r="N114" s="124" t="s">
        <v>2493</v>
      </c>
      <c r="O114" s="141" t="s">
        <v>2474</v>
      </c>
      <c r="P114" s="110"/>
      <c r="Q114" s="114" t="s">
        <v>2228</v>
      </c>
    </row>
    <row r="115" spans="1:17" s="126" customFormat="1" ht="18" x14ac:dyDescent="0.25">
      <c r="A115" s="112" t="str">
        <f>VLOOKUP(E115,'LISTADO ATM'!$A$2:$C$901,3,0)</f>
        <v>ESTE</v>
      </c>
      <c r="B115" s="128" t="s">
        <v>2649</v>
      </c>
      <c r="C115" s="118">
        <v>44286.401759259257</v>
      </c>
      <c r="D115" s="112" t="s">
        <v>2189</v>
      </c>
      <c r="E115" s="133">
        <v>399</v>
      </c>
      <c r="F115" s="139" t="str">
        <f>VLOOKUP(E115,VIP!$A$2:$O12347,2,0)</f>
        <v>DRBR399</v>
      </c>
      <c r="G115" s="139" t="str">
        <f>VLOOKUP(E115,'LISTADO ATM'!$A$2:$B$900,2,0)</f>
        <v xml:space="preserve">ATM Oficina La Romana II </v>
      </c>
      <c r="H115" s="139" t="str">
        <f>VLOOKUP(E115,VIP!$A$2:$O17268,7,FALSE)</f>
        <v>Si</v>
      </c>
      <c r="I115" s="139" t="str">
        <f>VLOOKUP(E115,VIP!$A$2:$O9233,8,FALSE)</f>
        <v>Si</v>
      </c>
      <c r="J115" s="139" t="str">
        <f>VLOOKUP(E115,VIP!$A$2:$O9183,8,FALSE)</f>
        <v>Si</v>
      </c>
      <c r="K115" s="139" t="str">
        <f>VLOOKUP(E115,VIP!$A$2:$O12757,6,0)</f>
        <v>NO</v>
      </c>
      <c r="L115" s="113" t="s">
        <v>2228</v>
      </c>
      <c r="M115" s="111" t="s">
        <v>2465</v>
      </c>
      <c r="N115" s="124" t="s">
        <v>2493</v>
      </c>
      <c r="O115" s="141" t="s">
        <v>2474</v>
      </c>
      <c r="P115" s="110"/>
      <c r="Q115" s="114" t="s">
        <v>2228</v>
      </c>
    </row>
    <row r="116" spans="1:17" s="126" customFormat="1" ht="18" x14ac:dyDescent="0.25">
      <c r="A116" s="112" t="str">
        <f>VLOOKUP(E116,'LISTADO ATM'!$A$2:$C$901,3,0)</f>
        <v>DISTRITO NACIONAL</v>
      </c>
      <c r="B116" s="128" t="s">
        <v>2640</v>
      </c>
      <c r="C116" s="118">
        <v>44286.424293981479</v>
      </c>
      <c r="D116" s="112" t="s">
        <v>2189</v>
      </c>
      <c r="E116" s="133">
        <v>485</v>
      </c>
      <c r="F116" s="139" t="str">
        <f>VLOOKUP(E116,VIP!$A$2:$O12338,2,0)</f>
        <v>DRBR485</v>
      </c>
      <c r="G116" s="139" t="str">
        <f>VLOOKUP(E116,'LISTADO ATM'!$A$2:$B$900,2,0)</f>
        <v xml:space="preserve">ATM CEDIMAT </v>
      </c>
      <c r="H116" s="139" t="str">
        <f>VLOOKUP(E116,VIP!$A$2:$O17259,7,FALSE)</f>
        <v>Si</v>
      </c>
      <c r="I116" s="139" t="str">
        <f>VLOOKUP(E116,VIP!$A$2:$O9224,8,FALSE)</f>
        <v>Si</v>
      </c>
      <c r="J116" s="139" t="str">
        <f>VLOOKUP(E116,VIP!$A$2:$O9174,8,FALSE)</f>
        <v>Si</v>
      </c>
      <c r="K116" s="139" t="str">
        <f>VLOOKUP(E116,VIP!$A$2:$O12748,6,0)</f>
        <v>NO</v>
      </c>
      <c r="L116" s="113" t="s">
        <v>2228</v>
      </c>
      <c r="M116" s="111" t="s">
        <v>2465</v>
      </c>
      <c r="N116" s="124" t="s">
        <v>2472</v>
      </c>
      <c r="O116" s="141" t="s">
        <v>2474</v>
      </c>
      <c r="P116" s="110"/>
      <c r="Q116" s="114" t="s">
        <v>2228</v>
      </c>
    </row>
    <row r="117" spans="1:17" s="126" customFormat="1" ht="18" x14ac:dyDescent="0.25">
      <c r="A117" s="112" t="str">
        <f>VLOOKUP(E117,'LISTADO ATM'!$A$2:$C$901,3,0)</f>
        <v>NORTE</v>
      </c>
      <c r="B117" s="128" t="s">
        <v>2639</v>
      </c>
      <c r="C117" s="118">
        <v>44286.42454861111</v>
      </c>
      <c r="D117" s="112" t="s">
        <v>2189</v>
      </c>
      <c r="E117" s="133">
        <v>492</v>
      </c>
      <c r="F117" s="139" t="e">
        <f>VLOOKUP(E117,VIP!$A$2:$O12337,2,0)</f>
        <v>#N/A</v>
      </c>
      <c r="G117" s="139" t="str">
        <f>VLOOKUP(E117,'LISTADO ATM'!$A$2:$B$900,2,0)</f>
        <v>ATM S/M Nacional  El Dorado Santiago</v>
      </c>
      <c r="H117" s="139" t="e">
        <f>VLOOKUP(E117,VIP!$A$2:$O17258,7,FALSE)</f>
        <v>#N/A</v>
      </c>
      <c r="I117" s="139" t="e">
        <f>VLOOKUP(E117,VIP!$A$2:$O9223,8,FALSE)</f>
        <v>#N/A</v>
      </c>
      <c r="J117" s="139" t="e">
        <f>VLOOKUP(E117,VIP!$A$2:$O9173,8,FALSE)</f>
        <v>#N/A</v>
      </c>
      <c r="K117" s="139" t="e">
        <f>VLOOKUP(E117,VIP!$A$2:$O12747,6,0)</f>
        <v>#N/A</v>
      </c>
      <c r="L117" s="113" t="s">
        <v>2228</v>
      </c>
      <c r="M117" s="111" t="s">
        <v>2465</v>
      </c>
      <c r="N117" s="124" t="s">
        <v>2472</v>
      </c>
      <c r="O117" s="141" t="s">
        <v>2664</v>
      </c>
      <c r="P117" s="110"/>
      <c r="Q117" s="114" t="s">
        <v>2228</v>
      </c>
    </row>
    <row r="118" spans="1:17" s="126" customFormat="1" ht="18" x14ac:dyDescent="0.25">
      <c r="A118" s="112" t="str">
        <f>VLOOKUP(E118,'LISTADO ATM'!$A$2:$C$901,3,0)</f>
        <v>NORTE</v>
      </c>
      <c r="B118" s="128" t="s">
        <v>2695</v>
      </c>
      <c r="C118" s="118">
        <v>44286.466990740744</v>
      </c>
      <c r="D118" s="112" t="s">
        <v>2190</v>
      </c>
      <c r="E118" s="133">
        <v>874</v>
      </c>
      <c r="F118" s="139" t="str">
        <f>VLOOKUP(E118,VIP!$A$2:$O12390,2,0)</f>
        <v>DRBR874</v>
      </c>
      <c r="G118" s="139" t="str">
        <f>VLOOKUP(E118,'LISTADO ATM'!$A$2:$B$900,2,0)</f>
        <v xml:space="preserve">ATM Zona Franca Esperanza II (Mao) </v>
      </c>
      <c r="H118" s="139" t="str">
        <f>VLOOKUP(E118,VIP!$A$2:$O17311,7,FALSE)</f>
        <v>Si</v>
      </c>
      <c r="I118" s="139" t="str">
        <f>VLOOKUP(E118,VIP!$A$2:$O9276,8,FALSE)</f>
        <v>Si</v>
      </c>
      <c r="J118" s="139" t="str">
        <f>VLOOKUP(E118,VIP!$A$2:$O9226,8,FALSE)</f>
        <v>Si</v>
      </c>
      <c r="K118" s="139" t="str">
        <f>VLOOKUP(E118,VIP!$A$2:$O12800,6,0)</f>
        <v>NO</v>
      </c>
      <c r="L118" s="113" t="s">
        <v>2228</v>
      </c>
      <c r="M118" s="111" t="s">
        <v>2465</v>
      </c>
      <c r="N118" s="124" t="s">
        <v>2472</v>
      </c>
      <c r="O118" s="141" t="s">
        <v>2505</v>
      </c>
      <c r="P118" s="110"/>
      <c r="Q118" s="114" t="s">
        <v>2228</v>
      </c>
    </row>
    <row r="119" spans="1:17" s="126" customFormat="1" ht="18" x14ac:dyDescent="0.25">
      <c r="A119" s="112" t="str">
        <f>VLOOKUP(E119,'LISTADO ATM'!$A$2:$C$901,3,0)</f>
        <v>NORTE</v>
      </c>
      <c r="B119" s="128" t="s">
        <v>2694</v>
      </c>
      <c r="C119" s="118">
        <v>44286.468761574077</v>
      </c>
      <c r="D119" s="112" t="s">
        <v>2190</v>
      </c>
      <c r="E119" s="133">
        <v>965</v>
      </c>
      <c r="F119" s="139" t="str">
        <f>VLOOKUP(E119,VIP!$A$2:$O12389,2,0)</f>
        <v>DRBR965</v>
      </c>
      <c r="G119" s="139" t="str">
        <f>VLOOKUP(E119,'LISTADO ATM'!$A$2:$B$900,2,0)</f>
        <v xml:space="preserve">ATM S/M La Fuente FUN (Santiago) </v>
      </c>
      <c r="H119" s="139" t="str">
        <f>VLOOKUP(E119,VIP!$A$2:$O17310,7,FALSE)</f>
        <v>Si</v>
      </c>
      <c r="I119" s="139" t="str">
        <f>VLOOKUP(E119,VIP!$A$2:$O9275,8,FALSE)</f>
        <v>Si</v>
      </c>
      <c r="J119" s="139" t="str">
        <f>VLOOKUP(E119,VIP!$A$2:$O9225,8,FALSE)</f>
        <v>Si</v>
      </c>
      <c r="K119" s="139" t="str">
        <f>VLOOKUP(E119,VIP!$A$2:$O12799,6,0)</f>
        <v>NO</v>
      </c>
      <c r="L119" s="113" t="s">
        <v>2228</v>
      </c>
      <c r="M119" s="111" t="s">
        <v>2465</v>
      </c>
      <c r="N119" s="124" t="s">
        <v>2472</v>
      </c>
      <c r="O119" s="141" t="s">
        <v>2505</v>
      </c>
      <c r="P119" s="110"/>
      <c r="Q119" s="114" t="s">
        <v>2228</v>
      </c>
    </row>
    <row r="120" spans="1:17" s="126" customFormat="1" ht="18" x14ac:dyDescent="0.25">
      <c r="A120" s="112" t="str">
        <f>VLOOKUP(E120,'LISTADO ATM'!$A$2:$C$901,3,0)</f>
        <v>DISTRITO NACIONAL</v>
      </c>
      <c r="B120" s="128" t="s">
        <v>2693</v>
      </c>
      <c r="C120" s="118">
        <v>44286.475578703707</v>
      </c>
      <c r="D120" s="112" t="s">
        <v>2189</v>
      </c>
      <c r="E120" s="133">
        <v>517</v>
      </c>
      <c r="F120" s="139" t="str">
        <f>VLOOKUP(E120,VIP!$A$2:$O12388,2,0)</f>
        <v>DRBR517</v>
      </c>
      <c r="G120" s="139" t="str">
        <f>VLOOKUP(E120,'LISTADO ATM'!$A$2:$B$900,2,0)</f>
        <v xml:space="preserve">ATM Autobanco Oficina Sans Soucí </v>
      </c>
      <c r="H120" s="139" t="str">
        <f>VLOOKUP(E120,VIP!$A$2:$O17309,7,FALSE)</f>
        <v>Si</v>
      </c>
      <c r="I120" s="139" t="str">
        <f>VLOOKUP(E120,VIP!$A$2:$O9274,8,FALSE)</f>
        <v>Si</v>
      </c>
      <c r="J120" s="139" t="str">
        <f>VLOOKUP(E120,VIP!$A$2:$O9224,8,FALSE)</f>
        <v>Si</v>
      </c>
      <c r="K120" s="139" t="str">
        <f>VLOOKUP(E120,VIP!$A$2:$O12798,6,0)</f>
        <v>SI</v>
      </c>
      <c r="L120" s="113" t="s">
        <v>2228</v>
      </c>
      <c r="M120" s="111" t="s">
        <v>2465</v>
      </c>
      <c r="N120" s="124" t="s">
        <v>2472</v>
      </c>
      <c r="O120" s="141" t="s">
        <v>2474</v>
      </c>
      <c r="P120" s="110"/>
      <c r="Q120" s="114" t="s">
        <v>2228</v>
      </c>
    </row>
    <row r="121" spans="1:17" s="126" customFormat="1" ht="18" x14ac:dyDescent="0.25">
      <c r="A121" s="112" t="str">
        <f>VLOOKUP(E121,'LISTADO ATM'!$A$2:$C$901,3,0)</f>
        <v>NORTE</v>
      </c>
      <c r="B121" s="128" t="s">
        <v>2680</v>
      </c>
      <c r="C121" s="118">
        <v>44286.500798611109</v>
      </c>
      <c r="D121" s="112" t="s">
        <v>2189</v>
      </c>
      <c r="E121" s="133">
        <v>282</v>
      </c>
      <c r="F121" s="139" t="str">
        <f>VLOOKUP(E121,VIP!$A$2:$O12373,2,0)</f>
        <v>DRBR282</v>
      </c>
      <c r="G121" s="139" t="str">
        <f>VLOOKUP(E121,'LISTADO ATM'!$A$2:$B$900,2,0)</f>
        <v xml:space="preserve">ATM Autobanco Nibaje </v>
      </c>
      <c r="H121" s="139" t="str">
        <f>VLOOKUP(E121,VIP!$A$2:$O17294,7,FALSE)</f>
        <v>Si</v>
      </c>
      <c r="I121" s="139" t="str">
        <f>VLOOKUP(E121,VIP!$A$2:$O9259,8,FALSE)</f>
        <v>Si</v>
      </c>
      <c r="J121" s="139" t="str">
        <f>VLOOKUP(E121,VIP!$A$2:$O9209,8,FALSE)</f>
        <v>Si</v>
      </c>
      <c r="K121" s="139" t="str">
        <f>VLOOKUP(E121,VIP!$A$2:$O12783,6,0)</f>
        <v>NO</v>
      </c>
      <c r="L121" s="113" t="s">
        <v>2228</v>
      </c>
      <c r="M121" s="111" t="s">
        <v>2465</v>
      </c>
      <c r="N121" s="124" t="s">
        <v>2472</v>
      </c>
      <c r="O121" s="141" t="s">
        <v>2474</v>
      </c>
      <c r="P121" s="110"/>
      <c r="Q121" s="114" t="s">
        <v>2228</v>
      </c>
    </row>
    <row r="122" spans="1:17" s="126" customFormat="1" ht="18" x14ac:dyDescent="0.25">
      <c r="A122" s="112" t="str">
        <f>VLOOKUP(E122,'LISTADO ATM'!$A$2:$C$901,3,0)</f>
        <v>DISTRITO NACIONAL</v>
      </c>
      <c r="B122" s="128" t="s">
        <v>2675</v>
      </c>
      <c r="C122" s="118">
        <v>44286.511736111112</v>
      </c>
      <c r="D122" s="112" t="s">
        <v>2189</v>
      </c>
      <c r="E122" s="133">
        <v>152</v>
      </c>
      <c r="F122" s="139" t="str">
        <f>VLOOKUP(E122,VIP!$A$2:$O12368,2,0)</f>
        <v>DRBR152</v>
      </c>
      <c r="G122" s="139" t="str">
        <f>VLOOKUP(E122,'LISTADO ATM'!$A$2:$B$900,2,0)</f>
        <v xml:space="preserve">ATM Kiosco Megacentro II </v>
      </c>
      <c r="H122" s="139" t="str">
        <f>VLOOKUP(E122,VIP!$A$2:$O17289,7,FALSE)</f>
        <v>Si</v>
      </c>
      <c r="I122" s="139" t="str">
        <f>VLOOKUP(E122,VIP!$A$2:$O9254,8,FALSE)</f>
        <v>Si</v>
      </c>
      <c r="J122" s="139" t="str">
        <f>VLOOKUP(E122,VIP!$A$2:$O9204,8,FALSE)</f>
        <v>Si</v>
      </c>
      <c r="K122" s="139" t="str">
        <f>VLOOKUP(E122,VIP!$A$2:$O12778,6,0)</f>
        <v>NO</v>
      </c>
      <c r="L122" s="113" t="s">
        <v>2228</v>
      </c>
      <c r="M122" s="111" t="s">
        <v>2465</v>
      </c>
      <c r="N122" s="124" t="s">
        <v>2472</v>
      </c>
      <c r="O122" s="141" t="s">
        <v>2474</v>
      </c>
      <c r="P122" s="110"/>
      <c r="Q122" s="114" t="s">
        <v>2228</v>
      </c>
    </row>
    <row r="123" spans="1:17" s="126" customFormat="1" ht="18" x14ac:dyDescent="0.25">
      <c r="A123" s="112" t="str">
        <f>VLOOKUP(E123,'LISTADO ATM'!$A$2:$C$901,3,0)</f>
        <v>ESTE</v>
      </c>
      <c r="B123" s="128" t="s">
        <v>2672</v>
      </c>
      <c r="C123" s="118">
        <v>44286.529027777775</v>
      </c>
      <c r="D123" s="112" t="s">
        <v>2189</v>
      </c>
      <c r="E123" s="133">
        <v>963</v>
      </c>
      <c r="F123" s="139" t="str">
        <f>VLOOKUP(E123,VIP!$A$2:$O12365,2,0)</f>
        <v>DRBR963</v>
      </c>
      <c r="G123" s="139" t="str">
        <f>VLOOKUP(E123,'LISTADO ATM'!$A$2:$B$900,2,0)</f>
        <v xml:space="preserve">ATM Multiplaza La Romana </v>
      </c>
      <c r="H123" s="139" t="str">
        <f>VLOOKUP(E123,VIP!$A$2:$O17286,7,FALSE)</f>
        <v>Si</v>
      </c>
      <c r="I123" s="139" t="str">
        <f>VLOOKUP(E123,VIP!$A$2:$O9251,8,FALSE)</f>
        <v>Si</v>
      </c>
      <c r="J123" s="139" t="str">
        <f>VLOOKUP(E123,VIP!$A$2:$O9201,8,FALSE)</f>
        <v>Si</v>
      </c>
      <c r="K123" s="139" t="str">
        <f>VLOOKUP(E123,VIP!$A$2:$O12775,6,0)</f>
        <v>NO</v>
      </c>
      <c r="L123" s="113" t="s">
        <v>2228</v>
      </c>
      <c r="M123" s="111" t="s">
        <v>2465</v>
      </c>
      <c r="N123" s="124" t="s">
        <v>2472</v>
      </c>
      <c r="O123" s="141" t="s">
        <v>2474</v>
      </c>
      <c r="P123" s="110"/>
      <c r="Q123" s="114" t="s">
        <v>2228</v>
      </c>
    </row>
    <row r="124" spans="1:17" s="126" customFormat="1" ht="18" x14ac:dyDescent="0.25">
      <c r="A124" s="112" t="str">
        <f>VLOOKUP(E124,'LISTADO ATM'!$A$2:$C$901,3,0)</f>
        <v>NORTE</v>
      </c>
      <c r="B124" s="128" t="s">
        <v>2669</v>
      </c>
      <c r="C124" s="118">
        <v>44286.534953703704</v>
      </c>
      <c r="D124" s="112" t="s">
        <v>2190</v>
      </c>
      <c r="E124" s="133">
        <v>262</v>
      </c>
      <c r="F124" s="139" t="str">
        <f>VLOOKUP(E124,VIP!$A$2:$O12362,2,0)</f>
        <v>DRBR262</v>
      </c>
      <c r="G124" s="139" t="str">
        <f>VLOOKUP(E124,'LISTADO ATM'!$A$2:$B$900,2,0)</f>
        <v xml:space="preserve">ATM Oficina Obras Públicas (Santiago) </v>
      </c>
      <c r="H124" s="139" t="str">
        <f>VLOOKUP(E124,VIP!$A$2:$O17283,7,FALSE)</f>
        <v>Si</v>
      </c>
      <c r="I124" s="139" t="str">
        <f>VLOOKUP(E124,VIP!$A$2:$O9248,8,FALSE)</f>
        <v>Si</v>
      </c>
      <c r="J124" s="139" t="str">
        <f>VLOOKUP(E124,VIP!$A$2:$O9198,8,FALSE)</f>
        <v>Si</v>
      </c>
      <c r="K124" s="139" t="str">
        <f>VLOOKUP(E124,VIP!$A$2:$O12772,6,0)</f>
        <v>SI</v>
      </c>
      <c r="L124" s="113" t="s">
        <v>2228</v>
      </c>
      <c r="M124" s="111" t="s">
        <v>2465</v>
      </c>
      <c r="N124" s="124" t="s">
        <v>2472</v>
      </c>
      <c r="O124" s="141" t="s">
        <v>2630</v>
      </c>
      <c r="P124" s="110"/>
      <c r="Q124" s="114" t="s">
        <v>2228</v>
      </c>
    </row>
    <row r="125" spans="1:17" s="126" customFormat="1" ht="18" x14ac:dyDescent="0.25">
      <c r="A125" s="112" t="str">
        <f>VLOOKUP(E125,'LISTADO ATM'!$A$2:$C$901,3,0)</f>
        <v>DISTRITO NACIONAL</v>
      </c>
      <c r="B125" s="128" t="s">
        <v>2724</v>
      </c>
      <c r="C125" s="118">
        <v>44286.581504629627</v>
      </c>
      <c r="D125" s="112" t="s">
        <v>2189</v>
      </c>
      <c r="E125" s="133">
        <v>927</v>
      </c>
      <c r="F125" s="139" t="str">
        <f>VLOOKUP(E125,VIP!$A$2:$O12388,2,0)</f>
        <v>DRBR927</v>
      </c>
      <c r="G125" s="139" t="str">
        <f>VLOOKUP(E125,'LISTADO ATM'!$A$2:$B$900,2,0)</f>
        <v>ATM S/M Bravo La Esperilla</v>
      </c>
      <c r="H125" s="139" t="str">
        <f>VLOOKUP(E125,VIP!$A$2:$O17309,7,FALSE)</f>
        <v>Si</v>
      </c>
      <c r="I125" s="139" t="str">
        <f>VLOOKUP(E125,VIP!$A$2:$O9274,8,FALSE)</f>
        <v>Si</v>
      </c>
      <c r="J125" s="139" t="str">
        <f>VLOOKUP(E125,VIP!$A$2:$O9224,8,FALSE)</f>
        <v>Si</v>
      </c>
      <c r="K125" s="139" t="str">
        <f>VLOOKUP(E125,VIP!$A$2:$O12798,6,0)</f>
        <v>NO</v>
      </c>
      <c r="L125" s="113" t="s">
        <v>2228</v>
      </c>
      <c r="M125" s="111" t="s">
        <v>2465</v>
      </c>
      <c r="N125" s="124" t="s">
        <v>2472</v>
      </c>
      <c r="O125" s="141" t="s">
        <v>2474</v>
      </c>
      <c r="P125" s="110"/>
      <c r="Q125" s="114" t="s">
        <v>2228</v>
      </c>
    </row>
    <row r="126" spans="1:17" s="126" customFormat="1" ht="18" x14ac:dyDescent="0.25">
      <c r="A126" s="112" t="str">
        <f>VLOOKUP(E126,'LISTADO ATM'!$A$2:$C$901,3,0)</f>
        <v>DISTRITO NACIONAL</v>
      </c>
      <c r="B126" s="128" t="s">
        <v>2719</v>
      </c>
      <c r="C126" s="118">
        <v>44286.58934027778</v>
      </c>
      <c r="D126" s="112" t="s">
        <v>2189</v>
      </c>
      <c r="E126" s="133">
        <v>961</v>
      </c>
      <c r="F126" s="139" t="str">
        <f>VLOOKUP(E126,VIP!$A$2:$O12383,2,0)</f>
        <v>DRBR03H</v>
      </c>
      <c r="G126" s="139" t="str">
        <f>VLOOKUP(E126,'LISTADO ATM'!$A$2:$B$900,2,0)</f>
        <v xml:space="preserve">ATM Listín Diario </v>
      </c>
      <c r="H126" s="139" t="str">
        <f>VLOOKUP(E126,VIP!$A$2:$O17304,7,FALSE)</f>
        <v>Si</v>
      </c>
      <c r="I126" s="139" t="str">
        <f>VLOOKUP(E126,VIP!$A$2:$O9269,8,FALSE)</f>
        <v>Si</v>
      </c>
      <c r="J126" s="139" t="str">
        <f>VLOOKUP(E126,VIP!$A$2:$O9219,8,FALSE)</f>
        <v>Si</v>
      </c>
      <c r="K126" s="139" t="str">
        <f>VLOOKUP(E126,VIP!$A$2:$O12793,6,0)</f>
        <v>NO</v>
      </c>
      <c r="L126" s="113" t="s">
        <v>2228</v>
      </c>
      <c r="M126" s="111" t="s">
        <v>2465</v>
      </c>
      <c r="N126" s="124" t="s">
        <v>2472</v>
      </c>
      <c r="O126" s="141" t="s">
        <v>2474</v>
      </c>
      <c r="P126" s="110"/>
      <c r="Q126" s="114" t="s">
        <v>2228</v>
      </c>
    </row>
    <row r="127" spans="1:17" s="126" customFormat="1" ht="18" x14ac:dyDescent="0.25">
      <c r="A127" s="112" t="str">
        <f>VLOOKUP(E127,'LISTADO ATM'!$A$2:$C$901,3,0)</f>
        <v>ESTE</v>
      </c>
      <c r="B127" s="128" t="s">
        <v>2718</v>
      </c>
      <c r="C127" s="118">
        <v>44286.594259259262</v>
      </c>
      <c r="D127" s="112" t="s">
        <v>2189</v>
      </c>
      <c r="E127" s="133">
        <v>521</v>
      </c>
      <c r="F127" s="139" t="str">
        <f>VLOOKUP(E127,VIP!$A$2:$O12382,2,0)</f>
        <v>DRBR521</v>
      </c>
      <c r="G127" s="139" t="str">
        <f>VLOOKUP(E127,'LISTADO ATM'!$A$2:$B$900,2,0)</f>
        <v xml:space="preserve">ATM UNP Bayahibe (La Romana) </v>
      </c>
      <c r="H127" s="139" t="str">
        <f>VLOOKUP(E127,VIP!$A$2:$O17303,7,FALSE)</f>
        <v>Si</v>
      </c>
      <c r="I127" s="139" t="str">
        <f>VLOOKUP(E127,VIP!$A$2:$O9268,8,FALSE)</f>
        <v>Si</v>
      </c>
      <c r="J127" s="139" t="str">
        <f>VLOOKUP(E127,VIP!$A$2:$O9218,8,FALSE)</f>
        <v>Si</v>
      </c>
      <c r="K127" s="139" t="str">
        <f>VLOOKUP(E127,VIP!$A$2:$O12792,6,0)</f>
        <v>NO</v>
      </c>
      <c r="L127" s="113" t="s">
        <v>2228</v>
      </c>
      <c r="M127" s="111" t="s">
        <v>2465</v>
      </c>
      <c r="N127" s="124" t="s">
        <v>2472</v>
      </c>
      <c r="O127" s="141" t="s">
        <v>2474</v>
      </c>
      <c r="P127" s="110"/>
      <c r="Q127" s="114" t="s">
        <v>2228</v>
      </c>
    </row>
    <row r="128" spans="1:17" s="126" customFormat="1" ht="18" x14ac:dyDescent="0.25">
      <c r="A128" s="112" t="str">
        <f>VLOOKUP(E128,'LISTADO ATM'!$A$2:$C$901,3,0)</f>
        <v>DISTRITO NACIONAL</v>
      </c>
      <c r="B128" s="128" t="s">
        <v>2715</v>
      </c>
      <c r="C128" s="118">
        <v>44286.59584490741</v>
      </c>
      <c r="D128" s="112" t="s">
        <v>2189</v>
      </c>
      <c r="E128" s="133">
        <v>21</v>
      </c>
      <c r="F128" s="139" t="str">
        <f>VLOOKUP(E128,VIP!$A$2:$O12379,2,0)</f>
        <v>DRBR021</v>
      </c>
      <c r="G128" s="139" t="str">
        <f>VLOOKUP(E128,'LISTADO ATM'!$A$2:$B$900,2,0)</f>
        <v xml:space="preserve">ATM Oficina Mella </v>
      </c>
      <c r="H128" s="139" t="str">
        <f>VLOOKUP(E128,VIP!$A$2:$O17300,7,FALSE)</f>
        <v>Si</v>
      </c>
      <c r="I128" s="139" t="str">
        <f>VLOOKUP(E128,VIP!$A$2:$O9265,8,FALSE)</f>
        <v>No</v>
      </c>
      <c r="J128" s="139" t="str">
        <f>VLOOKUP(E128,VIP!$A$2:$O9215,8,FALSE)</f>
        <v>No</v>
      </c>
      <c r="K128" s="139" t="str">
        <f>VLOOKUP(E128,VIP!$A$2:$O12789,6,0)</f>
        <v>NO</v>
      </c>
      <c r="L128" s="113" t="s">
        <v>2228</v>
      </c>
      <c r="M128" s="111" t="s">
        <v>2465</v>
      </c>
      <c r="N128" s="124" t="s">
        <v>2472</v>
      </c>
      <c r="O128" s="141" t="s">
        <v>2474</v>
      </c>
      <c r="P128" s="110"/>
      <c r="Q128" s="114" t="s">
        <v>2228</v>
      </c>
    </row>
    <row r="129" spans="1:17" s="126" customFormat="1" ht="18" x14ac:dyDescent="0.25">
      <c r="A129" s="112" t="str">
        <f>VLOOKUP(E129,'LISTADO ATM'!$A$2:$C$901,3,0)</f>
        <v>DISTRITO NACIONAL</v>
      </c>
      <c r="B129" s="128" t="s">
        <v>2711</v>
      </c>
      <c r="C129" s="118">
        <v>44286.601527777777</v>
      </c>
      <c r="D129" s="112" t="s">
        <v>2189</v>
      </c>
      <c r="E129" s="133">
        <v>724</v>
      </c>
      <c r="F129" s="139" t="str">
        <f>VLOOKUP(E129,VIP!$A$2:$O12375,2,0)</f>
        <v>DRBR997</v>
      </c>
      <c r="G129" s="139" t="str">
        <f>VLOOKUP(E129,'LISTADO ATM'!$A$2:$B$900,2,0)</f>
        <v xml:space="preserve">ATM El Huacal I </v>
      </c>
      <c r="H129" s="139" t="str">
        <f>VLOOKUP(E129,VIP!$A$2:$O17296,7,FALSE)</f>
        <v>Si</v>
      </c>
      <c r="I129" s="139" t="str">
        <f>VLOOKUP(E129,VIP!$A$2:$O9261,8,FALSE)</f>
        <v>Si</v>
      </c>
      <c r="J129" s="139" t="str">
        <f>VLOOKUP(E129,VIP!$A$2:$O9211,8,FALSE)</f>
        <v>Si</v>
      </c>
      <c r="K129" s="139" t="str">
        <f>VLOOKUP(E129,VIP!$A$2:$O12785,6,0)</f>
        <v>NO</v>
      </c>
      <c r="L129" s="113" t="s">
        <v>2228</v>
      </c>
      <c r="M129" s="111" t="s">
        <v>2465</v>
      </c>
      <c r="N129" s="124" t="s">
        <v>2472</v>
      </c>
      <c r="O129" s="141" t="s">
        <v>2474</v>
      </c>
      <c r="P129" s="110"/>
      <c r="Q129" s="114" t="s">
        <v>2228</v>
      </c>
    </row>
    <row r="130" spans="1:17" s="126" customFormat="1" ht="18" x14ac:dyDescent="0.25">
      <c r="A130" s="112" t="str">
        <f>VLOOKUP(E130,'LISTADO ATM'!$A$2:$C$901,3,0)</f>
        <v>NORTE</v>
      </c>
      <c r="B130" s="128" t="s">
        <v>2710</v>
      </c>
      <c r="C130" s="118">
        <v>44286.602500000001</v>
      </c>
      <c r="D130" s="112" t="s">
        <v>2189</v>
      </c>
      <c r="E130" s="133">
        <v>172</v>
      </c>
      <c r="F130" s="139" t="str">
        <f>VLOOKUP(E130,VIP!$A$2:$O12374,2,0)</f>
        <v>DRBR172</v>
      </c>
      <c r="G130" s="139" t="str">
        <f>VLOOKUP(E130,'LISTADO ATM'!$A$2:$B$900,2,0)</f>
        <v xml:space="preserve">ATM UNP Guaucí </v>
      </c>
      <c r="H130" s="139" t="str">
        <f>VLOOKUP(E130,VIP!$A$2:$O17295,7,FALSE)</f>
        <v>Si</v>
      </c>
      <c r="I130" s="139" t="str">
        <f>VLOOKUP(E130,VIP!$A$2:$O9260,8,FALSE)</f>
        <v>Si</v>
      </c>
      <c r="J130" s="139" t="str">
        <f>VLOOKUP(E130,VIP!$A$2:$O9210,8,FALSE)</f>
        <v>Si</v>
      </c>
      <c r="K130" s="139" t="str">
        <f>VLOOKUP(E130,VIP!$A$2:$O12784,6,0)</f>
        <v>NO</v>
      </c>
      <c r="L130" s="113" t="s">
        <v>2228</v>
      </c>
      <c r="M130" s="111" t="s">
        <v>2465</v>
      </c>
      <c r="N130" s="124" t="s">
        <v>2472</v>
      </c>
      <c r="O130" s="141" t="s">
        <v>2474</v>
      </c>
      <c r="P130" s="110"/>
      <c r="Q130" s="114" t="s">
        <v>2228</v>
      </c>
    </row>
    <row r="131" spans="1:17" s="126" customFormat="1" ht="18" x14ac:dyDescent="0.25">
      <c r="A131" s="112" t="str">
        <f>VLOOKUP(E131,'LISTADO ATM'!$A$2:$C$901,3,0)</f>
        <v>NORTE</v>
      </c>
      <c r="B131" s="128" t="s">
        <v>2709</v>
      </c>
      <c r="C131" s="118">
        <v>44286.605474537035</v>
      </c>
      <c r="D131" s="112" t="s">
        <v>2190</v>
      </c>
      <c r="E131" s="133">
        <v>518</v>
      </c>
      <c r="F131" s="139" t="str">
        <f>VLOOKUP(E131,VIP!$A$2:$O12373,2,0)</f>
        <v>DRBR518</v>
      </c>
      <c r="G131" s="139" t="str">
        <f>VLOOKUP(E131,'LISTADO ATM'!$A$2:$B$900,2,0)</f>
        <v xml:space="preserve">ATM Autobanco Los Alamos </v>
      </c>
      <c r="H131" s="139" t="str">
        <f>VLOOKUP(E131,VIP!$A$2:$O17294,7,FALSE)</f>
        <v>Si</v>
      </c>
      <c r="I131" s="139" t="str">
        <f>VLOOKUP(E131,VIP!$A$2:$O9259,8,FALSE)</f>
        <v>Si</v>
      </c>
      <c r="J131" s="139" t="str">
        <f>VLOOKUP(E131,VIP!$A$2:$O9209,8,FALSE)</f>
        <v>Si</v>
      </c>
      <c r="K131" s="139" t="str">
        <f>VLOOKUP(E131,VIP!$A$2:$O12783,6,0)</f>
        <v>NO</v>
      </c>
      <c r="L131" s="113" t="s">
        <v>2228</v>
      </c>
      <c r="M131" s="111" t="s">
        <v>2465</v>
      </c>
      <c r="N131" s="124" t="s">
        <v>2472</v>
      </c>
      <c r="O131" s="141" t="s">
        <v>2505</v>
      </c>
      <c r="P131" s="110"/>
      <c r="Q131" s="114" t="s">
        <v>2228</v>
      </c>
    </row>
    <row r="132" spans="1:17" s="126" customFormat="1" ht="18" x14ac:dyDescent="0.25">
      <c r="A132" s="112" t="str">
        <f>VLOOKUP(E132,'LISTADO ATM'!$A$2:$C$901,3,0)</f>
        <v>DISTRITO NACIONAL</v>
      </c>
      <c r="B132" s="128" t="s">
        <v>2706</v>
      </c>
      <c r="C132" s="118">
        <v>44286.607847222222</v>
      </c>
      <c r="D132" s="112" t="s">
        <v>2189</v>
      </c>
      <c r="E132" s="133">
        <v>321</v>
      </c>
      <c r="F132" s="139" t="str">
        <f>VLOOKUP(E132,VIP!$A$2:$O12370,2,0)</f>
        <v>DRBR321</v>
      </c>
      <c r="G132" s="139" t="str">
        <f>VLOOKUP(E132,'LISTADO ATM'!$A$2:$B$900,2,0)</f>
        <v xml:space="preserve">ATM Oficina Jiménez Moya I </v>
      </c>
      <c r="H132" s="139" t="str">
        <f>VLOOKUP(E132,VIP!$A$2:$O17291,7,FALSE)</f>
        <v>Si</v>
      </c>
      <c r="I132" s="139" t="str">
        <f>VLOOKUP(E132,VIP!$A$2:$O9256,8,FALSE)</f>
        <v>Si</v>
      </c>
      <c r="J132" s="139" t="str">
        <f>VLOOKUP(E132,VIP!$A$2:$O9206,8,FALSE)</f>
        <v>Si</v>
      </c>
      <c r="K132" s="139" t="str">
        <f>VLOOKUP(E132,VIP!$A$2:$O12780,6,0)</f>
        <v>NO</v>
      </c>
      <c r="L132" s="113" t="s">
        <v>2228</v>
      </c>
      <c r="M132" s="111" t="s">
        <v>2465</v>
      </c>
      <c r="N132" s="124" t="s">
        <v>2472</v>
      </c>
      <c r="O132" s="141" t="s">
        <v>2474</v>
      </c>
      <c r="P132" s="110"/>
      <c r="Q132" s="114" t="s">
        <v>2228</v>
      </c>
    </row>
    <row r="133" spans="1:17" s="126" customFormat="1" ht="18" x14ac:dyDescent="0.25">
      <c r="A133" s="112" t="str">
        <f>VLOOKUP(E133,'LISTADO ATM'!$A$2:$C$901,3,0)</f>
        <v>DISTRITO NACIONAL</v>
      </c>
      <c r="B133" s="128" t="s">
        <v>2739</v>
      </c>
      <c r="C133" s="118">
        <v>44286.64984953704</v>
      </c>
      <c r="D133" s="112" t="s">
        <v>2189</v>
      </c>
      <c r="E133" s="133">
        <v>498</v>
      </c>
      <c r="F133" s="139" t="str">
        <f>VLOOKUP(E133,VIP!$A$2:$O12347,2,0)</f>
        <v>DRBR498</v>
      </c>
      <c r="G133" s="139" t="str">
        <f>VLOOKUP(E133,'LISTADO ATM'!$A$2:$B$900,2,0)</f>
        <v xml:space="preserve">ATM Estación Sunix 27 de Febrero </v>
      </c>
      <c r="H133" s="139" t="str">
        <f>VLOOKUP(E133,VIP!$A$2:$O17268,7,FALSE)</f>
        <v>Si</v>
      </c>
      <c r="I133" s="139" t="str">
        <f>VLOOKUP(E133,VIP!$A$2:$O9233,8,FALSE)</f>
        <v>Si</v>
      </c>
      <c r="J133" s="139" t="str">
        <f>VLOOKUP(E133,VIP!$A$2:$O9183,8,FALSE)</f>
        <v>Si</v>
      </c>
      <c r="K133" s="139" t="str">
        <f>VLOOKUP(E133,VIP!$A$2:$O12757,6,0)</f>
        <v>NO</v>
      </c>
      <c r="L133" s="113" t="s">
        <v>2228</v>
      </c>
      <c r="M133" s="111" t="s">
        <v>2465</v>
      </c>
      <c r="N133" s="124" t="s">
        <v>2493</v>
      </c>
      <c r="O133" s="141" t="s">
        <v>2474</v>
      </c>
      <c r="P133" s="110"/>
      <c r="Q133" s="114" t="s">
        <v>2228</v>
      </c>
    </row>
    <row r="134" spans="1:17" s="126" customFormat="1" ht="18" x14ac:dyDescent="0.25">
      <c r="A134" s="112" t="str">
        <f>VLOOKUP(E134,'LISTADO ATM'!$A$2:$C$901,3,0)</f>
        <v>ESTE</v>
      </c>
      <c r="B134" s="128" t="s">
        <v>2738</v>
      </c>
      <c r="C134" s="118">
        <v>44286.650613425925</v>
      </c>
      <c r="D134" s="112" t="s">
        <v>2189</v>
      </c>
      <c r="E134" s="133">
        <v>843</v>
      </c>
      <c r="F134" s="139" t="str">
        <f>VLOOKUP(E134,VIP!$A$2:$O12346,2,0)</f>
        <v>DRBR843</v>
      </c>
      <c r="G134" s="139" t="str">
        <f>VLOOKUP(E134,'LISTADO ATM'!$A$2:$B$900,2,0)</f>
        <v xml:space="preserve">ATM Oficina Romana Centro </v>
      </c>
      <c r="H134" s="139" t="str">
        <f>VLOOKUP(E134,VIP!$A$2:$O17267,7,FALSE)</f>
        <v>Si</v>
      </c>
      <c r="I134" s="139" t="str">
        <f>VLOOKUP(E134,VIP!$A$2:$O9232,8,FALSE)</f>
        <v>Si</v>
      </c>
      <c r="J134" s="139" t="str">
        <f>VLOOKUP(E134,VIP!$A$2:$O9182,8,FALSE)</f>
        <v>Si</v>
      </c>
      <c r="K134" s="139" t="str">
        <f>VLOOKUP(E134,VIP!$A$2:$O12756,6,0)</f>
        <v>NO</v>
      </c>
      <c r="L134" s="113" t="s">
        <v>2228</v>
      </c>
      <c r="M134" s="111" t="s">
        <v>2465</v>
      </c>
      <c r="N134" s="124" t="s">
        <v>2472</v>
      </c>
      <c r="O134" s="141" t="s">
        <v>2474</v>
      </c>
      <c r="P134" s="110"/>
      <c r="Q134" s="114" t="s">
        <v>2228</v>
      </c>
    </row>
    <row r="135" spans="1:17" s="126" customFormat="1" ht="18" x14ac:dyDescent="0.25">
      <c r="A135" s="112" t="str">
        <f>VLOOKUP(E135,'LISTADO ATM'!$A$2:$C$901,3,0)</f>
        <v>DISTRITO NACIONAL</v>
      </c>
      <c r="B135" s="128" t="s">
        <v>2737</v>
      </c>
      <c r="C135" s="118">
        <v>44286.652222222219</v>
      </c>
      <c r="D135" s="112" t="s">
        <v>2189</v>
      </c>
      <c r="E135" s="133">
        <v>648</v>
      </c>
      <c r="F135" s="139" t="str">
        <f>VLOOKUP(E135,VIP!$A$2:$O12345,2,0)</f>
        <v>DRBR190</v>
      </c>
      <c r="G135" s="139" t="str">
        <f>VLOOKUP(E135,'LISTADO ATM'!$A$2:$B$900,2,0)</f>
        <v xml:space="preserve">ATM Hermandad de Pensionados </v>
      </c>
      <c r="H135" s="139" t="str">
        <f>VLOOKUP(E135,VIP!$A$2:$O17266,7,FALSE)</f>
        <v>Si</v>
      </c>
      <c r="I135" s="139" t="str">
        <f>VLOOKUP(E135,VIP!$A$2:$O9231,8,FALSE)</f>
        <v>No</v>
      </c>
      <c r="J135" s="139" t="str">
        <f>VLOOKUP(E135,VIP!$A$2:$O9181,8,FALSE)</f>
        <v>No</v>
      </c>
      <c r="K135" s="139" t="str">
        <f>VLOOKUP(E135,VIP!$A$2:$O12755,6,0)</f>
        <v>NO</v>
      </c>
      <c r="L135" s="113" t="s">
        <v>2228</v>
      </c>
      <c r="M135" s="111" t="s">
        <v>2465</v>
      </c>
      <c r="N135" s="124" t="s">
        <v>2472</v>
      </c>
      <c r="O135" s="141" t="s">
        <v>2474</v>
      </c>
      <c r="P135" s="110"/>
      <c r="Q135" s="114" t="s">
        <v>2228</v>
      </c>
    </row>
    <row r="136" spans="1:17" s="126" customFormat="1" ht="18" x14ac:dyDescent="0.25">
      <c r="A136" s="112" t="str">
        <f>VLOOKUP(E136,'LISTADO ATM'!$A$2:$C$901,3,0)</f>
        <v>DISTRITO NACIONAL</v>
      </c>
      <c r="B136" s="128" t="s">
        <v>2654</v>
      </c>
      <c r="C136" s="118">
        <v>44286.395416666666</v>
      </c>
      <c r="D136" s="112" t="s">
        <v>2189</v>
      </c>
      <c r="E136" s="133">
        <v>861</v>
      </c>
      <c r="F136" s="139" t="str">
        <f>VLOOKUP(E136,VIP!$A$2:$O12352,2,0)</f>
        <v>DRBR861</v>
      </c>
      <c r="G136" s="139" t="str">
        <f>VLOOKUP(E136,'LISTADO ATM'!$A$2:$B$900,2,0)</f>
        <v xml:space="preserve">ATM Oficina Bella Vista 27 de Febrero II </v>
      </c>
      <c r="H136" s="139" t="str">
        <f>VLOOKUP(E136,VIP!$A$2:$O17273,7,FALSE)</f>
        <v>Si</v>
      </c>
      <c r="I136" s="139" t="str">
        <f>VLOOKUP(E136,VIP!$A$2:$O9238,8,FALSE)</f>
        <v>Si</v>
      </c>
      <c r="J136" s="139" t="str">
        <f>VLOOKUP(E136,VIP!$A$2:$O9188,8,FALSE)</f>
        <v>Si</v>
      </c>
      <c r="K136" s="139" t="str">
        <f>VLOOKUP(E136,VIP!$A$2:$O12762,6,0)</f>
        <v>NO</v>
      </c>
      <c r="L136" s="113" t="s">
        <v>2663</v>
      </c>
      <c r="M136" s="111" t="s">
        <v>2465</v>
      </c>
      <c r="N136" s="124" t="s">
        <v>2493</v>
      </c>
      <c r="O136" s="141" t="s">
        <v>2474</v>
      </c>
      <c r="P136" s="110"/>
      <c r="Q136" s="114" t="s">
        <v>2663</v>
      </c>
    </row>
    <row r="137" spans="1:17" s="126" customFormat="1" ht="18" x14ac:dyDescent="0.25">
      <c r="A137" s="112" t="str">
        <f>VLOOKUP(E137,'LISTADO ATM'!$A$2:$C$901,3,0)</f>
        <v>DISTRITO NACIONAL</v>
      </c>
      <c r="B137" s="128" t="s">
        <v>2712</v>
      </c>
      <c r="C137" s="118">
        <v>44286.60056712963</v>
      </c>
      <c r="D137" s="112" t="s">
        <v>2189</v>
      </c>
      <c r="E137" s="133">
        <v>725</v>
      </c>
      <c r="F137" s="139" t="str">
        <f>VLOOKUP(E137,VIP!$A$2:$O12376,2,0)</f>
        <v>DRBR998</v>
      </c>
      <c r="G137" s="139" t="str">
        <f>VLOOKUP(E137,'LISTADO ATM'!$A$2:$B$900,2,0)</f>
        <v xml:space="preserve">ATM El Huacal II  </v>
      </c>
      <c r="H137" s="139" t="str">
        <f>VLOOKUP(E137,VIP!$A$2:$O17297,7,FALSE)</f>
        <v>Si</v>
      </c>
      <c r="I137" s="139" t="str">
        <f>VLOOKUP(E137,VIP!$A$2:$O9262,8,FALSE)</f>
        <v>Si</v>
      </c>
      <c r="J137" s="139" t="str">
        <f>VLOOKUP(E137,VIP!$A$2:$O9212,8,FALSE)</f>
        <v>Si</v>
      </c>
      <c r="K137" s="139" t="str">
        <f>VLOOKUP(E137,VIP!$A$2:$O12786,6,0)</f>
        <v>NO</v>
      </c>
      <c r="L137" s="113" t="s">
        <v>2727</v>
      </c>
      <c r="M137" s="111" t="s">
        <v>2465</v>
      </c>
      <c r="N137" s="124" t="s">
        <v>2472</v>
      </c>
      <c r="O137" s="141" t="s">
        <v>2474</v>
      </c>
      <c r="P137" s="110"/>
      <c r="Q137" s="114" t="s">
        <v>2727</v>
      </c>
    </row>
    <row r="138" spans="1:17" s="126" customFormat="1" ht="18" x14ac:dyDescent="0.25">
      <c r="A138" s="112" t="str">
        <f>VLOOKUP(E138,'LISTADO ATM'!$A$2:$C$901,3,0)</f>
        <v>ESTE</v>
      </c>
      <c r="B138" s="128" t="s">
        <v>2688</v>
      </c>
      <c r="C138" s="118">
        <v>44286.489768518521</v>
      </c>
      <c r="D138" s="112" t="s">
        <v>2189</v>
      </c>
      <c r="E138" s="133">
        <v>330</v>
      </c>
      <c r="F138" s="139" t="str">
        <f>VLOOKUP(E138,VIP!$A$2:$O12381,2,0)</f>
        <v>DRBR330</v>
      </c>
      <c r="G138" s="139" t="str">
        <f>VLOOKUP(E138,'LISTADO ATM'!$A$2:$B$900,2,0)</f>
        <v xml:space="preserve">ATM Oficina Boulevard (Higuey) </v>
      </c>
      <c r="H138" s="139" t="str">
        <f>VLOOKUP(E138,VIP!$A$2:$O17302,7,FALSE)</f>
        <v>Si</v>
      </c>
      <c r="I138" s="139" t="str">
        <f>VLOOKUP(E138,VIP!$A$2:$O9267,8,FALSE)</f>
        <v>Si</v>
      </c>
      <c r="J138" s="139" t="str">
        <f>VLOOKUP(E138,VIP!$A$2:$O9217,8,FALSE)</f>
        <v>Si</v>
      </c>
      <c r="K138" s="139" t="str">
        <f>VLOOKUP(E138,VIP!$A$2:$O12791,6,0)</f>
        <v>SI</v>
      </c>
      <c r="L138" s="113" t="s">
        <v>2697</v>
      </c>
      <c r="M138" s="111" t="s">
        <v>2465</v>
      </c>
      <c r="N138" s="124" t="s">
        <v>2472</v>
      </c>
      <c r="O138" s="141" t="s">
        <v>2474</v>
      </c>
      <c r="P138" s="110"/>
      <c r="Q138" s="114" t="s">
        <v>2697</v>
      </c>
    </row>
    <row r="139" spans="1:17" s="126" customFormat="1" ht="18" x14ac:dyDescent="0.25">
      <c r="A139" s="112" t="str">
        <f>VLOOKUP(E139,'LISTADO ATM'!$A$2:$C$901,3,0)</f>
        <v>DISTRITO NACIONAL</v>
      </c>
      <c r="B139" s="128" t="s">
        <v>2556</v>
      </c>
      <c r="C139" s="118">
        <v>44285.629699074074</v>
      </c>
      <c r="D139" s="112" t="s">
        <v>2189</v>
      </c>
      <c r="E139" s="133">
        <v>744</v>
      </c>
      <c r="F139" s="139" t="str">
        <f>VLOOKUP(E139,VIP!$A$2:$O12323,2,0)</f>
        <v>DRBR289</v>
      </c>
      <c r="G139" s="139" t="str">
        <f>VLOOKUP(E139,'LISTADO ATM'!$A$2:$B$900,2,0)</f>
        <v xml:space="preserve">ATM Multicentro La Sirena Venezuela </v>
      </c>
      <c r="H139" s="139" t="str">
        <f>VLOOKUP(E139,VIP!$A$2:$O17244,7,FALSE)</f>
        <v>Si</v>
      </c>
      <c r="I139" s="139" t="str">
        <f>VLOOKUP(E139,VIP!$A$2:$O9209,8,FALSE)</f>
        <v>Si</v>
      </c>
      <c r="J139" s="139" t="str">
        <f>VLOOKUP(E139,VIP!$A$2:$O9159,8,FALSE)</f>
        <v>Si</v>
      </c>
      <c r="K139" s="139" t="str">
        <f>VLOOKUP(E139,VIP!$A$2:$O12733,6,0)</f>
        <v>SI</v>
      </c>
      <c r="L139" s="113" t="s">
        <v>2254</v>
      </c>
      <c r="M139" s="111" t="s">
        <v>2465</v>
      </c>
      <c r="N139" s="198" t="s">
        <v>2542</v>
      </c>
      <c r="O139" s="141" t="s">
        <v>2474</v>
      </c>
      <c r="P139" s="110"/>
      <c r="Q139" s="114" t="s">
        <v>2254</v>
      </c>
    </row>
    <row r="140" spans="1:17" s="126" customFormat="1" ht="18" x14ac:dyDescent="0.25">
      <c r="A140" s="112" t="str">
        <f>VLOOKUP(E140,'LISTADO ATM'!$A$2:$C$901,3,0)</f>
        <v>NORTE</v>
      </c>
      <c r="B140" s="128" t="s">
        <v>2602</v>
      </c>
      <c r="C140" s="118">
        <v>44286.122152777774</v>
      </c>
      <c r="D140" s="112" t="s">
        <v>2190</v>
      </c>
      <c r="E140" s="133">
        <v>64</v>
      </c>
      <c r="F140" s="139" t="str">
        <f>VLOOKUP(E140,VIP!$A$2:$O12327,2,0)</f>
        <v>DRBR064</v>
      </c>
      <c r="G140" s="139" t="str">
        <f>VLOOKUP(E140,'LISTADO ATM'!$A$2:$B$900,2,0)</f>
        <v xml:space="preserve">ATM COOPALINA (Cotuí) </v>
      </c>
      <c r="H140" s="139" t="str">
        <f>VLOOKUP(E140,VIP!$A$2:$O17248,7,FALSE)</f>
        <v>Si</v>
      </c>
      <c r="I140" s="139" t="str">
        <f>VLOOKUP(E140,VIP!$A$2:$O9213,8,FALSE)</f>
        <v>Si</v>
      </c>
      <c r="J140" s="139" t="str">
        <f>VLOOKUP(E140,VIP!$A$2:$O9163,8,FALSE)</f>
        <v>Si</v>
      </c>
      <c r="K140" s="139" t="str">
        <f>VLOOKUP(E140,VIP!$A$2:$O12737,6,0)</f>
        <v>NO</v>
      </c>
      <c r="L140" s="113" t="s">
        <v>2254</v>
      </c>
      <c r="M140" s="111" t="s">
        <v>2465</v>
      </c>
      <c r="N140" s="198" t="s">
        <v>2542</v>
      </c>
      <c r="O140" s="141" t="s">
        <v>2505</v>
      </c>
      <c r="P140" s="110"/>
      <c r="Q140" s="114" t="s">
        <v>2254</v>
      </c>
    </row>
    <row r="141" spans="1:17" s="126" customFormat="1" ht="18" x14ac:dyDescent="0.25">
      <c r="A141" s="112" t="str">
        <f>VLOOKUP(E141,'LISTADO ATM'!$A$2:$C$901,3,0)</f>
        <v>DISTRITO NACIONAL</v>
      </c>
      <c r="B141" s="128" t="s">
        <v>2601</v>
      </c>
      <c r="C141" s="118">
        <v>44286.123854166668</v>
      </c>
      <c r="D141" s="112" t="s">
        <v>2189</v>
      </c>
      <c r="E141" s="133">
        <v>816</v>
      </c>
      <c r="F141" s="139" t="str">
        <f>VLOOKUP(E141,VIP!$A$2:$O12326,2,0)</f>
        <v>DRBR816</v>
      </c>
      <c r="G141" s="139" t="str">
        <f>VLOOKUP(E141,'LISTADO ATM'!$A$2:$B$900,2,0)</f>
        <v xml:space="preserve">ATM Oficina Pedro Brand </v>
      </c>
      <c r="H141" s="139" t="str">
        <f>VLOOKUP(E141,VIP!$A$2:$O17247,7,FALSE)</f>
        <v>Si</v>
      </c>
      <c r="I141" s="139" t="str">
        <f>VLOOKUP(E141,VIP!$A$2:$O9212,8,FALSE)</f>
        <v>Si</v>
      </c>
      <c r="J141" s="139" t="str">
        <f>VLOOKUP(E141,VIP!$A$2:$O9162,8,FALSE)</f>
        <v>Si</v>
      </c>
      <c r="K141" s="139" t="str">
        <f>VLOOKUP(E141,VIP!$A$2:$O12736,6,0)</f>
        <v>NO</v>
      </c>
      <c r="L141" s="113" t="s">
        <v>2254</v>
      </c>
      <c r="M141" s="111" t="s">
        <v>2465</v>
      </c>
      <c r="N141" s="198" t="s">
        <v>2542</v>
      </c>
      <c r="O141" s="141" t="s">
        <v>2474</v>
      </c>
      <c r="P141" s="110"/>
      <c r="Q141" s="114" t="s">
        <v>2254</v>
      </c>
    </row>
    <row r="142" spans="1:17" s="126" customFormat="1" ht="18" x14ac:dyDescent="0.25">
      <c r="A142" s="112" t="str">
        <f>VLOOKUP(E142,'LISTADO ATM'!$A$2:$C$901,3,0)</f>
        <v>DISTRITO NACIONAL</v>
      </c>
      <c r="B142" s="128" t="s">
        <v>2623</v>
      </c>
      <c r="C142" s="118">
        <v>44286.346261574072</v>
      </c>
      <c r="D142" s="112" t="s">
        <v>2189</v>
      </c>
      <c r="E142" s="133">
        <v>816</v>
      </c>
      <c r="F142" s="139" t="str">
        <f>VLOOKUP(E142,VIP!$A$2:$O12330,2,0)</f>
        <v>DRBR816</v>
      </c>
      <c r="G142" s="139" t="str">
        <f>VLOOKUP(E142,'LISTADO ATM'!$A$2:$B$900,2,0)</f>
        <v xml:space="preserve">ATM Oficina Pedro Brand </v>
      </c>
      <c r="H142" s="139" t="str">
        <f>VLOOKUP(E142,VIP!$A$2:$O17251,7,FALSE)</f>
        <v>Si</v>
      </c>
      <c r="I142" s="139" t="str">
        <f>VLOOKUP(E142,VIP!$A$2:$O9216,8,FALSE)</f>
        <v>Si</v>
      </c>
      <c r="J142" s="139" t="str">
        <f>VLOOKUP(E142,VIP!$A$2:$O9166,8,FALSE)</f>
        <v>Si</v>
      </c>
      <c r="K142" s="139" t="str">
        <f>VLOOKUP(E142,VIP!$A$2:$O12740,6,0)</f>
        <v>NO</v>
      </c>
      <c r="L142" s="113" t="s">
        <v>2254</v>
      </c>
      <c r="M142" s="111" t="s">
        <v>2465</v>
      </c>
      <c r="N142" s="124" t="s">
        <v>2472</v>
      </c>
      <c r="O142" s="141" t="s">
        <v>2474</v>
      </c>
      <c r="P142" s="110"/>
      <c r="Q142" s="114" t="s">
        <v>2254</v>
      </c>
    </row>
    <row r="143" spans="1:17" s="126" customFormat="1" ht="18" x14ac:dyDescent="0.25">
      <c r="A143" s="112" t="str">
        <f>VLOOKUP(E143,'LISTADO ATM'!$A$2:$C$901,3,0)</f>
        <v>DISTRITO NACIONAL</v>
      </c>
      <c r="B143" s="128" t="s">
        <v>2668</v>
      </c>
      <c r="C143" s="118">
        <v>44286.539618055554</v>
      </c>
      <c r="D143" s="112" t="s">
        <v>2189</v>
      </c>
      <c r="E143" s="133">
        <v>600</v>
      </c>
      <c r="F143" s="139" t="str">
        <f>VLOOKUP(E143,VIP!$A$2:$O12361,2,0)</f>
        <v>DRBR600</v>
      </c>
      <c r="G143" s="139" t="str">
        <f>VLOOKUP(E143,'LISTADO ATM'!$A$2:$B$900,2,0)</f>
        <v>ATM S/M Bravo Hipica</v>
      </c>
      <c r="H143" s="139" t="str">
        <f>VLOOKUP(E143,VIP!$A$2:$O17282,7,FALSE)</f>
        <v>N/A</v>
      </c>
      <c r="I143" s="139" t="str">
        <f>VLOOKUP(E143,VIP!$A$2:$O9247,8,FALSE)</f>
        <v>N/A</v>
      </c>
      <c r="J143" s="139" t="str">
        <f>VLOOKUP(E143,VIP!$A$2:$O9197,8,FALSE)</f>
        <v>N/A</v>
      </c>
      <c r="K143" s="139" t="str">
        <f>VLOOKUP(E143,VIP!$A$2:$O12771,6,0)</f>
        <v>N/A</v>
      </c>
      <c r="L143" s="113" t="s">
        <v>2254</v>
      </c>
      <c r="M143" s="111" t="s">
        <v>2465</v>
      </c>
      <c r="N143" s="124" t="s">
        <v>2472</v>
      </c>
      <c r="O143" s="141" t="s">
        <v>2474</v>
      </c>
      <c r="P143" s="110"/>
      <c r="Q143" s="114" t="s">
        <v>2254</v>
      </c>
    </row>
    <row r="144" spans="1:17" s="126" customFormat="1" ht="18" x14ac:dyDescent="0.25">
      <c r="A144" s="112" t="str">
        <f>VLOOKUP(E144,'LISTADO ATM'!$A$2:$C$901,3,0)</f>
        <v>DISTRITO NACIONAL</v>
      </c>
      <c r="B144" s="128" t="s">
        <v>2732</v>
      </c>
      <c r="C144" s="118">
        <v>44286.660925925928</v>
      </c>
      <c r="D144" s="112" t="s">
        <v>2189</v>
      </c>
      <c r="E144" s="133">
        <v>672</v>
      </c>
      <c r="F144" s="139" t="str">
        <f>VLOOKUP(E144,VIP!$A$2:$O12340,2,0)</f>
        <v>DRBR672</v>
      </c>
      <c r="G144" s="139" t="str">
        <f>VLOOKUP(E144,'LISTADO ATM'!$A$2:$B$900,2,0)</f>
        <v>ATM Destacamento Policía Nacional La Victoria</v>
      </c>
      <c r="H144" s="139" t="str">
        <f>VLOOKUP(E144,VIP!$A$2:$O17261,7,FALSE)</f>
        <v>Si</v>
      </c>
      <c r="I144" s="139" t="str">
        <f>VLOOKUP(E144,VIP!$A$2:$O9226,8,FALSE)</f>
        <v>Si</v>
      </c>
      <c r="J144" s="139" t="str">
        <f>VLOOKUP(E144,VIP!$A$2:$O9176,8,FALSE)</f>
        <v>Si</v>
      </c>
      <c r="K144" s="139" t="str">
        <f>VLOOKUP(E144,VIP!$A$2:$O12750,6,0)</f>
        <v>SI</v>
      </c>
      <c r="L144" s="113" t="s">
        <v>2254</v>
      </c>
      <c r="M144" s="111" t="s">
        <v>2465</v>
      </c>
      <c r="N144" s="124" t="s">
        <v>2472</v>
      </c>
      <c r="O144" s="141" t="s">
        <v>2474</v>
      </c>
      <c r="P144" s="110"/>
      <c r="Q144" s="114" t="s">
        <v>2254</v>
      </c>
    </row>
    <row r="145" spans="1:17" s="126" customFormat="1" ht="18" x14ac:dyDescent="0.25">
      <c r="A145" s="112" t="str">
        <f>VLOOKUP(E145,'LISTADO ATM'!$A$2:$C$901,3,0)</f>
        <v>DISTRITO NACIONAL</v>
      </c>
      <c r="B145" s="128" t="s">
        <v>2529</v>
      </c>
      <c r="C145" s="118">
        <v>44285.03392361111</v>
      </c>
      <c r="D145" s="112" t="s">
        <v>2468</v>
      </c>
      <c r="E145" s="133">
        <v>26</v>
      </c>
      <c r="F145" s="139" t="str">
        <f>VLOOKUP(E145,VIP!$A$2:$O12331,2,0)</f>
        <v>DRBR221</v>
      </c>
      <c r="G145" s="139" t="str">
        <f>VLOOKUP(E145,'LISTADO ATM'!$A$2:$B$900,2,0)</f>
        <v>ATM S/M Jumbo San Isidro</v>
      </c>
      <c r="H145" s="139" t="str">
        <f>VLOOKUP(E145,VIP!$A$2:$O17252,7,FALSE)</f>
        <v>Si</v>
      </c>
      <c r="I145" s="139" t="str">
        <f>VLOOKUP(E145,VIP!$A$2:$O9217,8,FALSE)</f>
        <v>Si</v>
      </c>
      <c r="J145" s="139" t="str">
        <f>VLOOKUP(E145,VIP!$A$2:$O9167,8,FALSE)</f>
        <v>Si</v>
      </c>
      <c r="K145" s="139" t="str">
        <f>VLOOKUP(E145,VIP!$A$2:$O12741,6,0)</f>
        <v>NO</v>
      </c>
      <c r="L145" s="113" t="s">
        <v>2521</v>
      </c>
      <c r="M145" s="111" t="s">
        <v>2465</v>
      </c>
      <c r="N145" s="198" t="s">
        <v>2542</v>
      </c>
      <c r="O145" s="141" t="s">
        <v>2473</v>
      </c>
      <c r="P145" s="110"/>
      <c r="Q145" s="114" t="s">
        <v>2533</v>
      </c>
    </row>
    <row r="146" spans="1:17" s="126" customFormat="1" ht="18" x14ac:dyDescent="0.25">
      <c r="A146" s="112" t="str">
        <f>VLOOKUP(E146,'LISTADO ATM'!$A$2:$C$901,3,0)</f>
        <v>NORTE</v>
      </c>
      <c r="B146" s="128" t="s">
        <v>2527</v>
      </c>
      <c r="C146" s="118">
        <v>44285.043275462966</v>
      </c>
      <c r="D146" s="112" t="s">
        <v>2494</v>
      </c>
      <c r="E146" s="133">
        <v>304</v>
      </c>
      <c r="F146" s="139" t="str">
        <f>VLOOKUP(E146,VIP!$A$2:$O12328,2,0)</f>
        <v>DRBR304</v>
      </c>
      <c r="G146" s="139" t="str">
        <f>VLOOKUP(E146,'LISTADO ATM'!$A$2:$B$900,2,0)</f>
        <v xml:space="preserve">ATM Multicentro La Sirena Estrella Sadhala </v>
      </c>
      <c r="H146" s="139" t="str">
        <f>VLOOKUP(E146,VIP!$A$2:$O17249,7,FALSE)</f>
        <v>Si</v>
      </c>
      <c r="I146" s="139" t="str">
        <f>VLOOKUP(E146,VIP!$A$2:$O9214,8,FALSE)</f>
        <v>Si</v>
      </c>
      <c r="J146" s="139" t="str">
        <f>VLOOKUP(E146,VIP!$A$2:$O9164,8,FALSE)</f>
        <v>Si</v>
      </c>
      <c r="K146" s="139" t="str">
        <f>VLOOKUP(E146,VIP!$A$2:$O12738,6,0)</f>
        <v>NO</v>
      </c>
      <c r="L146" s="113" t="s">
        <v>2521</v>
      </c>
      <c r="M146" s="111" t="s">
        <v>2465</v>
      </c>
      <c r="N146" s="124" t="s">
        <v>2472</v>
      </c>
      <c r="O146" s="141" t="s">
        <v>2495</v>
      </c>
      <c r="P146" s="110"/>
      <c r="Q146" s="114" t="s">
        <v>2533</v>
      </c>
    </row>
    <row r="147" spans="1:17" s="126" customFormat="1" ht="18" x14ac:dyDescent="0.25">
      <c r="A147" s="112" t="str">
        <f>VLOOKUP(E147,'LISTADO ATM'!$A$2:$C$901,3,0)</f>
        <v>NORTE</v>
      </c>
      <c r="B147" s="128" t="s">
        <v>2525</v>
      </c>
      <c r="C147" s="118">
        <v>44285.058032407411</v>
      </c>
      <c r="D147" s="112" t="s">
        <v>2494</v>
      </c>
      <c r="E147" s="133">
        <v>809</v>
      </c>
      <c r="F147" s="139" t="str">
        <f>VLOOKUP(E147,VIP!$A$2:$O12324,2,0)</f>
        <v>DRBR809</v>
      </c>
      <c r="G147" s="139" t="str">
        <f>VLOOKUP(E147,'LISTADO ATM'!$A$2:$B$900,2,0)</f>
        <v>ATM Yoma (Cotuí)</v>
      </c>
      <c r="H147" s="139" t="str">
        <f>VLOOKUP(E147,VIP!$A$2:$O17245,7,FALSE)</f>
        <v>Si</v>
      </c>
      <c r="I147" s="139" t="str">
        <f>VLOOKUP(E147,VIP!$A$2:$O9210,8,FALSE)</f>
        <v>Si</v>
      </c>
      <c r="J147" s="139" t="str">
        <f>VLOOKUP(E147,VIP!$A$2:$O9160,8,FALSE)</f>
        <v>Si</v>
      </c>
      <c r="K147" s="139" t="str">
        <f>VLOOKUP(E147,VIP!$A$2:$O12734,6,0)</f>
        <v>NO</v>
      </c>
      <c r="L147" s="113" t="s">
        <v>2521</v>
      </c>
      <c r="M147" s="111" t="s">
        <v>2465</v>
      </c>
      <c r="N147" s="124" t="s">
        <v>2472</v>
      </c>
      <c r="O147" s="141" t="s">
        <v>2495</v>
      </c>
      <c r="P147" s="110"/>
      <c r="Q147" s="114" t="s">
        <v>2533</v>
      </c>
    </row>
    <row r="148" spans="1:17" s="126" customFormat="1" ht="18" x14ac:dyDescent="0.25">
      <c r="A148" s="112" t="str">
        <f>VLOOKUP(E148,'LISTADO ATM'!$A$2:$C$901,3,0)</f>
        <v>SUR</v>
      </c>
      <c r="B148" s="128" t="s">
        <v>2554</v>
      </c>
      <c r="C148" s="118">
        <v>44285.545312499999</v>
      </c>
      <c r="D148" s="112" t="s">
        <v>2468</v>
      </c>
      <c r="E148" s="133">
        <v>584</v>
      </c>
      <c r="F148" s="139" t="str">
        <f>VLOOKUP(E148,VIP!$A$2:$O12326,2,0)</f>
        <v>DRBR404</v>
      </c>
      <c r="G148" s="139" t="str">
        <f>VLOOKUP(E148,'LISTADO ATM'!$A$2:$B$900,2,0)</f>
        <v xml:space="preserve">ATM Oficina San Cristóbal I </v>
      </c>
      <c r="H148" s="139" t="str">
        <f>VLOOKUP(E148,VIP!$A$2:$O17247,7,FALSE)</f>
        <v>Si</v>
      </c>
      <c r="I148" s="139" t="str">
        <f>VLOOKUP(E148,VIP!$A$2:$O9212,8,FALSE)</f>
        <v>Si</v>
      </c>
      <c r="J148" s="139" t="str">
        <f>VLOOKUP(E148,VIP!$A$2:$O9162,8,FALSE)</f>
        <v>Si</v>
      </c>
      <c r="K148" s="139" t="str">
        <f>VLOOKUP(E148,VIP!$A$2:$O12736,6,0)</f>
        <v>SI</v>
      </c>
      <c r="L148" s="113" t="s">
        <v>2521</v>
      </c>
      <c r="M148" s="111" t="s">
        <v>2465</v>
      </c>
      <c r="N148" s="198" t="s">
        <v>2542</v>
      </c>
      <c r="O148" s="141" t="s">
        <v>2473</v>
      </c>
      <c r="P148" s="110"/>
      <c r="Q148" s="114" t="s">
        <v>2533</v>
      </c>
    </row>
    <row r="149" spans="1:17" s="126" customFormat="1" ht="18" x14ac:dyDescent="0.25">
      <c r="A149" s="112" t="str">
        <f>VLOOKUP(E149,'LISTADO ATM'!$A$2:$C$901,3,0)</f>
        <v>DISTRITO NACIONAL</v>
      </c>
      <c r="B149" s="128" t="s">
        <v>2553</v>
      </c>
      <c r="C149" s="118">
        <v>44285.5549537037</v>
      </c>
      <c r="D149" s="112" t="s">
        <v>2468</v>
      </c>
      <c r="E149" s="133">
        <v>494</v>
      </c>
      <c r="F149" s="139" t="str">
        <f>VLOOKUP(E149,VIP!$A$2:$O12323,2,0)</f>
        <v>DRBR494</v>
      </c>
      <c r="G149" s="139" t="str">
        <f>VLOOKUP(E149,'LISTADO ATM'!$A$2:$B$900,2,0)</f>
        <v xml:space="preserve">ATM Oficina Blue Mall </v>
      </c>
      <c r="H149" s="139" t="str">
        <f>VLOOKUP(E149,VIP!$A$2:$O17244,7,FALSE)</f>
        <v>Si</v>
      </c>
      <c r="I149" s="139" t="str">
        <f>VLOOKUP(E149,VIP!$A$2:$O9209,8,FALSE)</f>
        <v>Si</v>
      </c>
      <c r="J149" s="139" t="str">
        <f>VLOOKUP(E149,VIP!$A$2:$O9159,8,FALSE)</f>
        <v>Si</v>
      </c>
      <c r="K149" s="139" t="str">
        <f>VLOOKUP(E149,VIP!$A$2:$O12733,6,0)</f>
        <v>SI</v>
      </c>
      <c r="L149" s="113" t="s">
        <v>2521</v>
      </c>
      <c r="M149" s="111" t="s">
        <v>2465</v>
      </c>
      <c r="N149" s="198" t="s">
        <v>2542</v>
      </c>
      <c r="O149" s="141" t="s">
        <v>2473</v>
      </c>
      <c r="P149" s="110"/>
      <c r="Q149" s="114" t="s">
        <v>2533</v>
      </c>
    </row>
    <row r="150" spans="1:17" s="126" customFormat="1" ht="18" x14ac:dyDescent="0.25">
      <c r="A150" s="112" t="str">
        <f>VLOOKUP(E150,'LISTADO ATM'!$A$2:$C$901,3,0)</f>
        <v>SUR</v>
      </c>
      <c r="B150" s="128">
        <v>335836366</v>
      </c>
      <c r="C150" s="118">
        <v>44283.726678240739</v>
      </c>
      <c r="D150" s="112" t="s">
        <v>2468</v>
      </c>
      <c r="E150" s="133">
        <v>356</v>
      </c>
      <c r="F150" s="139" t="str">
        <f>VLOOKUP(E150,VIP!$A$2:$O12297,2,0)</f>
        <v>DRBR356</v>
      </c>
      <c r="G150" s="139" t="str">
        <f>VLOOKUP(E150,'LISTADO ATM'!$A$2:$B$900,2,0)</f>
        <v xml:space="preserve">ATM Estación Sigma (San Cristóbal) </v>
      </c>
      <c r="H150" s="139" t="str">
        <f>VLOOKUP(E150,VIP!$A$2:$O17218,7,FALSE)</f>
        <v>Si</v>
      </c>
      <c r="I150" s="139" t="str">
        <f>VLOOKUP(E150,VIP!$A$2:$O9183,8,FALSE)</f>
        <v>Si</v>
      </c>
      <c r="J150" s="139" t="str">
        <f>VLOOKUP(E150,VIP!$A$2:$O9133,8,FALSE)</f>
        <v>Si</v>
      </c>
      <c r="K150" s="139" t="str">
        <f>VLOOKUP(E150,VIP!$A$2:$O12707,6,0)</f>
        <v>NO</v>
      </c>
      <c r="L150" s="113" t="s">
        <v>2497</v>
      </c>
      <c r="M150" s="111" t="s">
        <v>2465</v>
      </c>
      <c r="N150" s="198" t="s">
        <v>2542</v>
      </c>
      <c r="O150" s="141" t="s">
        <v>2473</v>
      </c>
      <c r="P150" s="110"/>
      <c r="Q150" s="114" t="s">
        <v>2497</v>
      </c>
    </row>
    <row r="151" spans="1:17" s="126" customFormat="1" ht="18" x14ac:dyDescent="0.25">
      <c r="A151" s="112" t="str">
        <f>VLOOKUP(E151,'LISTADO ATM'!$A$2:$C$901,3,0)</f>
        <v>SUR</v>
      </c>
      <c r="B151" s="128" t="s">
        <v>2537</v>
      </c>
      <c r="C151" s="118">
        <v>44285.322847222225</v>
      </c>
      <c r="D151" s="112" t="s">
        <v>2494</v>
      </c>
      <c r="E151" s="133">
        <v>5</v>
      </c>
      <c r="F151" s="139" t="str">
        <f>VLOOKUP(E151,VIP!$A$2:$O12332,2,0)</f>
        <v>DRBR005</v>
      </c>
      <c r="G151" s="139" t="str">
        <f>VLOOKUP(E151,'LISTADO ATM'!$A$2:$B$900,2,0)</f>
        <v>ATM Oficina Autoservicio Villa Ofelia (San Juan)</v>
      </c>
      <c r="H151" s="139" t="str">
        <f>VLOOKUP(E151,VIP!$A$2:$O17253,7,FALSE)</f>
        <v>Si</v>
      </c>
      <c r="I151" s="139" t="str">
        <f>VLOOKUP(E151,VIP!$A$2:$O9218,8,FALSE)</f>
        <v>Si</v>
      </c>
      <c r="J151" s="139" t="str">
        <f>VLOOKUP(E151,VIP!$A$2:$O9168,8,FALSE)</f>
        <v>Si</v>
      </c>
      <c r="K151" s="139" t="str">
        <f>VLOOKUP(E151,VIP!$A$2:$O12742,6,0)</f>
        <v>NO</v>
      </c>
      <c r="L151" s="113" t="s">
        <v>2497</v>
      </c>
      <c r="M151" s="111" t="s">
        <v>2465</v>
      </c>
      <c r="N151" s="198" t="s">
        <v>2542</v>
      </c>
      <c r="O151" s="141" t="s">
        <v>2495</v>
      </c>
      <c r="P151" s="110"/>
      <c r="Q151" s="114" t="s">
        <v>2497</v>
      </c>
    </row>
    <row r="152" spans="1:17" s="126" customFormat="1" ht="18" x14ac:dyDescent="0.25">
      <c r="A152" s="112" t="str">
        <f>VLOOKUP(E152,'LISTADO ATM'!$A$2:$C$901,3,0)</f>
        <v>SUR</v>
      </c>
      <c r="B152" s="128" t="s">
        <v>2698</v>
      </c>
      <c r="C152" s="118">
        <v>44286.628622685188</v>
      </c>
      <c r="D152" s="112" t="s">
        <v>2494</v>
      </c>
      <c r="E152" s="133">
        <v>297</v>
      </c>
      <c r="F152" s="139" t="str">
        <f>VLOOKUP(E152,VIP!$A$2:$O12362,2,0)</f>
        <v>DRBR297</v>
      </c>
      <c r="G152" s="139" t="str">
        <f>VLOOKUP(E152,'LISTADO ATM'!$A$2:$B$900,2,0)</f>
        <v xml:space="preserve">ATM S/M Cadena Ocoa </v>
      </c>
      <c r="H152" s="139" t="str">
        <f>VLOOKUP(E152,VIP!$A$2:$O17283,7,FALSE)</f>
        <v>Si</v>
      </c>
      <c r="I152" s="139" t="str">
        <f>VLOOKUP(E152,VIP!$A$2:$O9248,8,FALSE)</f>
        <v>Si</v>
      </c>
      <c r="J152" s="139" t="str">
        <f>VLOOKUP(E152,VIP!$A$2:$O9198,8,FALSE)</f>
        <v>Si</v>
      </c>
      <c r="K152" s="139" t="str">
        <f>VLOOKUP(E152,VIP!$A$2:$O12772,6,0)</f>
        <v>NO</v>
      </c>
      <c r="L152" s="113" t="s">
        <v>2497</v>
      </c>
      <c r="M152" s="111" t="s">
        <v>2465</v>
      </c>
      <c r="N152" s="124" t="s">
        <v>2472</v>
      </c>
      <c r="O152" s="141" t="s">
        <v>2495</v>
      </c>
      <c r="P152" s="110"/>
      <c r="Q152" s="114" t="s">
        <v>2497</v>
      </c>
    </row>
    <row r="153" spans="1:17" s="126" customFormat="1" ht="18" x14ac:dyDescent="0.25">
      <c r="A153" s="112" t="str">
        <f>VLOOKUP(E153,'LISTADO ATM'!$A$2:$C$901,3,0)</f>
        <v>NORTE</v>
      </c>
      <c r="B153" s="128" t="s">
        <v>2741</v>
      </c>
      <c r="C153" s="118">
        <v>44286.641817129632</v>
      </c>
      <c r="D153" s="112" t="s">
        <v>2494</v>
      </c>
      <c r="E153" s="133">
        <v>965</v>
      </c>
      <c r="F153" s="139" t="str">
        <f>VLOOKUP(E153,VIP!$A$2:$O12349,2,0)</f>
        <v>DRBR965</v>
      </c>
      <c r="G153" s="139" t="str">
        <f>VLOOKUP(E153,'LISTADO ATM'!$A$2:$B$900,2,0)</f>
        <v xml:space="preserve">ATM S/M La Fuente FUN (Santiago) </v>
      </c>
      <c r="H153" s="139" t="str">
        <f>VLOOKUP(E153,VIP!$A$2:$O17270,7,FALSE)</f>
        <v>Si</v>
      </c>
      <c r="I153" s="139" t="str">
        <f>VLOOKUP(E153,VIP!$A$2:$O9235,8,FALSE)</f>
        <v>Si</v>
      </c>
      <c r="J153" s="139" t="str">
        <f>VLOOKUP(E153,VIP!$A$2:$O9185,8,FALSE)</f>
        <v>Si</v>
      </c>
      <c r="K153" s="139" t="str">
        <f>VLOOKUP(E153,VIP!$A$2:$O12759,6,0)</f>
        <v>NO</v>
      </c>
      <c r="L153" s="113" t="s">
        <v>2497</v>
      </c>
      <c r="M153" s="111" t="s">
        <v>2465</v>
      </c>
      <c r="N153" s="124" t="s">
        <v>2472</v>
      </c>
      <c r="O153" s="141" t="s">
        <v>2495</v>
      </c>
      <c r="P153" s="110"/>
      <c r="Q153" s="114" t="s">
        <v>2497</v>
      </c>
    </row>
    <row r="154" spans="1:17" s="126" customFormat="1" ht="18" x14ac:dyDescent="0.25">
      <c r="A154" s="112" t="str">
        <f>VLOOKUP(E154,'LISTADO ATM'!$A$2:$C$901,3,0)</f>
        <v>DISTRITO NACIONAL</v>
      </c>
      <c r="B154" s="128" t="s">
        <v>2524</v>
      </c>
      <c r="C154" s="118">
        <v>44284.756192129629</v>
      </c>
      <c r="D154" s="112" t="s">
        <v>2468</v>
      </c>
      <c r="E154" s="133">
        <v>561</v>
      </c>
      <c r="F154" s="139" t="str">
        <f>VLOOKUP(E154,VIP!$A$2:$O12320,2,0)</f>
        <v>DRBR133</v>
      </c>
      <c r="G154" s="139" t="str">
        <f>VLOOKUP(E154,'LISTADO ATM'!$A$2:$B$900,2,0)</f>
        <v xml:space="preserve">ATM Comando Regional P.N. S.D. Este </v>
      </c>
      <c r="H154" s="139" t="str">
        <f>VLOOKUP(E154,VIP!$A$2:$O17241,7,FALSE)</f>
        <v>Si</v>
      </c>
      <c r="I154" s="139" t="str">
        <f>VLOOKUP(E154,VIP!$A$2:$O9206,8,FALSE)</f>
        <v>Si</v>
      </c>
      <c r="J154" s="139" t="str">
        <f>VLOOKUP(E154,VIP!$A$2:$O9156,8,FALSE)</f>
        <v>Si</v>
      </c>
      <c r="K154" s="139" t="str">
        <f>VLOOKUP(E154,VIP!$A$2:$O12730,6,0)</f>
        <v>NO</v>
      </c>
      <c r="L154" s="113" t="s">
        <v>2459</v>
      </c>
      <c r="M154" s="111" t="s">
        <v>2465</v>
      </c>
      <c r="N154" s="198" t="s">
        <v>2542</v>
      </c>
      <c r="O154" s="141" t="s">
        <v>2473</v>
      </c>
      <c r="P154" s="110"/>
      <c r="Q154" s="114" t="s">
        <v>2459</v>
      </c>
    </row>
    <row r="155" spans="1:17" s="126" customFormat="1" ht="18" x14ac:dyDescent="0.25">
      <c r="A155" s="112" t="str">
        <f>VLOOKUP(E155,'LISTADO ATM'!$A$2:$C$901,3,0)</f>
        <v>DISTRITO NACIONAL</v>
      </c>
      <c r="B155" s="128" t="s">
        <v>2535</v>
      </c>
      <c r="C155" s="118">
        <v>44285.342997685184</v>
      </c>
      <c r="D155" s="112" t="s">
        <v>2468</v>
      </c>
      <c r="E155" s="133">
        <v>180</v>
      </c>
      <c r="F155" s="139" t="str">
        <f>VLOOKUP(E155,VIP!$A$2:$O12328,2,0)</f>
        <v>DRBR180</v>
      </c>
      <c r="G155" s="139" t="str">
        <f>VLOOKUP(E155,'LISTADO ATM'!$A$2:$B$900,2,0)</f>
        <v xml:space="preserve">ATM Megacentro II </v>
      </c>
      <c r="H155" s="139" t="str">
        <f>VLOOKUP(E155,VIP!$A$2:$O17249,7,FALSE)</f>
        <v>Si</v>
      </c>
      <c r="I155" s="139" t="str">
        <f>VLOOKUP(E155,VIP!$A$2:$O9214,8,FALSE)</f>
        <v>Si</v>
      </c>
      <c r="J155" s="139" t="str">
        <f>VLOOKUP(E155,VIP!$A$2:$O9164,8,FALSE)</f>
        <v>Si</v>
      </c>
      <c r="K155" s="139" t="str">
        <f>VLOOKUP(E155,VIP!$A$2:$O12738,6,0)</f>
        <v>SI</v>
      </c>
      <c r="L155" s="113" t="s">
        <v>2459</v>
      </c>
      <c r="M155" s="111" t="s">
        <v>2465</v>
      </c>
      <c r="N155" s="198" t="s">
        <v>2542</v>
      </c>
      <c r="O155" s="141" t="s">
        <v>2473</v>
      </c>
      <c r="P155" s="110"/>
      <c r="Q155" s="114" t="s">
        <v>2459</v>
      </c>
    </row>
    <row r="156" spans="1:17" s="126" customFormat="1" ht="18" x14ac:dyDescent="0.25">
      <c r="A156" s="112" t="str">
        <f>VLOOKUP(E156,'LISTADO ATM'!$A$2:$C$901,3,0)</f>
        <v>DISTRITO NACIONAL</v>
      </c>
      <c r="B156" s="128" t="s">
        <v>2547</v>
      </c>
      <c r="C156" s="118">
        <v>44285.38616898148</v>
      </c>
      <c r="D156" s="112" t="s">
        <v>2468</v>
      </c>
      <c r="E156" s="133">
        <v>490</v>
      </c>
      <c r="F156" s="139" t="str">
        <f>VLOOKUP(E156,VIP!$A$2:$O12351,2,0)</f>
        <v>DRBR490</v>
      </c>
      <c r="G156" s="139" t="str">
        <f>VLOOKUP(E156,'LISTADO ATM'!$A$2:$B$900,2,0)</f>
        <v xml:space="preserve">ATM Hospital Ney Arias Lora </v>
      </c>
      <c r="H156" s="139" t="str">
        <f>VLOOKUP(E156,VIP!$A$2:$O17272,7,FALSE)</f>
        <v>Si</v>
      </c>
      <c r="I156" s="139" t="str">
        <f>VLOOKUP(E156,VIP!$A$2:$O9237,8,FALSE)</f>
        <v>Si</v>
      </c>
      <c r="J156" s="139" t="str">
        <f>VLOOKUP(E156,VIP!$A$2:$O9187,8,FALSE)</f>
        <v>Si</v>
      </c>
      <c r="K156" s="139" t="str">
        <f>VLOOKUP(E156,VIP!$A$2:$O12761,6,0)</f>
        <v>NO</v>
      </c>
      <c r="L156" s="113" t="s">
        <v>2459</v>
      </c>
      <c r="M156" s="111" t="s">
        <v>2465</v>
      </c>
      <c r="N156" s="198" t="s">
        <v>2542</v>
      </c>
      <c r="O156" s="141" t="s">
        <v>2473</v>
      </c>
      <c r="P156" s="110"/>
      <c r="Q156" s="114" t="s">
        <v>2459</v>
      </c>
    </row>
    <row r="157" spans="1:17" s="126" customFormat="1" ht="18" x14ac:dyDescent="0.25">
      <c r="A157" s="112" t="str">
        <f>VLOOKUP(E157,'LISTADO ATM'!$A$2:$C$901,3,0)</f>
        <v>NORTE</v>
      </c>
      <c r="B157" s="128" t="s">
        <v>2599</v>
      </c>
      <c r="C157" s="118">
        <v>44285.917187500003</v>
      </c>
      <c r="D157" s="112" t="s">
        <v>2494</v>
      </c>
      <c r="E157" s="133">
        <v>413</v>
      </c>
      <c r="F157" s="139" t="str">
        <f>VLOOKUP(E157,VIP!$A$2:$O12355,2,0)</f>
        <v>DRBR413</v>
      </c>
      <c r="G157" s="139" t="str">
        <f>VLOOKUP(E157,'LISTADO ATM'!$A$2:$B$900,2,0)</f>
        <v xml:space="preserve">ATM UNP Las Galeras Samaná </v>
      </c>
      <c r="H157" s="139" t="str">
        <f>VLOOKUP(E157,VIP!$A$2:$O17276,7,FALSE)</f>
        <v>Si</v>
      </c>
      <c r="I157" s="139" t="str">
        <f>VLOOKUP(E157,VIP!$A$2:$O9241,8,FALSE)</f>
        <v>Si</v>
      </c>
      <c r="J157" s="139" t="str">
        <f>VLOOKUP(E157,VIP!$A$2:$O9191,8,FALSE)</f>
        <v>Si</v>
      </c>
      <c r="K157" s="139" t="str">
        <f>VLOOKUP(E157,VIP!$A$2:$O12765,6,0)</f>
        <v>NO</v>
      </c>
      <c r="L157" s="113" t="s">
        <v>2459</v>
      </c>
      <c r="M157" s="111" t="s">
        <v>2465</v>
      </c>
      <c r="N157" s="124" t="s">
        <v>2472</v>
      </c>
      <c r="O157" s="141" t="s">
        <v>2495</v>
      </c>
      <c r="P157" s="110"/>
      <c r="Q157" s="114" t="s">
        <v>2459</v>
      </c>
    </row>
    <row r="158" spans="1:17" s="126" customFormat="1" ht="18" x14ac:dyDescent="0.25">
      <c r="A158" s="112" t="str">
        <f>VLOOKUP(E158,'LISTADO ATM'!$A$2:$C$901,3,0)</f>
        <v>DISTRITO NACIONAL</v>
      </c>
      <c r="B158" s="128" t="s">
        <v>2579</v>
      </c>
      <c r="C158" s="118">
        <v>44285.942650462966</v>
      </c>
      <c r="D158" s="112" t="s">
        <v>2468</v>
      </c>
      <c r="E158" s="133">
        <v>875</v>
      </c>
      <c r="F158" s="139" t="str">
        <f>VLOOKUP(E158,VIP!$A$2:$O12335,2,0)</f>
        <v>DRBR875</v>
      </c>
      <c r="G158" s="139" t="str">
        <f>VLOOKUP(E158,'LISTADO ATM'!$A$2:$B$900,2,0)</f>
        <v xml:space="preserve">ATM Texaco Aut. Duarte KM 14 1/2 (Los Alcarrizos) </v>
      </c>
      <c r="H158" s="139" t="str">
        <f>VLOOKUP(E158,VIP!$A$2:$O17256,7,FALSE)</f>
        <v>Si</v>
      </c>
      <c r="I158" s="139" t="str">
        <f>VLOOKUP(E158,VIP!$A$2:$O9221,8,FALSE)</f>
        <v>Si</v>
      </c>
      <c r="J158" s="139" t="str">
        <f>VLOOKUP(E158,VIP!$A$2:$O9171,8,FALSE)</f>
        <v>Si</v>
      </c>
      <c r="K158" s="139" t="str">
        <f>VLOOKUP(E158,VIP!$A$2:$O12745,6,0)</f>
        <v>NO</v>
      </c>
      <c r="L158" s="113" t="s">
        <v>2459</v>
      </c>
      <c r="M158" s="111" t="s">
        <v>2465</v>
      </c>
      <c r="N158" s="124" t="s">
        <v>2472</v>
      </c>
      <c r="O158" s="141" t="s">
        <v>2473</v>
      </c>
      <c r="P158" s="110"/>
      <c r="Q158" s="114" t="s">
        <v>2459</v>
      </c>
    </row>
    <row r="159" spans="1:17" s="126" customFormat="1" ht="18" x14ac:dyDescent="0.25">
      <c r="A159" s="112" t="str">
        <f>VLOOKUP(E159,'LISTADO ATM'!$A$2:$C$901,3,0)</f>
        <v>DISTRITO NACIONAL</v>
      </c>
      <c r="B159" s="128" t="s">
        <v>2616</v>
      </c>
      <c r="C159" s="118">
        <v>44286.017187500001</v>
      </c>
      <c r="D159" s="112" t="s">
        <v>2468</v>
      </c>
      <c r="E159" s="133">
        <v>580</v>
      </c>
      <c r="F159" s="139" t="str">
        <f>VLOOKUP(E159,VIP!$A$2:$O12341,2,0)</f>
        <v>DRBR523</v>
      </c>
      <c r="G159" s="139" t="str">
        <f>VLOOKUP(E159,'LISTADO ATM'!$A$2:$B$900,2,0)</f>
        <v xml:space="preserve">ATM Edificio Propagas </v>
      </c>
      <c r="H159" s="139" t="str">
        <f>VLOOKUP(E159,VIP!$A$2:$O17262,7,FALSE)</f>
        <v>Si</v>
      </c>
      <c r="I159" s="139" t="str">
        <f>VLOOKUP(E159,VIP!$A$2:$O9227,8,FALSE)</f>
        <v>Si</v>
      </c>
      <c r="J159" s="139" t="str">
        <f>VLOOKUP(E159,VIP!$A$2:$O9177,8,FALSE)</f>
        <v>Si</v>
      </c>
      <c r="K159" s="139" t="str">
        <f>VLOOKUP(E159,VIP!$A$2:$O12751,6,0)</f>
        <v>NO</v>
      </c>
      <c r="L159" s="113" t="s">
        <v>2459</v>
      </c>
      <c r="M159" s="111" t="s">
        <v>2465</v>
      </c>
      <c r="N159" s="198" t="s">
        <v>2542</v>
      </c>
      <c r="O159" s="141" t="s">
        <v>2473</v>
      </c>
      <c r="P159" s="110"/>
      <c r="Q159" s="114" t="s">
        <v>2459</v>
      </c>
    </row>
    <row r="160" spans="1:17" s="126" customFormat="1" ht="18" x14ac:dyDescent="0.25">
      <c r="A160" s="112" t="str">
        <f>VLOOKUP(E160,'LISTADO ATM'!$A$2:$C$901,3,0)</f>
        <v>NORTE</v>
      </c>
      <c r="B160" s="128" t="s">
        <v>2622</v>
      </c>
      <c r="C160" s="118">
        <v>44286.346643518518</v>
      </c>
      <c r="D160" s="112" t="s">
        <v>2520</v>
      </c>
      <c r="E160" s="133">
        <v>315</v>
      </c>
      <c r="F160" s="139" t="str">
        <f>VLOOKUP(E160,VIP!$A$2:$O12331,2,0)</f>
        <v>DRBR315</v>
      </c>
      <c r="G160" s="139" t="str">
        <f>VLOOKUP(E160,'LISTADO ATM'!$A$2:$B$900,2,0)</f>
        <v xml:space="preserve">ATM Oficina Estrella Sadalá </v>
      </c>
      <c r="H160" s="139" t="str">
        <f>VLOOKUP(E160,VIP!$A$2:$O17252,7,FALSE)</f>
        <v>Si</v>
      </c>
      <c r="I160" s="139" t="str">
        <f>VLOOKUP(E160,VIP!$A$2:$O9217,8,FALSE)</f>
        <v>Si</v>
      </c>
      <c r="J160" s="139" t="str">
        <f>VLOOKUP(E160,VIP!$A$2:$O9167,8,FALSE)</f>
        <v>Si</v>
      </c>
      <c r="K160" s="139" t="str">
        <f>VLOOKUP(E160,VIP!$A$2:$O12741,6,0)</f>
        <v>NO</v>
      </c>
      <c r="L160" s="113" t="s">
        <v>2459</v>
      </c>
      <c r="M160" s="111" t="s">
        <v>2465</v>
      </c>
      <c r="N160" s="124" t="s">
        <v>2472</v>
      </c>
      <c r="O160" s="141" t="s">
        <v>2519</v>
      </c>
      <c r="P160" s="110"/>
      <c r="Q160" s="114" t="s">
        <v>2459</v>
      </c>
    </row>
    <row r="161" spans="1:17" s="126" customFormat="1" ht="18" x14ac:dyDescent="0.25">
      <c r="A161" s="112" t="str">
        <f>VLOOKUP(E161,'LISTADO ATM'!$A$2:$C$901,3,0)</f>
        <v>DISTRITO NACIONAL</v>
      </c>
      <c r="B161" s="128" t="s">
        <v>2660</v>
      </c>
      <c r="C161" s="118">
        <v>44286.368969907409</v>
      </c>
      <c r="D161" s="112" t="s">
        <v>2468</v>
      </c>
      <c r="E161" s="133">
        <v>494</v>
      </c>
      <c r="F161" s="139" t="str">
        <f>VLOOKUP(E161,VIP!$A$2:$O12358,2,0)</f>
        <v>DRBR494</v>
      </c>
      <c r="G161" s="139" t="str">
        <f>VLOOKUP(E161,'LISTADO ATM'!$A$2:$B$900,2,0)</f>
        <v xml:space="preserve">ATM Oficina Blue Mall </v>
      </c>
      <c r="H161" s="139" t="str">
        <f>VLOOKUP(E161,VIP!$A$2:$O17279,7,FALSE)</f>
        <v>Si</v>
      </c>
      <c r="I161" s="139" t="str">
        <f>VLOOKUP(E161,VIP!$A$2:$O9244,8,FALSE)</f>
        <v>Si</v>
      </c>
      <c r="J161" s="139" t="str">
        <f>VLOOKUP(E161,VIP!$A$2:$O9194,8,FALSE)</f>
        <v>Si</v>
      </c>
      <c r="K161" s="139" t="str">
        <f>VLOOKUP(E161,VIP!$A$2:$O12768,6,0)</f>
        <v>SI</v>
      </c>
      <c r="L161" s="113" t="s">
        <v>2459</v>
      </c>
      <c r="M161" s="111" t="s">
        <v>2465</v>
      </c>
      <c r="N161" s="198" t="s">
        <v>2542</v>
      </c>
      <c r="O161" s="141" t="s">
        <v>2473</v>
      </c>
      <c r="P161" s="110"/>
      <c r="Q161" s="114" t="s">
        <v>2459</v>
      </c>
    </row>
    <row r="162" spans="1:17" s="126" customFormat="1" ht="18" x14ac:dyDescent="0.25">
      <c r="A162" s="112" t="str">
        <f>VLOOKUP(E162,'LISTADO ATM'!$A$2:$C$901,3,0)</f>
        <v>DISTRITO NACIONAL</v>
      </c>
      <c r="B162" s="128" t="s">
        <v>2683</v>
      </c>
      <c r="C162" s="118">
        <v>44286.494120370371</v>
      </c>
      <c r="D162" s="112" t="s">
        <v>2468</v>
      </c>
      <c r="E162" s="133">
        <v>435</v>
      </c>
      <c r="F162" s="139" t="str">
        <f>VLOOKUP(E162,VIP!$A$2:$O12376,2,0)</f>
        <v>DRBR435</v>
      </c>
      <c r="G162" s="139" t="str">
        <f>VLOOKUP(E162,'LISTADO ATM'!$A$2:$B$900,2,0)</f>
        <v xml:space="preserve">ATM Autobanco Torre I </v>
      </c>
      <c r="H162" s="139" t="str">
        <f>VLOOKUP(E162,VIP!$A$2:$O17297,7,FALSE)</f>
        <v>Si</v>
      </c>
      <c r="I162" s="139" t="str">
        <f>VLOOKUP(E162,VIP!$A$2:$O9262,8,FALSE)</f>
        <v>Si</v>
      </c>
      <c r="J162" s="139" t="str">
        <f>VLOOKUP(E162,VIP!$A$2:$O9212,8,FALSE)</f>
        <v>Si</v>
      </c>
      <c r="K162" s="139" t="str">
        <f>VLOOKUP(E162,VIP!$A$2:$O12786,6,0)</f>
        <v>SI</v>
      </c>
      <c r="L162" s="113" t="s">
        <v>2459</v>
      </c>
      <c r="M162" s="111" t="s">
        <v>2465</v>
      </c>
      <c r="N162" s="198" t="s">
        <v>2542</v>
      </c>
      <c r="O162" s="141" t="s">
        <v>2473</v>
      </c>
      <c r="P162" s="110"/>
      <c r="Q162" s="114" t="s">
        <v>2459</v>
      </c>
    </row>
    <row r="163" spans="1:17" s="126" customFormat="1" ht="18" x14ac:dyDescent="0.25">
      <c r="A163" s="112" t="str">
        <f>VLOOKUP(E163,'LISTADO ATM'!$A$2:$C$901,3,0)</f>
        <v>DISTRITO NACIONAL</v>
      </c>
      <c r="B163" s="128" t="s">
        <v>2682</v>
      </c>
      <c r="C163" s="118">
        <v>44286.497233796297</v>
      </c>
      <c r="D163" s="112" t="s">
        <v>2468</v>
      </c>
      <c r="E163" s="133">
        <v>952</v>
      </c>
      <c r="F163" s="139" t="str">
        <f>VLOOKUP(E163,VIP!$A$2:$O12375,2,0)</f>
        <v>DRBR16L</v>
      </c>
      <c r="G163" s="139" t="str">
        <f>VLOOKUP(E163,'LISTADO ATM'!$A$2:$B$900,2,0)</f>
        <v xml:space="preserve">ATM Alvarez Rivas </v>
      </c>
      <c r="H163" s="139" t="str">
        <f>VLOOKUP(E163,VIP!$A$2:$O17296,7,FALSE)</f>
        <v>Si</v>
      </c>
      <c r="I163" s="139" t="str">
        <f>VLOOKUP(E163,VIP!$A$2:$O9261,8,FALSE)</f>
        <v>Si</v>
      </c>
      <c r="J163" s="139" t="str">
        <f>VLOOKUP(E163,VIP!$A$2:$O9211,8,FALSE)</f>
        <v>Si</v>
      </c>
      <c r="K163" s="139" t="str">
        <f>VLOOKUP(E163,VIP!$A$2:$O12785,6,0)</f>
        <v>NO</v>
      </c>
      <c r="L163" s="113" t="s">
        <v>2459</v>
      </c>
      <c r="M163" s="111" t="s">
        <v>2465</v>
      </c>
      <c r="N163" s="124" t="s">
        <v>2472</v>
      </c>
      <c r="O163" s="141" t="s">
        <v>2473</v>
      </c>
      <c r="P163" s="110"/>
      <c r="Q163" s="114" t="s">
        <v>2459</v>
      </c>
    </row>
    <row r="164" spans="1:17" s="126" customFormat="1" ht="18" x14ac:dyDescent="0.25">
      <c r="A164" s="112" t="str">
        <f>VLOOKUP(E164,'LISTADO ATM'!$A$2:$C$901,3,0)</f>
        <v>NORTE</v>
      </c>
      <c r="B164" s="128" t="s">
        <v>2678</v>
      </c>
      <c r="C164" s="118">
        <v>44286.504340277781</v>
      </c>
      <c r="D164" s="112" t="s">
        <v>2494</v>
      </c>
      <c r="E164" s="133">
        <v>888</v>
      </c>
      <c r="F164" s="139" t="str">
        <f>VLOOKUP(E164,VIP!$A$2:$O12371,2,0)</f>
        <v>DRBR888</v>
      </c>
      <c r="G164" s="139" t="str">
        <f>VLOOKUP(E164,'LISTADO ATM'!$A$2:$B$900,2,0)</f>
        <v>ATM Oficina galeria 56 II (SFM)</v>
      </c>
      <c r="H164" s="139" t="str">
        <f>VLOOKUP(E164,VIP!$A$2:$O17292,7,FALSE)</f>
        <v>Si</v>
      </c>
      <c r="I164" s="139" t="str">
        <f>VLOOKUP(E164,VIP!$A$2:$O9257,8,FALSE)</f>
        <v>Si</v>
      </c>
      <c r="J164" s="139" t="str">
        <f>VLOOKUP(E164,VIP!$A$2:$O9207,8,FALSE)</f>
        <v>Si</v>
      </c>
      <c r="K164" s="139" t="str">
        <f>VLOOKUP(E164,VIP!$A$2:$O12781,6,0)</f>
        <v>SI</v>
      </c>
      <c r="L164" s="113" t="s">
        <v>2459</v>
      </c>
      <c r="M164" s="111" t="s">
        <v>2465</v>
      </c>
      <c r="N164" s="124" t="s">
        <v>2472</v>
      </c>
      <c r="O164" s="141" t="s">
        <v>2495</v>
      </c>
      <c r="P164" s="110"/>
      <c r="Q164" s="114" t="s">
        <v>2459</v>
      </c>
    </row>
    <row r="165" spans="1:17" s="126" customFormat="1" ht="18" x14ac:dyDescent="0.25">
      <c r="A165" s="112" t="str">
        <f>VLOOKUP(E165,'LISTADO ATM'!$A$2:$C$901,3,0)</f>
        <v>NORTE</v>
      </c>
      <c r="B165" s="128" t="s">
        <v>2670</v>
      </c>
      <c r="C165" s="118">
        <v>44286.531041666669</v>
      </c>
      <c r="D165" s="112" t="s">
        <v>2520</v>
      </c>
      <c r="E165" s="133">
        <v>276</v>
      </c>
      <c r="F165" s="139" t="str">
        <f>VLOOKUP(E165,VIP!$A$2:$O12363,2,0)</f>
        <v>DRBR276</v>
      </c>
      <c r="G165" s="139" t="str">
        <f>VLOOKUP(E165,'LISTADO ATM'!$A$2:$B$900,2,0)</f>
        <v xml:space="preserve">ATM UNP Las Guáranas (San Francisco) </v>
      </c>
      <c r="H165" s="139" t="str">
        <f>VLOOKUP(E165,VIP!$A$2:$O17284,7,FALSE)</f>
        <v>Si</v>
      </c>
      <c r="I165" s="139" t="str">
        <f>VLOOKUP(E165,VIP!$A$2:$O9249,8,FALSE)</f>
        <v>Si</v>
      </c>
      <c r="J165" s="139" t="str">
        <f>VLOOKUP(E165,VIP!$A$2:$O9199,8,FALSE)</f>
        <v>Si</v>
      </c>
      <c r="K165" s="139" t="str">
        <f>VLOOKUP(E165,VIP!$A$2:$O12773,6,0)</f>
        <v>NO</v>
      </c>
      <c r="L165" s="113" t="s">
        <v>2459</v>
      </c>
      <c r="M165" s="111" t="s">
        <v>2465</v>
      </c>
      <c r="N165" s="124" t="s">
        <v>2472</v>
      </c>
      <c r="O165" s="141" t="s">
        <v>2519</v>
      </c>
      <c r="P165" s="110"/>
      <c r="Q165" s="114" t="s">
        <v>2459</v>
      </c>
    </row>
    <row r="166" spans="1:17" s="126" customFormat="1" ht="18" x14ac:dyDescent="0.25">
      <c r="A166" s="112" t="str">
        <f>VLOOKUP(E166,'LISTADO ATM'!$A$2:$C$901,3,0)</f>
        <v>DISTRITO NACIONAL</v>
      </c>
      <c r="B166" s="128" t="s">
        <v>2731</v>
      </c>
      <c r="C166" s="118">
        <v>44286.574884259258</v>
      </c>
      <c r="D166" s="112" t="s">
        <v>2468</v>
      </c>
      <c r="E166" s="133">
        <v>476</v>
      </c>
      <c r="F166" s="139" t="str">
        <f>VLOOKUP(E166,VIP!$A$2:$O12369,2,0)</f>
        <v>DRBR476</v>
      </c>
      <c r="G166" s="139" t="str">
        <f>VLOOKUP(E166,'LISTADO ATM'!$A$2:$B$900,2,0)</f>
        <v xml:space="preserve">ATM Multicentro La Sirena Las Caobas </v>
      </c>
      <c r="H166" s="139" t="str">
        <f>VLOOKUP(E166,VIP!$A$2:$O17290,7,FALSE)</f>
        <v>Si</v>
      </c>
      <c r="I166" s="139" t="str">
        <f>VLOOKUP(E166,VIP!$A$2:$O9255,8,FALSE)</f>
        <v>Si</v>
      </c>
      <c r="J166" s="139" t="str">
        <f>VLOOKUP(E166,VIP!$A$2:$O9205,8,FALSE)</f>
        <v>Si</v>
      </c>
      <c r="K166" s="139" t="str">
        <f>VLOOKUP(E166,VIP!$A$2:$O12779,6,0)</f>
        <v>SI</v>
      </c>
      <c r="L166" s="113" t="s">
        <v>2459</v>
      </c>
      <c r="M166" s="111" t="s">
        <v>2465</v>
      </c>
      <c r="N166" s="198" t="s">
        <v>2542</v>
      </c>
      <c r="O166" s="141" t="s">
        <v>2473</v>
      </c>
      <c r="P166" s="110"/>
      <c r="Q166" s="114" t="s">
        <v>2459</v>
      </c>
    </row>
    <row r="167" spans="1:17" s="126" customFormat="1" ht="18" x14ac:dyDescent="0.25">
      <c r="A167" s="112" t="str">
        <f>VLOOKUP(E167,'LISTADO ATM'!$A$2:$C$901,3,0)</f>
        <v>DISTRITO NACIONAL</v>
      </c>
      <c r="B167" s="128" t="s">
        <v>2714</v>
      </c>
      <c r="C167" s="118">
        <v>44286.597453703704</v>
      </c>
      <c r="D167" s="112" t="s">
        <v>2468</v>
      </c>
      <c r="E167" s="133">
        <v>918</v>
      </c>
      <c r="F167" s="139" t="str">
        <f>VLOOKUP(E167,VIP!$A$2:$O12378,2,0)</f>
        <v>DRBR918</v>
      </c>
      <c r="G167" s="139" t="str">
        <f>VLOOKUP(E167,'LISTADO ATM'!$A$2:$B$900,2,0)</f>
        <v xml:space="preserve">ATM S/M Liverpool de la Jacobo Majluta </v>
      </c>
      <c r="H167" s="139" t="str">
        <f>VLOOKUP(E167,VIP!$A$2:$O17299,7,FALSE)</f>
        <v>Si</v>
      </c>
      <c r="I167" s="139" t="str">
        <f>VLOOKUP(E167,VIP!$A$2:$O9264,8,FALSE)</f>
        <v>Si</v>
      </c>
      <c r="J167" s="139" t="str">
        <f>VLOOKUP(E167,VIP!$A$2:$O9214,8,FALSE)</f>
        <v>Si</v>
      </c>
      <c r="K167" s="139" t="str">
        <f>VLOOKUP(E167,VIP!$A$2:$O12788,6,0)</f>
        <v>NO</v>
      </c>
      <c r="L167" s="113" t="s">
        <v>2459</v>
      </c>
      <c r="M167" s="111" t="s">
        <v>2465</v>
      </c>
      <c r="N167" s="124" t="s">
        <v>2472</v>
      </c>
      <c r="O167" s="141" t="s">
        <v>2473</v>
      </c>
      <c r="P167" s="110"/>
      <c r="Q167" s="114" t="s">
        <v>2459</v>
      </c>
    </row>
    <row r="168" spans="1:17" s="126" customFormat="1" ht="18" x14ac:dyDescent="0.25">
      <c r="A168" s="112" t="str">
        <f>VLOOKUP(E168,'LISTADO ATM'!$A$2:$C$901,3,0)</f>
        <v>NORTE</v>
      </c>
      <c r="B168" s="128" t="s">
        <v>2708</v>
      </c>
      <c r="C168" s="118">
        <v>44286.605567129627</v>
      </c>
      <c r="D168" s="112" t="s">
        <v>2520</v>
      </c>
      <c r="E168" s="133">
        <v>261</v>
      </c>
      <c r="F168" s="139" t="str">
        <f>VLOOKUP(E168,VIP!$A$2:$O12372,2,0)</f>
        <v>DRBR261</v>
      </c>
      <c r="G168" s="139" t="str">
        <f>VLOOKUP(E168,'LISTADO ATM'!$A$2:$B$900,2,0)</f>
        <v xml:space="preserve">ATM UNP Aeropuerto Cibao (Santiago) </v>
      </c>
      <c r="H168" s="139" t="str">
        <f>VLOOKUP(E168,VIP!$A$2:$O17293,7,FALSE)</f>
        <v>Si</v>
      </c>
      <c r="I168" s="139" t="str">
        <f>VLOOKUP(E168,VIP!$A$2:$O9258,8,FALSE)</f>
        <v>Si</v>
      </c>
      <c r="J168" s="139" t="str">
        <f>VLOOKUP(E168,VIP!$A$2:$O9208,8,FALSE)</f>
        <v>Si</v>
      </c>
      <c r="K168" s="139" t="str">
        <f>VLOOKUP(E168,VIP!$A$2:$O12782,6,0)</f>
        <v>NO</v>
      </c>
      <c r="L168" s="113" t="s">
        <v>2459</v>
      </c>
      <c r="M168" s="111" t="s">
        <v>2465</v>
      </c>
      <c r="N168" s="124" t="s">
        <v>2472</v>
      </c>
      <c r="O168" s="141" t="s">
        <v>2519</v>
      </c>
      <c r="P168" s="110"/>
      <c r="Q168" s="114" t="s">
        <v>2459</v>
      </c>
    </row>
    <row r="169" spans="1:17" s="126" customFormat="1" ht="18" x14ac:dyDescent="0.25">
      <c r="A169" s="112" t="str">
        <f>VLOOKUP(E169,'LISTADO ATM'!$A$2:$C$901,3,0)</f>
        <v>NORTE</v>
      </c>
      <c r="B169" s="128" t="s">
        <v>2700</v>
      </c>
      <c r="C169" s="118">
        <v>44286.62462962963</v>
      </c>
      <c r="D169" s="112" t="s">
        <v>2520</v>
      </c>
      <c r="E169" s="133">
        <v>864</v>
      </c>
      <c r="F169" s="139" t="str">
        <f>VLOOKUP(E169,VIP!$A$2:$O12364,2,0)</f>
        <v>DRBR864</v>
      </c>
      <c r="G169" s="139" t="str">
        <f>VLOOKUP(E169,'LISTADO ATM'!$A$2:$B$900,2,0)</f>
        <v xml:space="preserve">ATM Palmares Mall (San Francisco) </v>
      </c>
      <c r="H169" s="139" t="str">
        <f>VLOOKUP(E169,VIP!$A$2:$O17285,7,FALSE)</f>
        <v>Si</v>
      </c>
      <c r="I169" s="139" t="str">
        <f>VLOOKUP(E169,VIP!$A$2:$O9250,8,FALSE)</f>
        <v>Si</v>
      </c>
      <c r="J169" s="139" t="str">
        <f>VLOOKUP(E169,VIP!$A$2:$O9200,8,FALSE)</f>
        <v>Si</v>
      </c>
      <c r="K169" s="139" t="str">
        <f>VLOOKUP(E169,VIP!$A$2:$O12774,6,0)</f>
        <v>NO</v>
      </c>
      <c r="L169" s="113" t="s">
        <v>2459</v>
      </c>
      <c r="M169" s="111" t="s">
        <v>2465</v>
      </c>
      <c r="N169" s="124" t="s">
        <v>2472</v>
      </c>
      <c r="O169" s="141" t="s">
        <v>2519</v>
      </c>
      <c r="P169" s="110"/>
      <c r="Q169" s="114" t="s">
        <v>2459</v>
      </c>
    </row>
    <row r="170" spans="1:17" s="126" customFormat="1" ht="18" x14ac:dyDescent="0.25">
      <c r="A170" s="112" t="str">
        <f>VLOOKUP(E170,'LISTADO ATM'!$A$2:$C$901,3,0)</f>
        <v>SUR</v>
      </c>
      <c r="B170" s="128" t="s">
        <v>2740</v>
      </c>
      <c r="C170" s="118">
        <v>44286.64770833333</v>
      </c>
      <c r="D170" s="112" t="s">
        <v>2494</v>
      </c>
      <c r="E170" s="133">
        <v>766</v>
      </c>
      <c r="F170" s="139" t="str">
        <f>VLOOKUP(E170,VIP!$A$2:$O12348,2,0)</f>
        <v>DRBR440</v>
      </c>
      <c r="G170" s="139" t="str">
        <f>VLOOKUP(E170,'LISTADO ATM'!$A$2:$B$900,2,0)</f>
        <v xml:space="preserve">ATM Oficina Azua II </v>
      </c>
      <c r="H170" s="139" t="str">
        <f>VLOOKUP(E170,VIP!$A$2:$O17269,7,FALSE)</f>
        <v>Si</v>
      </c>
      <c r="I170" s="139" t="str">
        <f>VLOOKUP(E170,VIP!$A$2:$O9234,8,FALSE)</f>
        <v>Si</v>
      </c>
      <c r="J170" s="139" t="str">
        <f>VLOOKUP(E170,VIP!$A$2:$O9184,8,FALSE)</f>
        <v>Si</v>
      </c>
      <c r="K170" s="139" t="str">
        <f>VLOOKUP(E170,VIP!$A$2:$O12758,6,0)</f>
        <v>SI</v>
      </c>
      <c r="L170" s="113" t="s">
        <v>2459</v>
      </c>
      <c r="M170" s="111" t="s">
        <v>2465</v>
      </c>
      <c r="N170" s="124" t="s">
        <v>2472</v>
      </c>
      <c r="O170" s="141" t="s">
        <v>2495</v>
      </c>
      <c r="P170" s="110"/>
      <c r="Q170" s="114" t="s">
        <v>2459</v>
      </c>
    </row>
    <row r="171" spans="1:17" s="126" customFormat="1" ht="18" x14ac:dyDescent="0.25">
      <c r="A171" s="112" t="str">
        <f>VLOOKUP(E171,'LISTADO ATM'!$A$2:$C$901,3,0)</f>
        <v>NORTE</v>
      </c>
      <c r="B171" s="128" t="s">
        <v>2705</v>
      </c>
      <c r="C171" s="118">
        <v>44286.608159722222</v>
      </c>
      <c r="D171" s="112" t="s">
        <v>2190</v>
      </c>
      <c r="E171" s="133">
        <v>754</v>
      </c>
      <c r="F171" s="139" t="str">
        <f>VLOOKUP(E171,VIP!$A$2:$O12369,2,0)</f>
        <v>DRBR754</v>
      </c>
      <c r="G171" s="139" t="str">
        <f>VLOOKUP(E171,'LISTADO ATM'!$A$2:$B$900,2,0)</f>
        <v xml:space="preserve">ATM Autobanco Oficina Licey al Medio </v>
      </c>
      <c r="H171" s="139" t="str">
        <f>VLOOKUP(E171,VIP!$A$2:$O17290,7,FALSE)</f>
        <v>Si</v>
      </c>
      <c r="I171" s="139" t="str">
        <f>VLOOKUP(E171,VIP!$A$2:$O9255,8,FALSE)</f>
        <v>Si</v>
      </c>
      <c r="J171" s="139" t="str">
        <f>VLOOKUP(E171,VIP!$A$2:$O9205,8,FALSE)</f>
        <v>Si</v>
      </c>
      <c r="K171" s="139" t="str">
        <f>VLOOKUP(E171,VIP!$A$2:$O12779,6,0)</f>
        <v>NO</v>
      </c>
      <c r="L171" s="113" t="s">
        <v>2431</v>
      </c>
      <c r="M171" s="111" t="s">
        <v>2465</v>
      </c>
      <c r="N171" s="124" t="s">
        <v>2472</v>
      </c>
      <c r="O171" s="141" t="s">
        <v>2505</v>
      </c>
      <c r="P171" s="110"/>
      <c r="Q171" s="114" t="s">
        <v>2431</v>
      </c>
    </row>
    <row r="172" spans="1:17" s="126" customFormat="1" ht="18" x14ac:dyDescent="0.25">
      <c r="A172" s="112" t="str">
        <f>VLOOKUP(E172,'LISTADO ATM'!$A$2:$C$901,3,0)</f>
        <v>DISTRITO NACIONAL</v>
      </c>
      <c r="B172" s="128">
        <v>335835990</v>
      </c>
      <c r="C172" s="118">
        <v>44282.445138888892</v>
      </c>
      <c r="D172" s="112" t="s">
        <v>2468</v>
      </c>
      <c r="E172" s="133">
        <v>967</v>
      </c>
      <c r="F172" s="139" t="str">
        <f>VLOOKUP(E172,VIP!$A$2:$O12325,2,0)</f>
        <v>DRBR967</v>
      </c>
      <c r="G172" s="139" t="str">
        <f>VLOOKUP(E172,'LISTADO ATM'!$A$2:$B$900,2,0)</f>
        <v xml:space="preserve">ATM UNP Hiper Olé Autopista Duarte </v>
      </c>
      <c r="H172" s="139" t="str">
        <f>VLOOKUP(E172,VIP!$A$2:$O17246,7,FALSE)</f>
        <v>Si</v>
      </c>
      <c r="I172" s="139" t="str">
        <f>VLOOKUP(E172,VIP!$A$2:$O9211,8,FALSE)</f>
        <v>Si</v>
      </c>
      <c r="J172" s="139" t="str">
        <f>VLOOKUP(E172,VIP!$A$2:$O9161,8,FALSE)</f>
        <v>Si</v>
      </c>
      <c r="K172" s="139" t="str">
        <f>VLOOKUP(E172,VIP!$A$2:$O12735,6,0)</f>
        <v>NO</v>
      </c>
      <c r="L172" s="113" t="s">
        <v>2428</v>
      </c>
      <c r="M172" s="111" t="s">
        <v>2465</v>
      </c>
      <c r="N172" s="198" t="s">
        <v>2542</v>
      </c>
      <c r="O172" s="141" t="s">
        <v>2473</v>
      </c>
      <c r="P172" s="110"/>
      <c r="Q172" s="114" t="s">
        <v>2428</v>
      </c>
    </row>
    <row r="173" spans="1:17" s="126" customFormat="1" ht="18" x14ac:dyDescent="0.25">
      <c r="A173" s="112" t="str">
        <f>VLOOKUP(E173,'LISTADO ATM'!$A$2:$C$901,3,0)</f>
        <v>DISTRITO NACIONAL</v>
      </c>
      <c r="B173" s="128">
        <v>335836260</v>
      </c>
      <c r="C173" s="118">
        <v>44283.061805555553</v>
      </c>
      <c r="D173" s="112" t="s">
        <v>2468</v>
      </c>
      <c r="E173" s="133">
        <v>407</v>
      </c>
      <c r="F173" s="139" t="str">
        <f>VLOOKUP(E173,VIP!$A$2:$O12329,2,0)</f>
        <v>DRBR407</v>
      </c>
      <c r="G173" s="139" t="str">
        <f>VLOOKUP(E173,'LISTADO ATM'!$A$2:$B$900,2,0)</f>
        <v xml:space="preserve">ATM Multicentro La Sirena Villa Mella </v>
      </c>
      <c r="H173" s="139" t="str">
        <f>VLOOKUP(E173,VIP!$A$2:$O17250,7,FALSE)</f>
        <v>Si</v>
      </c>
      <c r="I173" s="139" t="str">
        <f>VLOOKUP(E173,VIP!$A$2:$O9215,8,FALSE)</f>
        <v>Si</v>
      </c>
      <c r="J173" s="139" t="str">
        <f>VLOOKUP(E173,VIP!$A$2:$O9165,8,FALSE)</f>
        <v>Si</v>
      </c>
      <c r="K173" s="139" t="str">
        <f>VLOOKUP(E173,VIP!$A$2:$O12739,6,0)</f>
        <v>NO</v>
      </c>
      <c r="L173" s="113" t="s">
        <v>2428</v>
      </c>
      <c r="M173" s="111" t="s">
        <v>2465</v>
      </c>
      <c r="N173" s="198" t="s">
        <v>2542</v>
      </c>
      <c r="O173" s="141" t="s">
        <v>2473</v>
      </c>
      <c r="P173" s="110"/>
      <c r="Q173" s="114" t="s">
        <v>2428</v>
      </c>
    </row>
    <row r="174" spans="1:17" s="126" customFormat="1" ht="18" x14ac:dyDescent="0.25">
      <c r="A174" s="112" t="str">
        <f>VLOOKUP(E174,'LISTADO ATM'!$A$2:$C$901,3,0)</f>
        <v>DISTRITO NACIONAL</v>
      </c>
      <c r="B174" s="128" t="s">
        <v>2545</v>
      </c>
      <c r="C174" s="118">
        <v>44285.412789351853</v>
      </c>
      <c r="D174" s="112" t="s">
        <v>2468</v>
      </c>
      <c r="E174" s="133">
        <v>438</v>
      </c>
      <c r="F174" s="139" t="str">
        <f>VLOOKUP(E174,VIP!$A$2:$O12337,2,0)</f>
        <v>DRBR438</v>
      </c>
      <c r="G174" s="139" t="str">
        <f>VLOOKUP(E174,'LISTADO ATM'!$A$2:$B$900,2,0)</f>
        <v xml:space="preserve">ATM Autobanco Torre IV </v>
      </c>
      <c r="H174" s="139" t="str">
        <f>VLOOKUP(E174,VIP!$A$2:$O17258,7,FALSE)</f>
        <v>Si</v>
      </c>
      <c r="I174" s="139" t="str">
        <f>VLOOKUP(E174,VIP!$A$2:$O9223,8,FALSE)</f>
        <v>Si</v>
      </c>
      <c r="J174" s="139" t="str">
        <f>VLOOKUP(E174,VIP!$A$2:$O9173,8,FALSE)</f>
        <v>Si</v>
      </c>
      <c r="K174" s="139" t="str">
        <f>VLOOKUP(E174,VIP!$A$2:$O12747,6,0)</f>
        <v>SI</v>
      </c>
      <c r="L174" s="113" t="s">
        <v>2428</v>
      </c>
      <c r="M174" s="111" t="s">
        <v>2465</v>
      </c>
      <c r="N174" s="198" t="s">
        <v>2542</v>
      </c>
      <c r="O174" s="141" t="s">
        <v>2473</v>
      </c>
      <c r="P174" s="110"/>
      <c r="Q174" s="114" t="s">
        <v>2428</v>
      </c>
    </row>
    <row r="175" spans="1:17" s="126" customFormat="1" ht="18" x14ac:dyDescent="0.25">
      <c r="A175" s="112" t="str">
        <f>VLOOKUP(E175,'LISTADO ATM'!$A$2:$C$901,3,0)</f>
        <v>DISTRITO NACIONAL</v>
      </c>
      <c r="B175" s="128" t="s">
        <v>2563</v>
      </c>
      <c r="C175" s="118">
        <v>44285.721273148149</v>
      </c>
      <c r="D175" s="112" t="s">
        <v>2494</v>
      </c>
      <c r="E175" s="133">
        <v>231</v>
      </c>
      <c r="F175" s="139" t="str">
        <f>VLOOKUP(E175,VIP!$A$2:$O12327,2,0)</f>
        <v>DRBR231</v>
      </c>
      <c r="G175" s="139" t="str">
        <f>VLOOKUP(E175,'LISTADO ATM'!$A$2:$B$900,2,0)</f>
        <v xml:space="preserve">ATM Oficina Zona Oriental </v>
      </c>
      <c r="H175" s="139" t="str">
        <f>VLOOKUP(E175,VIP!$A$2:$O17248,7,FALSE)</f>
        <v>Si</v>
      </c>
      <c r="I175" s="139" t="str">
        <f>VLOOKUP(E175,VIP!$A$2:$O9213,8,FALSE)</f>
        <v>Si</v>
      </c>
      <c r="J175" s="139" t="str">
        <f>VLOOKUP(E175,VIP!$A$2:$O9163,8,FALSE)</f>
        <v>Si</v>
      </c>
      <c r="K175" s="139" t="str">
        <f>VLOOKUP(E175,VIP!$A$2:$O12737,6,0)</f>
        <v>SI</v>
      </c>
      <c r="L175" s="113" t="s">
        <v>2428</v>
      </c>
      <c r="M175" s="111" t="s">
        <v>2465</v>
      </c>
      <c r="N175" s="124" t="s">
        <v>2472</v>
      </c>
      <c r="O175" s="141" t="s">
        <v>2495</v>
      </c>
      <c r="P175" s="110"/>
      <c r="Q175" s="114" t="s">
        <v>2428</v>
      </c>
    </row>
    <row r="176" spans="1:17" s="126" customFormat="1" ht="18" x14ac:dyDescent="0.25">
      <c r="A176" s="112" t="str">
        <f>VLOOKUP(E176,'LISTADO ATM'!$A$2:$C$901,3,0)</f>
        <v>DISTRITO NACIONAL</v>
      </c>
      <c r="B176" s="128" t="s">
        <v>2561</v>
      </c>
      <c r="C176" s="118">
        <v>44285.724108796298</v>
      </c>
      <c r="D176" s="112" t="s">
        <v>2494</v>
      </c>
      <c r="E176" s="133">
        <v>234</v>
      </c>
      <c r="F176" s="139" t="str">
        <f>VLOOKUP(E176,VIP!$A$2:$O12325,2,0)</f>
        <v>DRBR234</v>
      </c>
      <c r="G176" s="139" t="str">
        <f>VLOOKUP(E176,'LISTADO ATM'!$A$2:$B$900,2,0)</f>
        <v xml:space="preserve">ATM Oficina Boca Chica I </v>
      </c>
      <c r="H176" s="139" t="str">
        <f>VLOOKUP(E176,VIP!$A$2:$O17246,7,FALSE)</f>
        <v>Si</v>
      </c>
      <c r="I176" s="139" t="str">
        <f>VLOOKUP(E176,VIP!$A$2:$O9211,8,FALSE)</f>
        <v>Si</v>
      </c>
      <c r="J176" s="139" t="str">
        <f>VLOOKUP(E176,VIP!$A$2:$O9161,8,FALSE)</f>
        <v>Si</v>
      </c>
      <c r="K176" s="139" t="str">
        <f>VLOOKUP(E176,VIP!$A$2:$O12735,6,0)</f>
        <v>NO</v>
      </c>
      <c r="L176" s="113" t="s">
        <v>2428</v>
      </c>
      <c r="M176" s="111" t="s">
        <v>2465</v>
      </c>
      <c r="N176" s="124" t="s">
        <v>2472</v>
      </c>
      <c r="O176" s="141" t="s">
        <v>2495</v>
      </c>
      <c r="P176" s="110"/>
      <c r="Q176" s="114" t="s">
        <v>2428</v>
      </c>
    </row>
    <row r="177" spans="1:17" s="126" customFormat="1" ht="18" x14ac:dyDescent="0.25">
      <c r="A177" s="112" t="str">
        <f>VLOOKUP(E177,'LISTADO ATM'!$A$2:$C$901,3,0)</f>
        <v>DISTRITO NACIONAL</v>
      </c>
      <c r="B177" s="128" t="s">
        <v>2598</v>
      </c>
      <c r="C177" s="118">
        <v>44285.918229166666</v>
      </c>
      <c r="D177" s="112" t="s">
        <v>2494</v>
      </c>
      <c r="E177" s="133">
        <v>722</v>
      </c>
      <c r="F177" s="139" t="str">
        <f>VLOOKUP(E177,VIP!$A$2:$O12354,2,0)</f>
        <v>DRBR393</v>
      </c>
      <c r="G177" s="139" t="str">
        <f>VLOOKUP(E177,'LISTADO ATM'!$A$2:$B$900,2,0)</f>
        <v xml:space="preserve">ATM Oficina Charles de Gaulle III </v>
      </c>
      <c r="H177" s="139" t="str">
        <f>VLOOKUP(E177,VIP!$A$2:$O17275,7,FALSE)</f>
        <v>Si</v>
      </c>
      <c r="I177" s="139" t="str">
        <f>VLOOKUP(E177,VIP!$A$2:$O9240,8,FALSE)</f>
        <v>Si</v>
      </c>
      <c r="J177" s="139" t="str">
        <f>VLOOKUP(E177,VIP!$A$2:$O9190,8,FALSE)</f>
        <v>Si</v>
      </c>
      <c r="K177" s="139" t="str">
        <f>VLOOKUP(E177,VIP!$A$2:$O12764,6,0)</f>
        <v>SI</v>
      </c>
      <c r="L177" s="113" t="s">
        <v>2428</v>
      </c>
      <c r="M177" s="111" t="s">
        <v>2465</v>
      </c>
      <c r="N177" s="124" t="s">
        <v>2472</v>
      </c>
      <c r="O177" s="141" t="s">
        <v>2495</v>
      </c>
      <c r="P177" s="110"/>
      <c r="Q177" s="114" t="s">
        <v>2428</v>
      </c>
    </row>
    <row r="178" spans="1:17" s="126" customFormat="1" ht="18" x14ac:dyDescent="0.25">
      <c r="A178" s="112" t="str">
        <f>VLOOKUP(E178,'LISTADO ATM'!$A$2:$C$901,3,0)</f>
        <v>NORTE</v>
      </c>
      <c r="B178" s="128" t="s">
        <v>2594</v>
      </c>
      <c r="C178" s="118">
        <v>44285.922615740739</v>
      </c>
      <c r="D178" s="112" t="s">
        <v>2494</v>
      </c>
      <c r="E178" s="133">
        <v>40</v>
      </c>
      <c r="F178" s="139" t="str">
        <f>VLOOKUP(E178,VIP!$A$2:$O12350,2,0)</f>
        <v>DRBR040</v>
      </c>
      <c r="G178" s="139" t="str">
        <f>VLOOKUP(E178,'LISTADO ATM'!$A$2:$B$900,2,0)</f>
        <v xml:space="preserve">ATM Oficina El Puñal </v>
      </c>
      <c r="H178" s="139" t="str">
        <f>VLOOKUP(E178,VIP!$A$2:$O17271,7,FALSE)</f>
        <v>Si</v>
      </c>
      <c r="I178" s="139" t="str">
        <f>VLOOKUP(E178,VIP!$A$2:$O9236,8,FALSE)</f>
        <v>Si</v>
      </c>
      <c r="J178" s="139" t="str">
        <f>VLOOKUP(E178,VIP!$A$2:$O9186,8,FALSE)</f>
        <v>Si</v>
      </c>
      <c r="K178" s="139" t="str">
        <f>VLOOKUP(E178,VIP!$A$2:$O12760,6,0)</f>
        <v>NO</v>
      </c>
      <c r="L178" s="113" t="s">
        <v>2428</v>
      </c>
      <c r="M178" s="111" t="s">
        <v>2465</v>
      </c>
      <c r="N178" s="124" t="s">
        <v>2472</v>
      </c>
      <c r="O178" s="141" t="s">
        <v>2495</v>
      </c>
      <c r="P178" s="110"/>
      <c r="Q178" s="114" t="s">
        <v>2428</v>
      </c>
    </row>
    <row r="179" spans="1:17" s="126" customFormat="1" ht="18" x14ac:dyDescent="0.25">
      <c r="A179" s="112" t="str">
        <f>VLOOKUP(E179,'LISTADO ATM'!$A$2:$C$901,3,0)</f>
        <v>ESTE</v>
      </c>
      <c r="B179" s="128" t="s">
        <v>2588</v>
      </c>
      <c r="C179" s="118">
        <v>44285.931076388886</v>
      </c>
      <c r="D179" s="112" t="s">
        <v>2468</v>
      </c>
      <c r="E179" s="133">
        <v>114</v>
      </c>
      <c r="F179" s="139" t="str">
        <f>VLOOKUP(E179,VIP!$A$2:$O12344,2,0)</f>
        <v>DRBR114</v>
      </c>
      <c r="G179" s="139" t="str">
        <f>VLOOKUP(E179,'LISTADO ATM'!$A$2:$B$900,2,0)</f>
        <v xml:space="preserve">ATM Oficina Hato Mayor </v>
      </c>
      <c r="H179" s="139" t="str">
        <f>VLOOKUP(E179,VIP!$A$2:$O17265,7,FALSE)</f>
        <v>Si</v>
      </c>
      <c r="I179" s="139" t="str">
        <f>VLOOKUP(E179,VIP!$A$2:$O9230,8,FALSE)</f>
        <v>Si</v>
      </c>
      <c r="J179" s="139" t="str">
        <f>VLOOKUP(E179,VIP!$A$2:$O9180,8,FALSE)</f>
        <v>Si</v>
      </c>
      <c r="K179" s="139" t="str">
        <f>VLOOKUP(E179,VIP!$A$2:$O12754,6,0)</f>
        <v>NO</v>
      </c>
      <c r="L179" s="113" t="s">
        <v>2428</v>
      </c>
      <c r="M179" s="111" t="s">
        <v>2465</v>
      </c>
      <c r="N179" s="198" t="s">
        <v>2542</v>
      </c>
      <c r="O179" s="141" t="s">
        <v>2473</v>
      </c>
      <c r="P179" s="110"/>
      <c r="Q179" s="114" t="s">
        <v>2428</v>
      </c>
    </row>
    <row r="180" spans="1:17" s="126" customFormat="1" ht="18" x14ac:dyDescent="0.25">
      <c r="A180" s="112" t="str">
        <f>VLOOKUP(E180,'LISTADO ATM'!$A$2:$C$901,3,0)</f>
        <v>DISTRITO NACIONAL</v>
      </c>
      <c r="B180" s="128" t="s">
        <v>2585</v>
      </c>
      <c r="C180" s="118">
        <v>44285.936412037037</v>
      </c>
      <c r="D180" s="112" t="s">
        <v>2468</v>
      </c>
      <c r="E180" s="133">
        <v>983</v>
      </c>
      <c r="F180" s="139" t="str">
        <f>VLOOKUP(E180,VIP!$A$2:$O12341,2,0)</f>
        <v>DRBR983</v>
      </c>
      <c r="G180" s="139" t="str">
        <f>VLOOKUP(E180,'LISTADO ATM'!$A$2:$B$900,2,0)</f>
        <v xml:space="preserve">ATM Bravo República de Colombia </v>
      </c>
      <c r="H180" s="139" t="str">
        <f>VLOOKUP(E180,VIP!$A$2:$O17262,7,FALSE)</f>
        <v>Si</v>
      </c>
      <c r="I180" s="139" t="str">
        <f>VLOOKUP(E180,VIP!$A$2:$O9227,8,FALSE)</f>
        <v>No</v>
      </c>
      <c r="J180" s="139" t="str">
        <f>VLOOKUP(E180,VIP!$A$2:$O9177,8,FALSE)</f>
        <v>No</v>
      </c>
      <c r="K180" s="139" t="str">
        <f>VLOOKUP(E180,VIP!$A$2:$O12751,6,0)</f>
        <v>NO</v>
      </c>
      <c r="L180" s="113" t="s">
        <v>2428</v>
      </c>
      <c r="M180" s="111" t="s">
        <v>2465</v>
      </c>
      <c r="N180" s="124" t="s">
        <v>2472</v>
      </c>
      <c r="O180" s="141" t="s">
        <v>2473</v>
      </c>
      <c r="P180" s="110"/>
      <c r="Q180" s="114" t="s">
        <v>2428</v>
      </c>
    </row>
    <row r="181" spans="1:17" s="126" customFormat="1" ht="18" x14ac:dyDescent="0.25">
      <c r="A181" s="112" t="str">
        <f>VLOOKUP(E181,'LISTADO ATM'!$A$2:$C$901,3,0)</f>
        <v>DISTRITO NACIONAL</v>
      </c>
      <c r="B181" s="128" t="s">
        <v>2584</v>
      </c>
      <c r="C181" s="118">
        <v>44285.938020833331</v>
      </c>
      <c r="D181" s="112" t="s">
        <v>2468</v>
      </c>
      <c r="E181" s="133">
        <v>562</v>
      </c>
      <c r="F181" s="139" t="str">
        <f>VLOOKUP(E181,VIP!$A$2:$O12340,2,0)</f>
        <v>DRBR226</v>
      </c>
      <c r="G181" s="139" t="str">
        <f>VLOOKUP(E181,'LISTADO ATM'!$A$2:$B$900,2,0)</f>
        <v xml:space="preserve">ATM S/M Jumbo Carretera Mella </v>
      </c>
      <c r="H181" s="139" t="str">
        <f>VLOOKUP(E181,VIP!$A$2:$O17261,7,FALSE)</f>
        <v>Si</v>
      </c>
      <c r="I181" s="139" t="str">
        <f>VLOOKUP(E181,VIP!$A$2:$O9226,8,FALSE)</f>
        <v>Si</v>
      </c>
      <c r="J181" s="139" t="str">
        <f>VLOOKUP(E181,VIP!$A$2:$O9176,8,FALSE)</f>
        <v>Si</v>
      </c>
      <c r="K181" s="139" t="str">
        <f>VLOOKUP(E181,VIP!$A$2:$O12750,6,0)</f>
        <v>SI</v>
      </c>
      <c r="L181" s="113" t="s">
        <v>2428</v>
      </c>
      <c r="M181" s="111" t="s">
        <v>2465</v>
      </c>
      <c r="N181" s="198" t="s">
        <v>2542</v>
      </c>
      <c r="O181" s="141" t="s">
        <v>2473</v>
      </c>
      <c r="P181" s="110"/>
      <c r="Q181" s="114" t="s">
        <v>2428</v>
      </c>
    </row>
    <row r="182" spans="1:17" s="126" customFormat="1" ht="18" x14ac:dyDescent="0.25">
      <c r="A182" s="112" t="str">
        <f>VLOOKUP(E182,'LISTADO ATM'!$A$2:$C$901,3,0)</f>
        <v>DISTRITO NACIONAL</v>
      </c>
      <c r="B182" s="128" t="s">
        <v>2578</v>
      </c>
      <c r="C182" s="118">
        <v>44285.943518518521</v>
      </c>
      <c r="D182" s="112" t="s">
        <v>2468</v>
      </c>
      <c r="E182" s="133">
        <v>437</v>
      </c>
      <c r="F182" s="139" t="str">
        <f>VLOOKUP(E182,VIP!$A$2:$O12334,2,0)</f>
        <v>DRBR437</v>
      </c>
      <c r="G182" s="139" t="str">
        <f>VLOOKUP(E182,'LISTADO ATM'!$A$2:$B$900,2,0)</f>
        <v xml:space="preserve">ATM Autobanco Torre III </v>
      </c>
      <c r="H182" s="139" t="str">
        <f>VLOOKUP(E182,VIP!$A$2:$O17255,7,FALSE)</f>
        <v>Si</v>
      </c>
      <c r="I182" s="139" t="str">
        <f>VLOOKUP(E182,VIP!$A$2:$O9220,8,FALSE)</f>
        <v>Si</v>
      </c>
      <c r="J182" s="139" t="str">
        <f>VLOOKUP(E182,VIP!$A$2:$O9170,8,FALSE)</f>
        <v>Si</v>
      </c>
      <c r="K182" s="139" t="str">
        <f>VLOOKUP(E182,VIP!$A$2:$O12744,6,0)</f>
        <v>SI</v>
      </c>
      <c r="L182" s="113" t="s">
        <v>2428</v>
      </c>
      <c r="M182" s="111" t="s">
        <v>2465</v>
      </c>
      <c r="N182" s="198" t="s">
        <v>2542</v>
      </c>
      <c r="O182" s="141" t="s">
        <v>2473</v>
      </c>
      <c r="P182" s="110"/>
      <c r="Q182" s="114" t="s">
        <v>2428</v>
      </c>
    </row>
    <row r="183" spans="1:17" s="126" customFormat="1" ht="18" x14ac:dyDescent="0.25">
      <c r="A183" s="112" t="str">
        <f>VLOOKUP(E183,'LISTADO ATM'!$A$2:$C$901,3,0)</f>
        <v>DISTRITO NACIONAL</v>
      </c>
      <c r="B183" s="128" t="s">
        <v>2606</v>
      </c>
      <c r="C183" s="118">
        <v>44286.057800925926</v>
      </c>
      <c r="D183" s="112" t="s">
        <v>2468</v>
      </c>
      <c r="E183" s="133">
        <v>696</v>
      </c>
      <c r="F183" s="139" t="str">
        <f>VLOOKUP(E183,VIP!$A$2:$O12331,2,0)</f>
        <v>DRBR696</v>
      </c>
      <c r="G183" s="139" t="str">
        <f>VLOOKUP(E183,'LISTADO ATM'!$A$2:$B$900,2,0)</f>
        <v>ATM Olé Jacobo Majluta</v>
      </c>
      <c r="H183" s="139" t="str">
        <f>VLOOKUP(E183,VIP!$A$2:$O17252,7,FALSE)</f>
        <v>Si</v>
      </c>
      <c r="I183" s="139" t="str">
        <f>VLOOKUP(E183,VIP!$A$2:$O9217,8,FALSE)</f>
        <v>Si</v>
      </c>
      <c r="J183" s="139" t="str">
        <f>VLOOKUP(E183,VIP!$A$2:$O9167,8,FALSE)</f>
        <v>Si</v>
      </c>
      <c r="K183" s="139" t="str">
        <f>VLOOKUP(E183,VIP!$A$2:$O12741,6,0)</f>
        <v>NO</v>
      </c>
      <c r="L183" s="113" t="s">
        <v>2428</v>
      </c>
      <c r="M183" s="111" t="s">
        <v>2465</v>
      </c>
      <c r="N183" s="198" t="s">
        <v>2542</v>
      </c>
      <c r="O183" s="141" t="s">
        <v>2473</v>
      </c>
      <c r="P183" s="110"/>
      <c r="Q183" s="114" t="s">
        <v>2428</v>
      </c>
    </row>
    <row r="184" spans="1:17" s="126" customFormat="1" ht="18" x14ac:dyDescent="0.25">
      <c r="A184" s="112" t="str">
        <f>VLOOKUP(E184,'LISTADO ATM'!$A$2:$C$901,3,0)</f>
        <v>DISTRITO NACIONAL</v>
      </c>
      <c r="B184" s="128" t="s">
        <v>2625</v>
      </c>
      <c r="C184" s="118">
        <v>44286.344733796293</v>
      </c>
      <c r="D184" s="112" t="s">
        <v>2468</v>
      </c>
      <c r="E184" s="133">
        <v>708</v>
      </c>
      <c r="F184" s="139" t="str">
        <f>VLOOKUP(E184,VIP!$A$2:$O12332,2,0)</f>
        <v>DRBR505</v>
      </c>
      <c r="G184" s="139" t="str">
        <f>VLOOKUP(E184,'LISTADO ATM'!$A$2:$B$900,2,0)</f>
        <v xml:space="preserve">ATM El Vestir De Hoy </v>
      </c>
      <c r="H184" s="139" t="str">
        <f>VLOOKUP(E184,VIP!$A$2:$O17253,7,FALSE)</f>
        <v>Si</v>
      </c>
      <c r="I184" s="139" t="str">
        <f>VLOOKUP(E184,VIP!$A$2:$O9218,8,FALSE)</f>
        <v>Si</v>
      </c>
      <c r="J184" s="139" t="str">
        <f>VLOOKUP(E184,VIP!$A$2:$O9168,8,FALSE)</f>
        <v>Si</v>
      </c>
      <c r="K184" s="139" t="str">
        <f>VLOOKUP(E184,VIP!$A$2:$O12742,6,0)</f>
        <v>NO</v>
      </c>
      <c r="L184" s="113" t="s">
        <v>2428</v>
      </c>
      <c r="M184" s="111" t="s">
        <v>2465</v>
      </c>
      <c r="N184" s="198" t="s">
        <v>2542</v>
      </c>
      <c r="O184" s="141" t="s">
        <v>2473</v>
      </c>
      <c r="P184" s="110"/>
      <c r="Q184" s="114" t="s">
        <v>2428</v>
      </c>
    </row>
    <row r="185" spans="1:17" s="126" customFormat="1" ht="18" x14ac:dyDescent="0.25">
      <c r="A185" s="112" t="str">
        <f>VLOOKUP(E185,'LISTADO ATM'!$A$2:$C$901,3,0)</f>
        <v>DISTRITO NACIONAL</v>
      </c>
      <c r="B185" s="128" t="s">
        <v>2661</v>
      </c>
      <c r="C185" s="118">
        <v>44286.358425925922</v>
      </c>
      <c r="D185" s="112" t="s">
        <v>2468</v>
      </c>
      <c r="E185" s="133">
        <v>26</v>
      </c>
      <c r="F185" s="139" t="str">
        <f>VLOOKUP(E185,VIP!$A$2:$O12359,2,0)</f>
        <v>DRBR221</v>
      </c>
      <c r="G185" s="139" t="str">
        <f>VLOOKUP(E185,'LISTADO ATM'!$A$2:$B$900,2,0)</f>
        <v>ATM S/M Jumbo San Isidro</v>
      </c>
      <c r="H185" s="139" t="str">
        <f>VLOOKUP(E185,VIP!$A$2:$O17280,7,FALSE)</f>
        <v>Si</v>
      </c>
      <c r="I185" s="139" t="str">
        <f>VLOOKUP(E185,VIP!$A$2:$O9245,8,FALSE)</f>
        <v>Si</v>
      </c>
      <c r="J185" s="139" t="str">
        <f>VLOOKUP(E185,VIP!$A$2:$O9195,8,FALSE)</f>
        <v>Si</v>
      </c>
      <c r="K185" s="139" t="str">
        <f>VLOOKUP(E185,VIP!$A$2:$O12769,6,0)</f>
        <v>NO</v>
      </c>
      <c r="L185" s="113" t="s">
        <v>2428</v>
      </c>
      <c r="M185" s="111" t="s">
        <v>2465</v>
      </c>
      <c r="N185" s="124" t="s">
        <v>2472</v>
      </c>
      <c r="O185" s="141" t="s">
        <v>2473</v>
      </c>
      <c r="P185" s="110"/>
      <c r="Q185" s="114" t="s">
        <v>2428</v>
      </c>
    </row>
    <row r="186" spans="1:17" s="126" customFormat="1" ht="18" x14ac:dyDescent="0.25">
      <c r="A186" s="112" t="str">
        <f>VLOOKUP(E186,'LISTADO ATM'!$A$2:$C$901,3,0)</f>
        <v>DISTRITO NACIONAL</v>
      </c>
      <c r="B186" s="128" t="s">
        <v>2658</v>
      </c>
      <c r="C186" s="118">
        <v>44286.381874999999</v>
      </c>
      <c r="D186" s="112" t="s">
        <v>2468</v>
      </c>
      <c r="E186" s="133">
        <v>525</v>
      </c>
      <c r="F186" s="139" t="str">
        <f>VLOOKUP(E186,VIP!$A$2:$O12356,2,0)</f>
        <v>DRBR525</v>
      </c>
      <c r="G186" s="139" t="str">
        <f>VLOOKUP(E186,'LISTADO ATM'!$A$2:$B$900,2,0)</f>
        <v>ATM S/M Bravo Las Americas</v>
      </c>
      <c r="H186" s="139" t="str">
        <f>VLOOKUP(E186,VIP!$A$2:$O17277,7,FALSE)</f>
        <v>Si</v>
      </c>
      <c r="I186" s="139" t="str">
        <f>VLOOKUP(E186,VIP!$A$2:$O9242,8,FALSE)</f>
        <v>Si</v>
      </c>
      <c r="J186" s="139" t="str">
        <f>VLOOKUP(E186,VIP!$A$2:$O9192,8,FALSE)</f>
        <v>Si</v>
      </c>
      <c r="K186" s="139" t="str">
        <f>VLOOKUP(E186,VIP!$A$2:$O12766,6,0)</f>
        <v>NO</v>
      </c>
      <c r="L186" s="113" t="s">
        <v>2428</v>
      </c>
      <c r="M186" s="111" t="s">
        <v>2465</v>
      </c>
      <c r="N186" s="124" t="s">
        <v>2472</v>
      </c>
      <c r="O186" s="141" t="s">
        <v>2473</v>
      </c>
      <c r="P186" s="110"/>
      <c r="Q186" s="114" t="s">
        <v>2428</v>
      </c>
    </row>
    <row r="187" spans="1:17" s="126" customFormat="1" ht="18" x14ac:dyDescent="0.25">
      <c r="A187" s="112" t="str">
        <f>VLOOKUP(E187,'LISTADO ATM'!$A$2:$C$901,3,0)</f>
        <v>NORTE</v>
      </c>
      <c r="B187" s="128" t="s">
        <v>2656</v>
      </c>
      <c r="C187" s="118">
        <v>44286.386944444443</v>
      </c>
      <c r="D187" s="112" t="s">
        <v>2520</v>
      </c>
      <c r="E187" s="133">
        <v>88</v>
      </c>
      <c r="F187" s="139" t="str">
        <f>VLOOKUP(E187,VIP!$A$2:$O12354,2,0)</f>
        <v>DRBR088</v>
      </c>
      <c r="G187" s="139" t="str">
        <f>VLOOKUP(E187,'LISTADO ATM'!$A$2:$B$900,2,0)</f>
        <v xml:space="preserve">ATM S/M La Fuente (Santiago) </v>
      </c>
      <c r="H187" s="139" t="str">
        <f>VLOOKUP(E187,VIP!$A$2:$O17275,7,FALSE)</f>
        <v>Si</v>
      </c>
      <c r="I187" s="139" t="str">
        <f>VLOOKUP(E187,VIP!$A$2:$O9240,8,FALSE)</f>
        <v>Si</v>
      </c>
      <c r="J187" s="139" t="str">
        <f>VLOOKUP(E187,VIP!$A$2:$O9190,8,FALSE)</f>
        <v>Si</v>
      </c>
      <c r="K187" s="139" t="str">
        <f>VLOOKUP(E187,VIP!$A$2:$O12764,6,0)</f>
        <v>NO</v>
      </c>
      <c r="L187" s="113" t="s">
        <v>2428</v>
      </c>
      <c r="M187" s="111" t="s">
        <v>2465</v>
      </c>
      <c r="N187" s="124" t="s">
        <v>2472</v>
      </c>
      <c r="O187" s="141" t="s">
        <v>2519</v>
      </c>
      <c r="P187" s="110"/>
      <c r="Q187" s="114" t="s">
        <v>2428</v>
      </c>
    </row>
    <row r="188" spans="1:17" s="126" customFormat="1" ht="18" x14ac:dyDescent="0.25">
      <c r="A188" s="112" t="str">
        <f>VLOOKUP(E188,'LISTADO ATM'!$A$2:$C$901,3,0)</f>
        <v>NORTE</v>
      </c>
      <c r="B188" s="128" t="s">
        <v>2644</v>
      </c>
      <c r="C188" s="118">
        <v>44286.405648148146</v>
      </c>
      <c r="D188" s="112" t="s">
        <v>2494</v>
      </c>
      <c r="E188" s="133">
        <v>712</v>
      </c>
      <c r="F188" s="139" t="str">
        <f>VLOOKUP(E188,VIP!$A$2:$O12342,2,0)</f>
        <v>DRBR128</v>
      </c>
      <c r="G188" s="139" t="str">
        <f>VLOOKUP(E188,'LISTADO ATM'!$A$2:$B$900,2,0)</f>
        <v xml:space="preserve">ATM Oficina Imbert </v>
      </c>
      <c r="H188" s="139" t="str">
        <f>VLOOKUP(E188,VIP!$A$2:$O17263,7,FALSE)</f>
        <v>Si</v>
      </c>
      <c r="I188" s="139" t="str">
        <f>VLOOKUP(E188,VIP!$A$2:$O9228,8,FALSE)</f>
        <v>Si</v>
      </c>
      <c r="J188" s="139" t="str">
        <f>VLOOKUP(E188,VIP!$A$2:$O9178,8,FALSE)</f>
        <v>Si</v>
      </c>
      <c r="K188" s="139" t="str">
        <f>VLOOKUP(E188,VIP!$A$2:$O12752,6,0)</f>
        <v>SI</v>
      </c>
      <c r="L188" s="113" t="s">
        <v>2428</v>
      </c>
      <c r="M188" s="111" t="s">
        <v>2465</v>
      </c>
      <c r="N188" s="124" t="s">
        <v>2472</v>
      </c>
      <c r="O188" s="141" t="s">
        <v>2495</v>
      </c>
      <c r="P188" s="110"/>
      <c r="Q188" s="114" t="s">
        <v>2428</v>
      </c>
    </row>
    <row r="189" spans="1:17" s="126" customFormat="1" ht="18" x14ac:dyDescent="0.25">
      <c r="A189" s="112" t="str">
        <f>VLOOKUP(E189,'LISTADO ATM'!$A$2:$C$901,3,0)</f>
        <v>DISTRITO NACIONAL</v>
      </c>
      <c r="B189" s="128" t="s">
        <v>2634</v>
      </c>
      <c r="C189" s="118">
        <v>44286.432118055556</v>
      </c>
      <c r="D189" s="112" t="s">
        <v>2494</v>
      </c>
      <c r="E189" s="133">
        <v>715</v>
      </c>
      <c r="F189" s="139" t="str">
        <f>VLOOKUP(E189,VIP!$A$2:$O12332,2,0)</f>
        <v>DRBR992</v>
      </c>
      <c r="G189" s="139" t="str">
        <f>VLOOKUP(E189,'LISTADO ATM'!$A$2:$B$900,2,0)</f>
        <v xml:space="preserve">ATM Oficina 27 de Febrero (Lobby) </v>
      </c>
      <c r="H189" s="139" t="str">
        <f>VLOOKUP(E189,VIP!$A$2:$O17253,7,FALSE)</f>
        <v>Si</v>
      </c>
      <c r="I189" s="139" t="str">
        <f>VLOOKUP(E189,VIP!$A$2:$O9218,8,FALSE)</f>
        <v>Si</v>
      </c>
      <c r="J189" s="139" t="str">
        <f>VLOOKUP(E189,VIP!$A$2:$O9168,8,FALSE)</f>
        <v>Si</v>
      </c>
      <c r="K189" s="139" t="str">
        <f>VLOOKUP(E189,VIP!$A$2:$O12742,6,0)</f>
        <v>NO</v>
      </c>
      <c r="L189" s="113" t="s">
        <v>2428</v>
      </c>
      <c r="M189" s="111" t="s">
        <v>2465</v>
      </c>
      <c r="N189" s="124" t="s">
        <v>2472</v>
      </c>
      <c r="O189" s="141" t="s">
        <v>2495</v>
      </c>
      <c r="P189" s="110"/>
      <c r="Q189" s="114" t="s">
        <v>2428</v>
      </c>
    </row>
    <row r="190" spans="1:17" s="126" customFormat="1" ht="18" x14ac:dyDescent="0.25">
      <c r="A190" s="112" t="str">
        <f>VLOOKUP(E190,'LISTADO ATM'!$A$2:$C$901,3,0)</f>
        <v>NORTE</v>
      </c>
      <c r="B190" s="128" t="s">
        <v>2692</v>
      </c>
      <c r="C190" s="118">
        <v>44286.478009259263</v>
      </c>
      <c r="D190" s="112" t="s">
        <v>2520</v>
      </c>
      <c r="E190" s="133">
        <v>633</v>
      </c>
      <c r="F190" s="139" t="str">
        <f>VLOOKUP(E190,VIP!$A$2:$O12386,2,0)</f>
        <v>DRBR260</v>
      </c>
      <c r="G190" s="139" t="str">
        <f>VLOOKUP(E190,'LISTADO ATM'!$A$2:$B$900,2,0)</f>
        <v xml:space="preserve">ATM Autobanco Las Colinas </v>
      </c>
      <c r="H190" s="139" t="str">
        <f>VLOOKUP(E190,VIP!$A$2:$O17307,7,FALSE)</f>
        <v>Si</v>
      </c>
      <c r="I190" s="139" t="str">
        <f>VLOOKUP(E190,VIP!$A$2:$O9272,8,FALSE)</f>
        <v>Si</v>
      </c>
      <c r="J190" s="139" t="str">
        <f>VLOOKUP(E190,VIP!$A$2:$O9222,8,FALSE)</f>
        <v>Si</v>
      </c>
      <c r="K190" s="139" t="str">
        <f>VLOOKUP(E190,VIP!$A$2:$O12796,6,0)</f>
        <v>SI</v>
      </c>
      <c r="L190" s="113" t="s">
        <v>2428</v>
      </c>
      <c r="M190" s="111" t="s">
        <v>2465</v>
      </c>
      <c r="N190" s="124" t="s">
        <v>2472</v>
      </c>
      <c r="O190" s="141" t="s">
        <v>2519</v>
      </c>
      <c r="P190" s="110"/>
      <c r="Q190" s="114" t="s">
        <v>2428</v>
      </c>
    </row>
    <row r="191" spans="1:17" s="126" customFormat="1" ht="18" x14ac:dyDescent="0.25">
      <c r="A191" s="112" t="str">
        <f>VLOOKUP(E191,'LISTADO ATM'!$A$2:$C$901,3,0)</f>
        <v>SUR</v>
      </c>
      <c r="B191" s="128" t="s">
        <v>2681</v>
      </c>
      <c r="C191" s="118">
        <v>44286.499907407408</v>
      </c>
      <c r="D191" s="112" t="s">
        <v>2494</v>
      </c>
      <c r="E191" s="133">
        <v>6</v>
      </c>
      <c r="F191" s="139" t="str">
        <f>VLOOKUP(E191,VIP!$A$2:$O12374,2,0)</f>
        <v>DRBR006</v>
      </c>
      <c r="G191" s="139" t="str">
        <f>VLOOKUP(E191,'LISTADO ATM'!$A$2:$B$900,2,0)</f>
        <v xml:space="preserve">ATM Plaza WAO San Juan </v>
      </c>
      <c r="H191" s="139" t="str">
        <f>VLOOKUP(E191,VIP!$A$2:$O17295,7,FALSE)</f>
        <v>N/A</v>
      </c>
      <c r="I191" s="139" t="str">
        <f>VLOOKUP(E191,VIP!$A$2:$O9260,8,FALSE)</f>
        <v>N/A</v>
      </c>
      <c r="J191" s="139" t="str">
        <f>VLOOKUP(E191,VIP!$A$2:$O9210,8,FALSE)</f>
        <v>N/A</v>
      </c>
      <c r="K191" s="139" t="str">
        <f>VLOOKUP(E191,VIP!$A$2:$O12784,6,0)</f>
        <v/>
      </c>
      <c r="L191" s="113" t="s">
        <v>2428</v>
      </c>
      <c r="M191" s="111" t="s">
        <v>2465</v>
      </c>
      <c r="N191" s="124" t="s">
        <v>2472</v>
      </c>
      <c r="O191" s="141" t="s">
        <v>2495</v>
      </c>
      <c r="P191" s="110"/>
      <c r="Q191" s="114" t="s">
        <v>2428</v>
      </c>
    </row>
    <row r="192" spans="1:17" s="126" customFormat="1" ht="18" x14ac:dyDescent="0.25">
      <c r="A192" s="112" t="str">
        <f>VLOOKUP(E192,'LISTADO ATM'!$A$2:$C$901,3,0)</f>
        <v>DISTRITO NACIONAL</v>
      </c>
      <c r="B192" s="128" t="s">
        <v>2679</v>
      </c>
      <c r="C192" s="118">
        <v>44286.502337962964</v>
      </c>
      <c r="D192" s="112" t="s">
        <v>2468</v>
      </c>
      <c r="E192" s="133">
        <v>821</v>
      </c>
      <c r="F192" s="139" t="str">
        <f>VLOOKUP(E192,VIP!$A$2:$O12372,2,0)</f>
        <v>DRBR821</v>
      </c>
      <c r="G192" s="139" t="str">
        <f>VLOOKUP(E192,'LISTADO ATM'!$A$2:$B$900,2,0)</f>
        <v xml:space="preserve">ATM S/M Bravo Churchill </v>
      </c>
      <c r="H192" s="139" t="str">
        <f>VLOOKUP(E192,VIP!$A$2:$O17293,7,FALSE)</f>
        <v>Si</v>
      </c>
      <c r="I192" s="139" t="str">
        <f>VLOOKUP(E192,VIP!$A$2:$O9258,8,FALSE)</f>
        <v>No</v>
      </c>
      <c r="J192" s="139" t="str">
        <f>VLOOKUP(E192,VIP!$A$2:$O9208,8,FALSE)</f>
        <v>No</v>
      </c>
      <c r="K192" s="139" t="str">
        <f>VLOOKUP(E192,VIP!$A$2:$O12782,6,0)</f>
        <v>SI</v>
      </c>
      <c r="L192" s="113" t="s">
        <v>2428</v>
      </c>
      <c r="M192" s="111" t="s">
        <v>2465</v>
      </c>
      <c r="N192" s="198" t="s">
        <v>2542</v>
      </c>
      <c r="O192" s="141" t="s">
        <v>2473</v>
      </c>
      <c r="P192" s="110"/>
      <c r="Q192" s="114" t="s">
        <v>2428</v>
      </c>
    </row>
    <row r="193" spans="1:17" s="126" customFormat="1" ht="18" x14ac:dyDescent="0.25">
      <c r="A193" s="112" t="str">
        <f>VLOOKUP(E193,'LISTADO ATM'!$A$2:$C$901,3,0)</f>
        <v>NORTE</v>
      </c>
      <c r="B193" s="128" t="s">
        <v>2677</v>
      </c>
      <c r="C193" s="118">
        <v>44286.506886574076</v>
      </c>
      <c r="D193" s="112" t="s">
        <v>2494</v>
      </c>
      <c r="E193" s="133">
        <v>809</v>
      </c>
      <c r="F193" s="139" t="str">
        <f>VLOOKUP(E193,VIP!$A$2:$O12370,2,0)</f>
        <v>DRBR809</v>
      </c>
      <c r="G193" s="139" t="str">
        <f>VLOOKUP(E193,'LISTADO ATM'!$A$2:$B$900,2,0)</f>
        <v>ATM Yoma (Cotuí)</v>
      </c>
      <c r="H193" s="139" t="str">
        <f>VLOOKUP(E193,VIP!$A$2:$O17291,7,FALSE)</f>
        <v>Si</v>
      </c>
      <c r="I193" s="139" t="str">
        <f>VLOOKUP(E193,VIP!$A$2:$O9256,8,FALSE)</f>
        <v>Si</v>
      </c>
      <c r="J193" s="139" t="str">
        <f>VLOOKUP(E193,VIP!$A$2:$O9206,8,FALSE)</f>
        <v>Si</v>
      </c>
      <c r="K193" s="139" t="str">
        <f>VLOOKUP(E193,VIP!$A$2:$O12780,6,0)</f>
        <v>NO</v>
      </c>
      <c r="L193" s="113" t="s">
        <v>2428</v>
      </c>
      <c r="M193" s="111" t="s">
        <v>2465</v>
      </c>
      <c r="N193" s="124" t="s">
        <v>2472</v>
      </c>
      <c r="O193" s="141" t="s">
        <v>2495</v>
      </c>
      <c r="P193" s="110"/>
      <c r="Q193" s="114" t="s">
        <v>2428</v>
      </c>
    </row>
    <row r="194" spans="1:17" s="126" customFormat="1" ht="18" x14ac:dyDescent="0.25">
      <c r="A194" s="112" t="str">
        <f>VLOOKUP(E194,'LISTADO ATM'!$A$2:$C$901,3,0)</f>
        <v>NORTE</v>
      </c>
      <c r="B194" s="128" t="s">
        <v>2673</v>
      </c>
      <c r="C194" s="118">
        <v>44286.52144675926</v>
      </c>
      <c r="D194" s="112" t="s">
        <v>2520</v>
      </c>
      <c r="E194" s="133">
        <v>119</v>
      </c>
      <c r="F194" s="139" t="str">
        <f>VLOOKUP(E194,VIP!$A$2:$O12366,2,0)</f>
        <v>DRBR119</v>
      </c>
      <c r="G194" s="139" t="str">
        <f>VLOOKUP(E194,'LISTADO ATM'!$A$2:$B$900,2,0)</f>
        <v>ATM Oficina La Barranquita</v>
      </c>
      <c r="H194" s="139" t="str">
        <f>VLOOKUP(E194,VIP!$A$2:$O17287,7,FALSE)</f>
        <v>N/A</v>
      </c>
      <c r="I194" s="139" t="str">
        <f>VLOOKUP(E194,VIP!$A$2:$O9252,8,FALSE)</f>
        <v>N/A</v>
      </c>
      <c r="J194" s="139" t="str">
        <f>VLOOKUP(E194,VIP!$A$2:$O9202,8,FALSE)</f>
        <v>N/A</v>
      </c>
      <c r="K194" s="139" t="str">
        <f>VLOOKUP(E194,VIP!$A$2:$O12776,6,0)</f>
        <v>N/A</v>
      </c>
      <c r="L194" s="113" t="s">
        <v>2428</v>
      </c>
      <c r="M194" s="111" t="s">
        <v>2465</v>
      </c>
      <c r="N194" s="124" t="s">
        <v>2472</v>
      </c>
      <c r="O194" s="141" t="s">
        <v>2519</v>
      </c>
      <c r="P194" s="110"/>
      <c r="Q194" s="114" t="s">
        <v>2428</v>
      </c>
    </row>
    <row r="195" spans="1:17" s="126" customFormat="1" ht="18" x14ac:dyDescent="0.25">
      <c r="A195" s="112" t="str">
        <f>VLOOKUP(E195,'LISTADO ATM'!$A$2:$C$901,3,0)</f>
        <v>NORTE</v>
      </c>
      <c r="B195" s="128" t="s">
        <v>2723</v>
      </c>
      <c r="C195" s="118">
        <v>44286.583101851851</v>
      </c>
      <c r="D195" s="112" t="s">
        <v>2494</v>
      </c>
      <c r="E195" s="133">
        <v>604</v>
      </c>
      <c r="F195" s="139" t="str">
        <f>VLOOKUP(E195,VIP!$A$2:$O12387,2,0)</f>
        <v>DRBR401</v>
      </c>
      <c r="G195" s="139" t="str">
        <f>VLOOKUP(E195,'LISTADO ATM'!$A$2:$B$900,2,0)</f>
        <v xml:space="preserve">ATM Oficina Estancia Nueva (Moca) </v>
      </c>
      <c r="H195" s="139" t="str">
        <f>VLOOKUP(E195,VIP!$A$2:$O17308,7,FALSE)</f>
        <v>Si</v>
      </c>
      <c r="I195" s="139" t="str">
        <f>VLOOKUP(E195,VIP!$A$2:$O9273,8,FALSE)</f>
        <v>Si</v>
      </c>
      <c r="J195" s="139" t="str">
        <f>VLOOKUP(E195,VIP!$A$2:$O9223,8,FALSE)</f>
        <v>Si</v>
      </c>
      <c r="K195" s="139" t="str">
        <f>VLOOKUP(E195,VIP!$A$2:$O12797,6,0)</f>
        <v>NO</v>
      </c>
      <c r="L195" s="113" t="s">
        <v>2428</v>
      </c>
      <c r="M195" s="111" t="s">
        <v>2465</v>
      </c>
      <c r="N195" s="124" t="s">
        <v>2472</v>
      </c>
      <c r="O195" s="141" t="s">
        <v>2495</v>
      </c>
      <c r="P195" s="110"/>
      <c r="Q195" s="114" t="s">
        <v>2428</v>
      </c>
    </row>
    <row r="196" spans="1:17" s="126" customFormat="1" ht="18" x14ac:dyDescent="0.25">
      <c r="A196" s="112" t="str">
        <f>VLOOKUP(E196,'LISTADO ATM'!$A$2:$C$901,3,0)</f>
        <v>SUR</v>
      </c>
      <c r="B196" s="128" t="s">
        <v>2722</v>
      </c>
      <c r="C196" s="118">
        <v>44286.584606481483</v>
      </c>
      <c r="D196" s="112" t="s">
        <v>2468</v>
      </c>
      <c r="E196" s="133">
        <v>677</v>
      </c>
      <c r="F196" s="139" t="str">
        <f>VLOOKUP(E196,VIP!$A$2:$O12386,2,0)</f>
        <v>DRBR677</v>
      </c>
      <c r="G196" s="139" t="str">
        <f>VLOOKUP(E196,'LISTADO ATM'!$A$2:$B$900,2,0)</f>
        <v>ATM PBG Villa Jaragua</v>
      </c>
      <c r="H196" s="139" t="str">
        <f>VLOOKUP(E196,VIP!$A$2:$O17307,7,FALSE)</f>
        <v>Si</v>
      </c>
      <c r="I196" s="139" t="str">
        <f>VLOOKUP(E196,VIP!$A$2:$O9272,8,FALSE)</f>
        <v>Si</v>
      </c>
      <c r="J196" s="139" t="str">
        <f>VLOOKUP(E196,VIP!$A$2:$O9222,8,FALSE)</f>
        <v>Si</v>
      </c>
      <c r="K196" s="139" t="str">
        <f>VLOOKUP(E196,VIP!$A$2:$O12796,6,0)</f>
        <v>SI</v>
      </c>
      <c r="L196" s="113" t="s">
        <v>2428</v>
      </c>
      <c r="M196" s="111" t="s">
        <v>2465</v>
      </c>
      <c r="N196" s="124" t="s">
        <v>2472</v>
      </c>
      <c r="O196" s="141" t="s">
        <v>2473</v>
      </c>
      <c r="P196" s="110"/>
      <c r="Q196" s="114" t="s">
        <v>2428</v>
      </c>
    </row>
    <row r="197" spans="1:17" s="126" customFormat="1" ht="18" x14ac:dyDescent="0.25">
      <c r="A197" s="112" t="str">
        <f>VLOOKUP(E197,'LISTADO ATM'!$A$2:$C$901,3,0)</f>
        <v>NORTE</v>
      </c>
      <c r="B197" s="128" t="s">
        <v>2721</v>
      </c>
      <c r="C197" s="118">
        <v>44286.587361111109</v>
      </c>
      <c r="D197" s="112" t="s">
        <v>2494</v>
      </c>
      <c r="E197" s="133">
        <v>138</v>
      </c>
      <c r="F197" s="139" t="str">
        <f>VLOOKUP(E197,VIP!$A$2:$O12385,2,0)</f>
        <v>DRBR138</v>
      </c>
      <c r="G197" s="139" t="str">
        <f>VLOOKUP(E197,'LISTADO ATM'!$A$2:$B$900,2,0)</f>
        <v xml:space="preserve">ATM UNP Fantino </v>
      </c>
      <c r="H197" s="139" t="str">
        <f>VLOOKUP(E197,VIP!$A$2:$O17306,7,FALSE)</f>
        <v>Si</v>
      </c>
      <c r="I197" s="139" t="str">
        <f>VLOOKUP(E197,VIP!$A$2:$O9271,8,FALSE)</f>
        <v>Si</v>
      </c>
      <c r="J197" s="139" t="str">
        <f>VLOOKUP(E197,VIP!$A$2:$O9221,8,FALSE)</f>
        <v>Si</v>
      </c>
      <c r="K197" s="139" t="str">
        <f>VLOOKUP(E197,VIP!$A$2:$O12795,6,0)</f>
        <v>NO</v>
      </c>
      <c r="L197" s="113" t="s">
        <v>2428</v>
      </c>
      <c r="M197" s="111" t="s">
        <v>2465</v>
      </c>
      <c r="N197" s="124" t="s">
        <v>2472</v>
      </c>
      <c r="O197" s="141" t="s">
        <v>2495</v>
      </c>
      <c r="P197" s="110"/>
      <c r="Q197" s="114" t="s">
        <v>2428</v>
      </c>
    </row>
    <row r="198" spans="1:17" s="126" customFormat="1" ht="18" x14ac:dyDescent="0.25">
      <c r="A198" s="112" t="str">
        <f>VLOOKUP(E198,'LISTADO ATM'!$A$2:$C$901,3,0)</f>
        <v>NORTE</v>
      </c>
      <c r="B198" s="128" t="s">
        <v>2720</v>
      </c>
      <c r="C198" s="118">
        <v>44286.589085648149</v>
      </c>
      <c r="D198" s="112" t="s">
        <v>2494</v>
      </c>
      <c r="E198" s="133">
        <v>171</v>
      </c>
      <c r="F198" s="139" t="str">
        <f>VLOOKUP(E198,VIP!$A$2:$O12384,2,0)</f>
        <v>DRBR171</v>
      </c>
      <c r="G198" s="139" t="str">
        <f>VLOOKUP(E198,'LISTADO ATM'!$A$2:$B$900,2,0)</f>
        <v xml:space="preserve">ATM Oficina Moca </v>
      </c>
      <c r="H198" s="139" t="str">
        <f>VLOOKUP(E198,VIP!$A$2:$O17305,7,FALSE)</f>
        <v>Si</v>
      </c>
      <c r="I198" s="139" t="str">
        <f>VLOOKUP(E198,VIP!$A$2:$O9270,8,FALSE)</f>
        <v>Si</v>
      </c>
      <c r="J198" s="139" t="str">
        <f>VLOOKUP(E198,VIP!$A$2:$O9220,8,FALSE)</f>
        <v>Si</v>
      </c>
      <c r="K198" s="139" t="str">
        <f>VLOOKUP(E198,VIP!$A$2:$O12794,6,0)</f>
        <v>NO</v>
      </c>
      <c r="L198" s="113" t="s">
        <v>2428</v>
      </c>
      <c r="M198" s="111" t="s">
        <v>2465</v>
      </c>
      <c r="N198" s="124" t="s">
        <v>2472</v>
      </c>
      <c r="O198" s="141" t="s">
        <v>2495</v>
      </c>
      <c r="P198" s="110"/>
      <c r="Q198" s="114" t="s">
        <v>2428</v>
      </c>
    </row>
    <row r="199" spans="1:17" s="126" customFormat="1" ht="18" x14ac:dyDescent="0.25">
      <c r="A199" s="112" t="str">
        <f>VLOOKUP(E199,'LISTADO ATM'!$A$2:$C$901,3,0)</f>
        <v>DISTRITO NACIONAL</v>
      </c>
      <c r="B199" s="128" t="s">
        <v>2730</v>
      </c>
      <c r="C199" s="118">
        <v>44286.592187499999</v>
      </c>
      <c r="D199" s="112" t="s">
        <v>2468</v>
      </c>
      <c r="E199" s="133">
        <v>422</v>
      </c>
      <c r="F199" s="139" t="str">
        <f>VLOOKUP(E199,VIP!$A$2:$O12368,2,0)</f>
        <v>DRBR422</v>
      </c>
      <c r="G199" s="139" t="str">
        <f>VLOOKUP(E199,'LISTADO ATM'!$A$2:$B$900,2,0)</f>
        <v xml:space="preserve">ATM Olé Manoguayabo </v>
      </c>
      <c r="H199" s="139" t="str">
        <f>VLOOKUP(E199,VIP!$A$2:$O17289,7,FALSE)</f>
        <v>Si</v>
      </c>
      <c r="I199" s="139" t="str">
        <f>VLOOKUP(E199,VIP!$A$2:$O9254,8,FALSE)</f>
        <v>Si</v>
      </c>
      <c r="J199" s="139" t="str">
        <f>VLOOKUP(E199,VIP!$A$2:$O9204,8,FALSE)</f>
        <v>Si</v>
      </c>
      <c r="K199" s="139" t="str">
        <f>VLOOKUP(E199,VIP!$A$2:$O12778,6,0)</f>
        <v>NO</v>
      </c>
      <c r="L199" s="113" t="s">
        <v>2428</v>
      </c>
      <c r="M199" s="111" t="s">
        <v>2465</v>
      </c>
      <c r="N199" s="198" t="s">
        <v>2542</v>
      </c>
      <c r="O199" s="141" t="s">
        <v>2473</v>
      </c>
      <c r="P199" s="110"/>
      <c r="Q199" s="114" t="s">
        <v>2428</v>
      </c>
    </row>
    <row r="200" spans="1:17" s="126" customFormat="1" ht="18" x14ac:dyDescent="0.25">
      <c r="A200" s="112" t="str">
        <f>VLOOKUP(E200,'LISTADO ATM'!$A$2:$C$901,3,0)</f>
        <v>ESTE</v>
      </c>
      <c r="B200" s="128" t="s">
        <v>2729</v>
      </c>
      <c r="C200" s="118">
        <v>44286.593599537038</v>
      </c>
      <c r="D200" s="112" t="s">
        <v>2468</v>
      </c>
      <c r="E200" s="133">
        <v>427</v>
      </c>
      <c r="F200" s="139" t="str">
        <f>VLOOKUP(E200,VIP!$A$2:$O12367,2,0)</f>
        <v>DRBR427</v>
      </c>
      <c r="G200" s="139" t="str">
        <f>VLOOKUP(E200,'LISTADO ATM'!$A$2:$B$900,2,0)</f>
        <v xml:space="preserve">ATM Almacenes Iberia (Hato Mayor) </v>
      </c>
      <c r="H200" s="139" t="str">
        <f>VLOOKUP(E200,VIP!$A$2:$O17288,7,FALSE)</f>
        <v>Si</v>
      </c>
      <c r="I200" s="139" t="str">
        <f>VLOOKUP(E200,VIP!$A$2:$O9253,8,FALSE)</f>
        <v>Si</v>
      </c>
      <c r="J200" s="139" t="str">
        <f>VLOOKUP(E200,VIP!$A$2:$O9203,8,FALSE)</f>
        <v>Si</v>
      </c>
      <c r="K200" s="139" t="str">
        <f>VLOOKUP(E200,VIP!$A$2:$O12777,6,0)</f>
        <v>NO</v>
      </c>
      <c r="L200" s="113" t="s">
        <v>2428</v>
      </c>
      <c r="M200" s="111" t="s">
        <v>2465</v>
      </c>
      <c r="N200" s="198" t="s">
        <v>2542</v>
      </c>
      <c r="O200" s="141" t="s">
        <v>2473</v>
      </c>
      <c r="P200" s="110"/>
      <c r="Q200" s="114" t="s">
        <v>2428</v>
      </c>
    </row>
    <row r="201" spans="1:17" s="126" customFormat="1" ht="18" x14ac:dyDescent="0.25">
      <c r="A201" s="112" t="str">
        <f>VLOOKUP(E201,'LISTADO ATM'!$A$2:$C$901,3,0)</f>
        <v>NORTE</v>
      </c>
      <c r="B201" s="128" t="s">
        <v>2717</v>
      </c>
      <c r="C201" s="118">
        <v>44286.594409722224</v>
      </c>
      <c r="D201" s="112" t="s">
        <v>2520</v>
      </c>
      <c r="E201" s="133">
        <v>22</v>
      </c>
      <c r="F201" s="139" t="str">
        <f>VLOOKUP(E201,VIP!$A$2:$O12381,2,0)</f>
        <v>DRBR813</v>
      </c>
      <c r="G201" s="139" t="str">
        <f>VLOOKUP(E201,'LISTADO ATM'!$A$2:$B$900,2,0)</f>
        <v>ATM S/M Olimpico (Santiago)</v>
      </c>
      <c r="H201" s="139" t="str">
        <f>VLOOKUP(E201,VIP!$A$2:$O17302,7,FALSE)</f>
        <v>Si</v>
      </c>
      <c r="I201" s="139" t="str">
        <f>VLOOKUP(E201,VIP!$A$2:$O9267,8,FALSE)</f>
        <v>Si</v>
      </c>
      <c r="J201" s="139" t="str">
        <f>VLOOKUP(E201,VIP!$A$2:$O9217,8,FALSE)</f>
        <v>Si</v>
      </c>
      <c r="K201" s="139" t="str">
        <f>VLOOKUP(E201,VIP!$A$2:$O12791,6,0)</f>
        <v>NO</v>
      </c>
      <c r="L201" s="113" t="s">
        <v>2428</v>
      </c>
      <c r="M201" s="111" t="s">
        <v>2465</v>
      </c>
      <c r="N201" s="124" t="s">
        <v>2472</v>
      </c>
      <c r="O201" s="141" t="s">
        <v>2519</v>
      </c>
      <c r="P201" s="110"/>
      <c r="Q201" s="114" t="s">
        <v>2428</v>
      </c>
    </row>
    <row r="202" spans="1:17" s="126" customFormat="1" ht="18" x14ac:dyDescent="0.25">
      <c r="A202" s="112" t="str">
        <f>VLOOKUP(E202,'LISTADO ATM'!$A$2:$C$901,3,0)</f>
        <v>NORTE</v>
      </c>
      <c r="B202" s="128" t="s">
        <v>2716</v>
      </c>
      <c r="C202" s="118">
        <v>44286.595752314817</v>
      </c>
      <c r="D202" s="112" t="s">
        <v>2520</v>
      </c>
      <c r="E202" s="133">
        <v>599</v>
      </c>
      <c r="F202" s="139" t="str">
        <f>VLOOKUP(E202,VIP!$A$2:$O12380,2,0)</f>
        <v>DRBR258</v>
      </c>
      <c r="G202" s="139" t="str">
        <f>VLOOKUP(E202,'LISTADO ATM'!$A$2:$B$900,2,0)</f>
        <v xml:space="preserve">ATM Oficina Plaza Internacional (Santiago) </v>
      </c>
      <c r="H202" s="139" t="str">
        <f>VLOOKUP(E202,VIP!$A$2:$O17301,7,FALSE)</f>
        <v>Si</v>
      </c>
      <c r="I202" s="139" t="str">
        <f>VLOOKUP(E202,VIP!$A$2:$O9266,8,FALSE)</f>
        <v>Si</v>
      </c>
      <c r="J202" s="139" t="str">
        <f>VLOOKUP(E202,VIP!$A$2:$O9216,8,FALSE)</f>
        <v>Si</v>
      </c>
      <c r="K202" s="139" t="str">
        <f>VLOOKUP(E202,VIP!$A$2:$O12790,6,0)</f>
        <v>NO</v>
      </c>
      <c r="L202" s="113" t="s">
        <v>2428</v>
      </c>
      <c r="M202" s="111" t="s">
        <v>2465</v>
      </c>
      <c r="N202" s="124" t="s">
        <v>2472</v>
      </c>
      <c r="O202" s="141" t="s">
        <v>2519</v>
      </c>
      <c r="P202" s="110"/>
      <c r="Q202" s="114" t="s">
        <v>2428</v>
      </c>
    </row>
    <row r="203" spans="1:17" s="126" customFormat="1" ht="18" x14ac:dyDescent="0.25">
      <c r="A203" s="112" t="str">
        <f>VLOOKUP(E203,'LISTADO ATM'!$A$2:$C$901,3,0)</f>
        <v>DISTRITO NACIONAL</v>
      </c>
      <c r="B203" s="128" t="s">
        <v>2713</v>
      </c>
      <c r="C203" s="118">
        <v>44286.599016203705</v>
      </c>
      <c r="D203" s="112" t="s">
        <v>2468</v>
      </c>
      <c r="E203" s="133">
        <v>710</v>
      </c>
      <c r="F203" s="139" t="str">
        <f>VLOOKUP(E203,VIP!$A$2:$O12377,2,0)</f>
        <v>DRBR506</v>
      </c>
      <c r="G203" s="139" t="str">
        <f>VLOOKUP(E203,'LISTADO ATM'!$A$2:$B$900,2,0)</f>
        <v xml:space="preserve">ATM S/M Soberano </v>
      </c>
      <c r="H203" s="139" t="str">
        <f>VLOOKUP(E203,VIP!$A$2:$O17298,7,FALSE)</f>
        <v>Si</v>
      </c>
      <c r="I203" s="139" t="str">
        <f>VLOOKUP(E203,VIP!$A$2:$O9263,8,FALSE)</f>
        <v>Si</v>
      </c>
      <c r="J203" s="139" t="str">
        <f>VLOOKUP(E203,VIP!$A$2:$O9213,8,FALSE)</f>
        <v>Si</v>
      </c>
      <c r="K203" s="139" t="str">
        <f>VLOOKUP(E203,VIP!$A$2:$O12787,6,0)</f>
        <v>NO</v>
      </c>
      <c r="L203" s="113" t="s">
        <v>2428</v>
      </c>
      <c r="M203" s="111" t="s">
        <v>2465</v>
      </c>
      <c r="N203" s="124" t="s">
        <v>2472</v>
      </c>
      <c r="O203" s="141" t="s">
        <v>2473</v>
      </c>
      <c r="P203" s="110"/>
      <c r="Q203" s="114" t="s">
        <v>2428</v>
      </c>
    </row>
    <row r="204" spans="1:17" s="126" customFormat="1" ht="18" x14ac:dyDescent="0.25">
      <c r="A204" s="112" t="str">
        <f>VLOOKUP(E204,'LISTADO ATM'!$A$2:$C$901,3,0)</f>
        <v>DISTRITO NACIONAL</v>
      </c>
      <c r="B204" s="128" t="s">
        <v>2728</v>
      </c>
      <c r="C204" s="118">
        <v>44286.615127314813</v>
      </c>
      <c r="D204" s="112" t="s">
        <v>2468</v>
      </c>
      <c r="E204" s="133">
        <v>813</v>
      </c>
      <c r="F204" s="139" t="str">
        <f>VLOOKUP(E204,VIP!$A$2:$O12363,2,0)</f>
        <v>DRBR815</v>
      </c>
      <c r="G204" s="139" t="str">
        <f>VLOOKUP(E204,'LISTADO ATM'!$A$2:$B$900,2,0)</f>
        <v>ATM Occidental Mall</v>
      </c>
      <c r="H204" s="139" t="str">
        <f>VLOOKUP(E204,VIP!$A$2:$O17284,7,FALSE)</f>
        <v>Si</v>
      </c>
      <c r="I204" s="139" t="str">
        <f>VLOOKUP(E204,VIP!$A$2:$O9249,8,FALSE)</f>
        <v>Si</v>
      </c>
      <c r="J204" s="139" t="str">
        <f>VLOOKUP(E204,VIP!$A$2:$O9199,8,FALSE)</f>
        <v>Si</v>
      </c>
      <c r="K204" s="139" t="str">
        <f>VLOOKUP(E204,VIP!$A$2:$O12773,6,0)</f>
        <v>NO</v>
      </c>
      <c r="L204" s="113" t="s">
        <v>2428</v>
      </c>
      <c r="M204" s="111" t="s">
        <v>2465</v>
      </c>
      <c r="N204" s="198" t="s">
        <v>2542</v>
      </c>
      <c r="O204" s="141" t="s">
        <v>2473</v>
      </c>
      <c r="P204" s="110"/>
      <c r="Q204" s="114" t="s">
        <v>2428</v>
      </c>
    </row>
    <row r="205" spans="1:17" s="126" customFormat="1" ht="18" x14ac:dyDescent="0.25">
      <c r="A205" s="112" t="str">
        <f>VLOOKUP(E205,'LISTADO ATM'!$A$2:$C$901,3,0)</f>
        <v>DISTRITO NACIONAL</v>
      </c>
      <c r="B205" s="128" t="s">
        <v>2703</v>
      </c>
      <c r="C205" s="118">
        <v>44286.616666666669</v>
      </c>
      <c r="D205" s="112" t="s">
        <v>2468</v>
      </c>
      <c r="E205" s="133">
        <v>13</v>
      </c>
      <c r="F205" s="139" t="str">
        <f>VLOOKUP(E205,VIP!$A$2:$O12367,2,0)</f>
        <v>DRBR013</v>
      </c>
      <c r="G205" s="139" t="str">
        <f>VLOOKUP(E205,'LISTADO ATM'!$A$2:$B$900,2,0)</f>
        <v xml:space="preserve">ATM CDEEE </v>
      </c>
      <c r="H205" s="139" t="str">
        <f>VLOOKUP(E205,VIP!$A$2:$O17288,7,FALSE)</f>
        <v>Si</v>
      </c>
      <c r="I205" s="139" t="str">
        <f>VLOOKUP(E205,VIP!$A$2:$O9253,8,FALSE)</f>
        <v>Si</v>
      </c>
      <c r="J205" s="139" t="str">
        <f>VLOOKUP(E205,VIP!$A$2:$O9203,8,FALSE)</f>
        <v>Si</v>
      </c>
      <c r="K205" s="139" t="str">
        <f>VLOOKUP(E205,VIP!$A$2:$O12777,6,0)</f>
        <v>NO</v>
      </c>
      <c r="L205" s="113" t="s">
        <v>2428</v>
      </c>
      <c r="M205" s="111" t="s">
        <v>2465</v>
      </c>
      <c r="N205" s="124" t="s">
        <v>2472</v>
      </c>
      <c r="O205" s="141" t="s">
        <v>2473</v>
      </c>
      <c r="P205" s="110"/>
      <c r="Q205" s="114" t="s">
        <v>2428</v>
      </c>
    </row>
    <row r="206" spans="1:17" s="126" customFormat="1" ht="18" x14ac:dyDescent="0.25">
      <c r="A206" s="112" t="str">
        <f>VLOOKUP(E206,'LISTADO ATM'!$A$2:$C$901,3,0)</f>
        <v>DISTRITO NACIONAL</v>
      </c>
      <c r="B206" s="128" t="s">
        <v>2702</v>
      </c>
      <c r="C206" s="118">
        <v>44286.619652777779</v>
      </c>
      <c r="D206" s="112" t="s">
        <v>2494</v>
      </c>
      <c r="E206" s="133">
        <v>527</v>
      </c>
      <c r="F206" s="139" t="str">
        <f>VLOOKUP(E206,VIP!$A$2:$O12366,2,0)</f>
        <v>DRBR527</v>
      </c>
      <c r="G206" s="139" t="str">
        <f>VLOOKUP(E206,'LISTADO ATM'!$A$2:$B$900,2,0)</f>
        <v>ATM Oficina Zona Oriental II</v>
      </c>
      <c r="H206" s="139" t="str">
        <f>VLOOKUP(E206,VIP!$A$2:$O17287,7,FALSE)</f>
        <v>Si</v>
      </c>
      <c r="I206" s="139" t="str">
        <f>VLOOKUP(E206,VIP!$A$2:$O9252,8,FALSE)</f>
        <v>Si</v>
      </c>
      <c r="J206" s="139" t="str">
        <f>VLOOKUP(E206,VIP!$A$2:$O9202,8,FALSE)</f>
        <v>Si</v>
      </c>
      <c r="K206" s="139" t="str">
        <f>VLOOKUP(E206,VIP!$A$2:$O12776,6,0)</f>
        <v>SI</v>
      </c>
      <c r="L206" s="113" t="s">
        <v>2428</v>
      </c>
      <c r="M206" s="111" t="s">
        <v>2465</v>
      </c>
      <c r="N206" s="124" t="s">
        <v>2472</v>
      </c>
      <c r="O206" s="141" t="s">
        <v>2495</v>
      </c>
      <c r="P206" s="110"/>
      <c r="Q206" s="114" t="s">
        <v>2428</v>
      </c>
    </row>
    <row r="207" spans="1:17" s="126" customFormat="1" ht="18" x14ac:dyDescent="0.25">
      <c r="A207" s="112" t="str">
        <f>VLOOKUP(E207,'LISTADO ATM'!$A$2:$C$901,3,0)</f>
        <v>DISTRITO NACIONAL</v>
      </c>
      <c r="B207" s="128" t="s">
        <v>2701</v>
      </c>
      <c r="C207" s="118">
        <v>44286.621076388888</v>
      </c>
      <c r="D207" s="112" t="s">
        <v>2468</v>
      </c>
      <c r="E207" s="133">
        <v>387</v>
      </c>
      <c r="F207" s="139" t="str">
        <f>VLOOKUP(E207,VIP!$A$2:$O12365,2,0)</f>
        <v>DRBR387</v>
      </c>
      <c r="G207" s="139" t="str">
        <f>VLOOKUP(E207,'LISTADO ATM'!$A$2:$B$900,2,0)</f>
        <v xml:space="preserve">ATM S/M La Cadena San Vicente de Paul </v>
      </c>
      <c r="H207" s="139" t="str">
        <f>VLOOKUP(E207,VIP!$A$2:$O17286,7,FALSE)</f>
        <v>Si</v>
      </c>
      <c r="I207" s="139" t="str">
        <f>VLOOKUP(E207,VIP!$A$2:$O9251,8,FALSE)</f>
        <v>Si</v>
      </c>
      <c r="J207" s="139" t="str">
        <f>VLOOKUP(E207,VIP!$A$2:$O9201,8,FALSE)</f>
        <v>Si</v>
      </c>
      <c r="K207" s="139" t="str">
        <f>VLOOKUP(E207,VIP!$A$2:$O12775,6,0)</f>
        <v>NO</v>
      </c>
      <c r="L207" s="113" t="s">
        <v>2428</v>
      </c>
      <c r="M207" s="111" t="s">
        <v>2465</v>
      </c>
      <c r="N207" s="124" t="s">
        <v>2472</v>
      </c>
      <c r="O207" s="141" t="s">
        <v>2473</v>
      </c>
      <c r="P207" s="110"/>
      <c r="Q207" s="114" t="s">
        <v>2428</v>
      </c>
    </row>
    <row r="208" spans="1:17" s="126" customFormat="1" ht="18" x14ac:dyDescent="0.25">
      <c r="A208" s="112" t="str">
        <f>VLOOKUP(E208,'LISTADO ATM'!$A$2:$C$901,3,0)</f>
        <v>DISTRITO NACIONAL</v>
      </c>
      <c r="B208" s="128" t="s">
        <v>2742</v>
      </c>
      <c r="C208" s="118">
        <v>44286.633726851855</v>
      </c>
      <c r="D208" s="112" t="s">
        <v>2468</v>
      </c>
      <c r="E208" s="133">
        <v>235</v>
      </c>
      <c r="F208" s="139" t="str">
        <f>VLOOKUP(E208,VIP!$A$2:$O12350,2,0)</f>
        <v>DRBR235</v>
      </c>
      <c r="G208" s="139" t="str">
        <f>VLOOKUP(E208,'LISTADO ATM'!$A$2:$B$900,2,0)</f>
        <v xml:space="preserve">ATM Oficina Multicentro La Sirena San Isidro </v>
      </c>
      <c r="H208" s="139" t="str">
        <f>VLOOKUP(E208,VIP!$A$2:$O17271,7,FALSE)</f>
        <v>Si</v>
      </c>
      <c r="I208" s="139" t="str">
        <f>VLOOKUP(E208,VIP!$A$2:$O9236,8,FALSE)</f>
        <v>Si</v>
      </c>
      <c r="J208" s="139" t="str">
        <f>VLOOKUP(E208,VIP!$A$2:$O9186,8,FALSE)</f>
        <v>Si</v>
      </c>
      <c r="K208" s="139" t="str">
        <f>VLOOKUP(E208,VIP!$A$2:$O12760,6,0)</f>
        <v>SI</v>
      </c>
      <c r="L208" s="113" t="s">
        <v>2428</v>
      </c>
      <c r="M208" s="111" t="s">
        <v>2465</v>
      </c>
      <c r="N208" s="124" t="s">
        <v>2472</v>
      </c>
      <c r="O208" s="141" t="s">
        <v>2473</v>
      </c>
      <c r="P208" s="110"/>
      <c r="Q208" s="114" t="s">
        <v>2428</v>
      </c>
    </row>
    <row r="209" spans="1:17" s="126" customFormat="1" ht="18" x14ac:dyDescent="0.25">
      <c r="A209" s="112" t="str">
        <f>VLOOKUP(E209,'LISTADO ATM'!$A$2:$C$901,3,0)</f>
        <v>DISTRITO NACIONAL</v>
      </c>
      <c r="B209" s="128" t="s">
        <v>2736</v>
      </c>
      <c r="C209" s="118">
        <v>44286.653240740743</v>
      </c>
      <c r="D209" s="112" t="s">
        <v>2468</v>
      </c>
      <c r="E209" s="133">
        <v>566</v>
      </c>
      <c r="F209" s="139" t="str">
        <f>VLOOKUP(E209,VIP!$A$2:$O12344,2,0)</f>
        <v>DRBR508</v>
      </c>
      <c r="G209" s="139" t="str">
        <f>VLOOKUP(E209,'LISTADO ATM'!$A$2:$B$900,2,0)</f>
        <v xml:space="preserve">ATM Hiper Olé Aut. Duarte </v>
      </c>
      <c r="H209" s="139" t="str">
        <f>VLOOKUP(E209,VIP!$A$2:$O17265,7,FALSE)</f>
        <v>Si</v>
      </c>
      <c r="I209" s="139" t="str">
        <f>VLOOKUP(E209,VIP!$A$2:$O9230,8,FALSE)</f>
        <v>Si</v>
      </c>
      <c r="J209" s="139" t="str">
        <f>VLOOKUP(E209,VIP!$A$2:$O9180,8,FALSE)</f>
        <v>Si</v>
      </c>
      <c r="K209" s="139" t="str">
        <f>VLOOKUP(E209,VIP!$A$2:$O12754,6,0)</f>
        <v>NO</v>
      </c>
      <c r="L209" s="113" t="s">
        <v>2428</v>
      </c>
      <c r="M209" s="111" t="s">
        <v>2465</v>
      </c>
      <c r="N209" s="124" t="s">
        <v>2472</v>
      </c>
      <c r="O209" s="141" t="s">
        <v>2473</v>
      </c>
      <c r="P209" s="110"/>
      <c r="Q209" s="114" t="s">
        <v>2428</v>
      </c>
    </row>
    <row r="210" spans="1:17" s="126" customFormat="1" ht="18" x14ac:dyDescent="0.25">
      <c r="A210" s="112" t="str">
        <f>VLOOKUP(E210,'LISTADO ATM'!$A$2:$C$901,3,0)</f>
        <v>SUR</v>
      </c>
      <c r="B210" s="128" t="s">
        <v>2735</v>
      </c>
      <c r="C210" s="118">
        <v>44286.654907407406</v>
      </c>
      <c r="D210" s="112" t="s">
        <v>2468</v>
      </c>
      <c r="E210" s="133">
        <v>512</v>
      </c>
      <c r="F210" s="139" t="str">
        <f>VLOOKUP(E210,VIP!$A$2:$O12343,2,0)</f>
        <v>DRBR512</v>
      </c>
      <c r="G210" s="139" t="str">
        <f>VLOOKUP(E210,'LISTADO ATM'!$A$2:$B$900,2,0)</f>
        <v>ATM Plaza Jesús Ferreira</v>
      </c>
      <c r="H210" s="139" t="str">
        <f>VLOOKUP(E210,VIP!$A$2:$O17264,7,FALSE)</f>
        <v>N/A</v>
      </c>
      <c r="I210" s="139" t="str">
        <f>VLOOKUP(E210,VIP!$A$2:$O9229,8,FALSE)</f>
        <v>N/A</v>
      </c>
      <c r="J210" s="139" t="str">
        <f>VLOOKUP(E210,VIP!$A$2:$O9179,8,FALSE)</f>
        <v>N/A</v>
      </c>
      <c r="K210" s="139" t="str">
        <f>VLOOKUP(E210,VIP!$A$2:$O12753,6,0)</f>
        <v>N/A</v>
      </c>
      <c r="L210" s="113" t="s">
        <v>2428</v>
      </c>
      <c r="M210" s="111" t="s">
        <v>2465</v>
      </c>
      <c r="N210" s="124" t="s">
        <v>2472</v>
      </c>
      <c r="O210" s="141" t="s">
        <v>2473</v>
      </c>
      <c r="P210" s="110"/>
      <c r="Q210" s="114" t="s">
        <v>2428</v>
      </c>
    </row>
    <row r="211" spans="1:17" s="126" customFormat="1" ht="18" x14ac:dyDescent="0.25">
      <c r="A211" s="112" t="str">
        <f>VLOOKUP(E211,'LISTADO ATM'!$A$2:$C$901,3,0)</f>
        <v>DISTRITO NACIONAL</v>
      </c>
      <c r="B211" s="128" t="s">
        <v>2734</v>
      </c>
      <c r="C211" s="118">
        <v>44286.656423611108</v>
      </c>
      <c r="D211" s="112" t="s">
        <v>2468</v>
      </c>
      <c r="E211" s="133">
        <v>908</v>
      </c>
      <c r="F211" s="139" t="str">
        <f>VLOOKUP(E211,VIP!$A$2:$O12342,2,0)</f>
        <v>DRBR16D</v>
      </c>
      <c r="G211" s="139" t="str">
        <f>VLOOKUP(E211,'LISTADO ATM'!$A$2:$B$900,2,0)</f>
        <v xml:space="preserve">ATM Oficina Plaza Botánika </v>
      </c>
      <c r="H211" s="139" t="str">
        <f>VLOOKUP(E211,VIP!$A$2:$O17263,7,FALSE)</f>
        <v>Si</v>
      </c>
      <c r="I211" s="139" t="str">
        <f>VLOOKUP(E211,VIP!$A$2:$O9228,8,FALSE)</f>
        <v>Si</v>
      </c>
      <c r="J211" s="139" t="str">
        <f>VLOOKUP(E211,VIP!$A$2:$O9178,8,FALSE)</f>
        <v>Si</v>
      </c>
      <c r="K211" s="139" t="str">
        <f>VLOOKUP(E211,VIP!$A$2:$O12752,6,0)</f>
        <v>NO</v>
      </c>
      <c r="L211" s="113" t="s">
        <v>2428</v>
      </c>
      <c r="M211" s="111" t="s">
        <v>2465</v>
      </c>
      <c r="N211" s="124" t="s">
        <v>2472</v>
      </c>
      <c r="O211" s="141" t="s">
        <v>2473</v>
      </c>
      <c r="P211" s="110"/>
      <c r="Q211" s="114" t="s">
        <v>2428</v>
      </c>
    </row>
    <row r="212" spans="1:17" s="126" customFormat="1" ht="18" x14ac:dyDescent="0.25">
      <c r="A212" s="112" t="str">
        <f>VLOOKUP(E212,'LISTADO ATM'!$A$2:$C$901,3,0)</f>
        <v>SUR</v>
      </c>
      <c r="B212" s="128" t="s">
        <v>2733</v>
      </c>
      <c r="C212" s="118">
        <v>44286.660844907405</v>
      </c>
      <c r="D212" s="112" t="s">
        <v>2468</v>
      </c>
      <c r="E212" s="133">
        <v>984</v>
      </c>
      <c r="F212" s="139" t="str">
        <f>VLOOKUP(E212,VIP!$A$2:$O12341,2,0)</f>
        <v>DRBR984</v>
      </c>
      <c r="G212" s="139" t="str">
        <f>VLOOKUP(E212,'LISTADO ATM'!$A$2:$B$900,2,0)</f>
        <v xml:space="preserve">ATM Oficina Neiba II </v>
      </c>
      <c r="H212" s="139" t="str">
        <f>VLOOKUP(E212,VIP!$A$2:$O17262,7,FALSE)</f>
        <v>Si</v>
      </c>
      <c r="I212" s="139" t="str">
        <f>VLOOKUP(E212,VIP!$A$2:$O9227,8,FALSE)</f>
        <v>Si</v>
      </c>
      <c r="J212" s="139" t="str">
        <f>VLOOKUP(E212,VIP!$A$2:$O9177,8,FALSE)</f>
        <v>Si</v>
      </c>
      <c r="K212" s="139" t="str">
        <f>VLOOKUP(E212,VIP!$A$2:$O12751,6,0)</f>
        <v>NO</v>
      </c>
      <c r="L212" s="113" t="s">
        <v>2428</v>
      </c>
      <c r="M212" s="111" t="s">
        <v>2465</v>
      </c>
      <c r="N212" s="124" t="s">
        <v>2472</v>
      </c>
      <c r="O212" s="141" t="s">
        <v>2473</v>
      </c>
      <c r="P212" s="110"/>
      <c r="Q212" s="114" t="s">
        <v>2428</v>
      </c>
    </row>
    <row r="213" spans="1:17" s="126" customFormat="1" ht="18" x14ac:dyDescent="0.25">
      <c r="A213" s="112" t="str">
        <f>VLOOKUP(E213,'LISTADO ATM'!$A$2:$C$901,3,0)</f>
        <v>DISTRITO NACIONAL</v>
      </c>
      <c r="B213" s="128" t="s">
        <v>2548</v>
      </c>
      <c r="C213" s="118">
        <v>44285.501898148148</v>
      </c>
      <c r="D213" s="112" t="s">
        <v>2189</v>
      </c>
      <c r="E213" s="133">
        <v>224</v>
      </c>
      <c r="F213" s="139" t="str">
        <f>VLOOKUP(E213,VIP!$A$2:$O12337,2,0)</f>
        <v>DRBR224</v>
      </c>
      <c r="G213" s="139" t="str">
        <f>VLOOKUP(E213,'LISTADO ATM'!$A$2:$B$900,2,0)</f>
        <v xml:space="preserve">ATM S/M Nacional El Millón (Núñez de Cáceres) </v>
      </c>
      <c r="H213" s="139" t="str">
        <f>VLOOKUP(E213,VIP!$A$2:$O17258,7,FALSE)</f>
        <v>Si</v>
      </c>
      <c r="I213" s="139" t="str">
        <f>VLOOKUP(E213,VIP!$A$2:$O9223,8,FALSE)</f>
        <v>Si</v>
      </c>
      <c r="J213" s="139" t="str">
        <f>VLOOKUP(E213,VIP!$A$2:$O9173,8,FALSE)</f>
        <v>Si</v>
      </c>
      <c r="K213" s="139" t="str">
        <f>VLOOKUP(E213,VIP!$A$2:$O12747,6,0)</f>
        <v>SI</v>
      </c>
      <c r="L213" s="113" t="s">
        <v>2488</v>
      </c>
      <c r="M213" s="111" t="s">
        <v>2465</v>
      </c>
      <c r="N213" s="198" t="s">
        <v>2542</v>
      </c>
      <c r="O213" s="141" t="s">
        <v>2474</v>
      </c>
      <c r="P213" s="110"/>
      <c r="Q213" s="114" t="s">
        <v>2488</v>
      </c>
    </row>
    <row r="214" spans="1:17" s="126" customFormat="1" ht="18" x14ac:dyDescent="0.25">
      <c r="A214" s="112" t="str">
        <f>VLOOKUP(E214,'LISTADO ATM'!$A$2:$C$901,3,0)</f>
        <v>DISTRITO NACIONAL</v>
      </c>
      <c r="B214" s="128" t="s">
        <v>2559</v>
      </c>
      <c r="C214" s="118">
        <v>44285.587199074071</v>
      </c>
      <c r="D214" s="112" t="s">
        <v>2189</v>
      </c>
      <c r="E214" s="133">
        <v>300</v>
      </c>
      <c r="F214" s="139" t="str">
        <f>VLOOKUP(E214,VIP!$A$2:$O12329,2,0)</f>
        <v>DRBR300</v>
      </c>
      <c r="G214" s="139" t="str">
        <f>VLOOKUP(E214,'LISTADO ATM'!$A$2:$B$900,2,0)</f>
        <v xml:space="preserve">ATM S/M Aprezio Los Guaricanos </v>
      </c>
      <c r="H214" s="139" t="str">
        <f>VLOOKUP(E214,VIP!$A$2:$O17250,7,FALSE)</f>
        <v>Si</v>
      </c>
      <c r="I214" s="139" t="str">
        <f>VLOOKUP(E214,VIP!$A$2:$O9215,8,FALSE)</f>
        <v>Si</v>
      </c>
      <c r="J214" s="139" t="str">
        <f>VLOOKUP(E214,VIP!$A$2:$O9165,8,FALSE)</f>
        <v>Si</v>
      </c>
      <c r="K214" s="139" t="str">
        <f>VLOOKUP(E214,VIP!$A$2:$O12739,6,0)</f>
        <v>NO</v>
      </c>
      <c r="L214" s="113" t="s">
        <v>2488</v>
      </c>
      <c r="M214" s="111" t="s">
        <v>2465</v>
      </c>
      <c r="N214" s="198" t="s">
        <v>2542</v>
      </c>
      <c r="O214" s="141" t="s">
        <v>2474</v>
      </c>
      <c r="P214" s="110"/>
      <c r="Q214" s="114" t="s">
        <v>2488</v>
      </c>
    </row>
    <row r="215" spans="1:17" s="126" customFormat="1" ht="18" x14ac:dyDescent="0.25">
      <c r="A215" s="112" t="str">
        <f>VLOOKUP(E215,'LISTADO ATM'!$A$2:$C$901,3,0)</f>
        <v>DISTRITO NACIONAL</v>
      </c>
      <c r="B215" s="128" t="s">
        <v>2568</v>
      </c>
      <c r="C215" s="118">
        <v>44285.963750000003</v>
      </c>
      <c r="D215" s="112" t="s">
        <v>2189</v>
      </c>
      <c r="E215" s="133">
        <v>930</v>
      </c>
      <c r="F215" s="139" t="str">
        <f>VLOOKUP(E215,VIP!$A$2:$O12324,2,0)</f>
        <v>DRBR930</v>
      </c>
      <c r="G215" s="139" t="str">
        <f>VLOOKUP(E215,'LISTADO ATM'!$A$2:$B$900,2,0)</f>
        <v>ATM Oficina Plaza Spring Center</v>
      </c>
      <c r="H215" s="139" t="str">
        <f>VLOOKUP(E215,VIP!$A$2:$O17245,7,FALSE)</f>
        <v>Si</v>
      </c>
      <c r="I215" s="139" t="str">
        <f>VLOOKUP(E215,VIP!$A$2:$O9210,8,FALSE)</f>
        <v>Si</v>
      </c>
      <c r="J215" s="139" t="str">
        <f>VLOOKUP(E215,VIP!$A$2:$O9160,8,FALSE)</f>
        <v>Si</v>
      </c>
      <c r="K215" s="139" t="str">
        <f>VLOOKUP(E215,VIP!$A$2:$O12734,6,0)</f>
        <v>NO</v>
      </c>
      <c r="L215" s="113" t="s">
        <v>2488</v>
      </c>
      <c r="M215" s="111" t="s">
        <v>2465</v>
      </c>
      <c r="N215" s="198" t="s">
        <v>2542</v>
      </c>
      <c r="O215" s="141" t="s">
        <v>2474</v>
      </c>
      <c r="P215" s="110"/>
      <c r="Q215" s="114" t="s">
        <v>2488</v>
      </c>
    </row>
    <row r="216" spans="1:17" s="126" customFormat="1" ht="18" x14ac:dyDescent="0.25">
      <c r="A216" s="112" t="str">
        <f>VLOOKUP(E216,'LISTADO ATM'!$A$2:$C$901,3,0)</f>
        <v>SUR</v>
      </c>
      <c r="B216" s="128" t="s">
        <v>2689</v>
      </c>
      <c r="C216" s="118">
        <v>44286.483518518522</v>
      </c>
      <c r="D216" s="112" t="s">
        <v>2189</v>
      </c>
      <c r="E216" s="133">
        <v>730</v>
      </c>
      <c r="F216" s="139" t="str">
        <f>VLOOKUP(E216,VIP!$A$2:$O12382,2,0)</f>
        <v>DRBR082</v>
      </c>
      <c r="G216" s="139" t="str">
        <f>VLOOKUP(E216,'LISTADO ATM'!$A$2:$B$900,2,0)</f>
        <v xml:space="preserve">ATM Palacio de Justicia Barahona </v>
      </c>
      <c r="H216" s="139" t="str">
        <f>VLOOKUP(E216,VIP!$A$2:$O17303,7,FALSE)</f>
        <v>Si</v>
      </c>
      <c r="I216" s="139" t="str">
        <f>VLOOKUP(E216,VIP!$A$2:$O9268,8,FALSE)</f>
        <v>Si</v>
      </c>
      <c r="J216" s="139" t="str">
        <f>VLOOKUP(E216,VIP!$A$2:$O9218,8,FALSE)</f>
        <v>Si</v>
      </c>
      <c r="K216" s="139" t="str">
        <f>VLOOKUP(E216,VIP!$A$2:$O12792,6,0)</f>
        <v>NO</v>
      </c>
      <c r="L216" s="113" t="s">
        <v>2488</v>
      </c>
      <c r="M216" s="111" t="s">
        <v>2465</v>
      </c>
      <c r="N216" s="124" t="s">
        <v>2472</v>
      </c>
      <c r="O216" s="141" t="s">
        <v>2474</v>
      </c>
      <c r="P216" s="110"/>
      <c r="Q216" s="114" t="s">
        <v>2488</v>
      </c>
    </row>
    <row r="217" spans="1:17" s="126" customFormat="1" ht="18" x14ac:dyDescent="0.25">
      <c r="A217" s="112" t="str">
        <f>VLOOKUP(E217,'LISTADO ATM'!$A$2:$C$901,3,0)</f>
        <v>NORTE</v>
      </c>
      <c r="B217" s="128" t="s">
        <v>2726</v>
      </c>
      <c r="C217" s="118">
        <v>44286.557488425926</v>
      </c>
      <c r="D217" s="112" t="s">
        <v>2190</v>
      </c>
      <c r="E217" s="133">
        <v>307</v>
      </c>
      <c r="F217" s="139" t="str">
        <f>VLOOKUP(E217,VIP!$A$2:$O12390,2,0)</f>
        <v>DRBR307</v>
      </c>
      <c r="G217" s="139" t="str">
        <f>VLOOKUP(E217,'LISTADO ATM'!$A$2:$B$900,2,0)</f>
        <v>ATM Oficina Nagua II</v>
      </c>
      <c r="H217" s="139" t="str">
        <f>VLOOKUP(E217,VIP!$A$2:$O17311,7,FALSE)</f>
        <v>Si</v>
      </c>
      <c r="I217" s="139" t="str">
        <f>VLOOKUP(E217,VIP!$A$2:$O9276,8,FALSE)</f>
        <v>Si</v>
      </c>
      <c r="J217" s="139" t="str">
        <f>VLOOKUP(E217,VIP!$A$2:$O9226,8,FALSE)</f>
        <v>Si</v>
      </c>
      <c r="K217" s="139" t="str">
        <f>VLOOKUP(E217,VIP!$A$2:$O12800,6,0)</f>
        <v>SI</v>
      </c>
      <c r="L217" s="113" t="s">
        <v>2488</v>
      </c>
      <c r="M217" s="111" t="s">
        <v>2465</v>
      </c>
      <c r="N217" s="124" t="s">
        <v>2472</v>
      </c>
      <c r="O217" s="141" t="s">
        <v>2505</v>
      </c>
      <c r="P217" s="110"/>
      <c r="Q217" s="114" t="s">
        <v>2488</v>
      </c>
    </row>
    <row r="218" spans="1:17" s="126" customFormat="1" ht="18" x14ac:dyDescent="0.25">
      <c r="A218" s="112" t="str">
        <f>VLOOKUP(E218,'LISTADO ATM'!$A$2:$C$901,3,0)</f>
        <v>DISTRITO NACIONAL</v>
      </c>
      <c r="B218" s="128" t="s">
        <v>2725</v>
      </c>
      <c r="C218" s="118">
        <v>44286.56994212963</v>
      </c>
      <c r="D218" s="112" t="s">
        <v>2189</v>
      </c>
      <c r="E218" s="133">
        <v>684</v>
      </c>
      <c r="F218" s="139" t="str">
        <f>VLOOKUP(E218,VIP!$A$2:$O12389,2,0)</f>
        <v>DRBR684</v>
      </c>
      <c r="G218" s="139" t="str">
        <f>VLOOKUP(E218,'LISTADO ATM'!$A$2:$B$900,2,0)</f>
        <v>ATM Estación Texaco Prolongación 27 Febrero</v>
      </c>
      <c r="H218" s="139" t="str">
        <f>VLOOKUP(E218,VIP!$A$2:$O17310,7,FALSE)</f>
        <v>NO</v>
      </c>
      <c r="I218" s="139" t="str">
        <f>VLOOKUP(E218,VIP!$A$2:$O9275,8,FALSE)</f>
        <v>NO</v>
      </c>
      <c r="J218" s="139" t="str">
        <f>VLOOKUP(E218,VIP!$A$2:$O9225,8,FALSE)</f>
        <v>NO</v>
      </c>
      <c r="K218" s="139" t="str">
        <f>VLOOKUP(E218,VIP!$A$2:$O12799,6,0)</f>
        <v>NO</v>
      </c>
      <c r="L218" s="113" t="s">
        <v>2488</v>
      </c>
      <c r="M218" s="111" t="s">
        <v>2465</v>
      </c>
      <c r="N218" s="124" t="s">
        <v>2472</v>
      </c>
      <c r="O218" s="141" t="s">
        <v>2474</v>
      </c>
      <c r="P218" s="110"/>
      <c r="Q218" s="114" t="s">
        <v>2488</v>
      </c>
    </row>
    <row r="219" spans="1:17" s="126" customFormat="1" ht="18" x14ac:dyDescent="0.25">
      <c r="A219" s="112" t="str">
        <f>VLOOKUP(E219,'LISTADO ATM'!$A$2:$C$901,3,0)</f>
        <v>SUR</v>
      </c>
      <c r="B219" s="128" t="s">
        <v>2707</v>
      </c>
      <c r="C219" s="118">
        <v>44286.606956018521</v>
      </c>
      <c r="D219" s="112" t="s">
        <v>2189</v>
      </c>
      <c r="E219" s="133">
        <v>765</v>
      </c>
      <c r="F219" s="139" t="str">
        <f>VLOOKUP(E219,VIP!$A$2:$O12371,2,0)</f>
        <v>DRBR191</v>
      </c>
      <c r="G219" s="139" t="str">
        <f>VLOOKUP(E219,'LISTADO ATM'!$A$2:$B$900,2,0)</f>
        <v xml:space="preserve">ATM Oficina Azua I </v>
      </c>
      <c r="H219" s="139" t="str">
        <f>VLOOKUP(E219,VIP!$A$2:$O17292,7,FALSE)</f>
        <v>Si</v>
      </c>
      <c r="I219" s="139" t="str">
        <f>VLOOKUP(E219,VIP!$A$2:$O9257,8,FALSE)</f>
        <v>Si</v>
      </c>
      <c r="J219" s="139" t="str">
        <f>VLOOKUP(E219,VIP!$A$2:$O9207,8,FALSE)</f>
        <v>Si</v>
      </c>
      <c r="K219" s="139" t="str">
        <f>VLOOKUP(E219,VIP!$A$2:$O12781,6,0)</f>
        <v>NO</v>
      </c>
      <c r="L219" s="113" t="s">
        <v>2488</v>
      </c>
      <c r="M219" s="111" t="s">
        <v>2465</v>
      </c>
      <c r="N219" s="124" t="s">
        <v>2472</v>
      </c>
      <c r="O219" s="141" t="s">
        <v>2474</v>
      </c>
      <c r="P219" s="110"/>
      <c r="Q219" s="114" t="s">
        <v>2488</v>
      </c>
    </row>
    <row r="220" spans="1:17" s="126" customFormat="1" ht="18" x14ac:dyDescent="0.25">
      <c r="A220" s="112" t="str">
        <f>VLOOKUP(E220,'LISTADO ATM'!$A$2:$C$901,3,0)</f>
        <v>DISTRITO NACIONAL</v>
      </c>
      <c r="B220" s="128" t="s">
        <v>2704</v>
      </c>
      <c r="C220" s="118">
        <v>44286.60974537037</v>
      </c>
      <c r="D220" s="112" t="s">
        <v>2189</v>
      </c>
      <c r="E220" s="133">
        <v>35</v>
      </c>
      <c r="F220" s="139" t="str">
        <f>VLOOKUP(E220,VIP!$A$2:$O12368,2,0)</f>
        <v>DRBR035</v>
      </c>
      <c r="G220" s="139" t="str">
        <f>VLOOKUP(E220,'LISTADO ATM'!$A$2:$B$900,2,0)</f>
        <v xml:space="preserve">ATM Dirección General de Aduanas I </v>
      </c>
      <c r="H220" s="139" t="str">
        <f>VLOOKUP(E220,VIP!$A$2:$O17289,7,FALSE)</f>
        <v>Si</v>
      </c>
      <c r="I220" s="139" t="str">
        <f>VLOOKUP(E220,VIP!$A$2:$O9254,8,FALSE)</f>
        <v>Si</v>
      </c>
      <c r="J220" s="139" t="str">
        <f>VLOOKUP(E220,VIP!$A$2:$O9204,8,FALSE)</f>
        <v>Si</v>
      </c>
      <c r="K220" s="139" t="str">
        <f>VLOOKUP(E220,VIP!$A$2:$O12778,6,0)</f>
        <v>NO</v>
      </c>
      <c r="L220" s="113" t="s">
        <v>2488</v>
      </c>
      <c r="M220" s="111" t="s">
        <v>2465</v>
      </c>
      <c r="N220" s="124" t="s">
        <v>2472</v>
      </c>
      <c r="O220" s="141" t="s">
        <v>2474</v>
      </c>
      <c r="P220" s="110"/>
      <c r="Q220" s="114" t="s">
        <v>2488</v>
      </c>
    </row>
    <row r="221" spans="1:17" s="126" customFormat="1" ht="18" x14ac:dyDescent="0.25">
      <c r="A221" s="112" t="str">
        <f>VLOOKUP(E221,'LISTADO ATM'!$A$2:$C$901,3,0)</f>
        <v>ESTE</v>
      </c>
      <c r="B221" s="128" t="s">
        <v>2699</v>
      </c>
      <c r="C221" s="118">
        <v>44286.627951388888</v>
      </c>
      <c r="D221" s="112" t="s">
        <v>2189</v>
      </c>
      <c r="E221" s="133">
        <v>660</v>
      </c>
      <c r="F221" s="139" t="str">
        <f>VLOOKUP(E221,VIP!$A$2:$O12363,2,0)</f>
        <v>DRBR660</v>
      </c>
      <c r="G221" s="139" t="str">
        <f>VLOOKUP(E221,'LISTADO ATM'!$A$2:$B$900,2,0)</f>
        <v>ATM Oficina Romana Norte II</v>
      </c>
      <c r="H221" s="139" t="str">
        <f>VLOOKUP(E221,VIP!$A$2:$O17284,7,FALSE)</f>
        <v>N/A</v>
      </c>
      <c r="I221" s="139" t="str">
        <f>VLOOKUP(E221,VIP!$A$2:$O9249,8,FALSE)</f>
        <v>N/A</v>
      </c>
      <c r="J221" s="139" t="str">
        <f>VLOOKUP(E221,VIP!$A$2:$O9199,8,FALSE)</f>
        <v>N/A</v>
      </c>
      <c r="K221" s="139" t="str">
        <f>VLOOKUP(E221,VIP!$A$2:$O12773,6,0)</f>
        <v>N/A</v>
      </c>
      <c r="L221" s="113" t="s">
        <v>2488</v>
      </c>
      <c r="M221" s="111" t="s">
        <v>2465</v>
      </c>
      <c r="N221" s="124" t="s">
        <v>2472</v>
      </c>
      <c r="O221" s="141" t="s">
        <v>2474</v>
      </c>
      <c r="P221" s="110"/>
      <c r="Q221" s="114" t="s">
        <v>2488</v>
      </c>
    </row>
    <row r="222" spans="1:17" s="126" customFormat="1" ht="18" x14ac:dyDescent="0.25">
      <c r="A222" s="112" t="str">
        <f>VLOOKUP(E222,'LISTADO ATM'!$A$2:$C$901,3,0)</f>
        <v>DISTRITO NACIONAL</v>
      </c>
      <c r="B222" s="128" t="s">
        <v>2641</v>
      </c>
      <c r="C222" s="118">
        <v>44286.420347222222</v>
      </c>
      <c r="D222" s="112" t="s">
        <v>2189</v>
      </c>
      <c r="E222" s="133">
        <v>930</v>
      </c>
      <c r="F222" s="139" t="str">
        <f>VLOOKUP(E222,VIP!$A$2:$O12339,2,0)</f>
        <v>DRBR930</v>
      </c>
      <c r="G222" s="139" t="str">
        <f>VLOOKUP(E222,'LISTADO ATM'!$A$2:$B$900,2,0)</f>
        <v>ATM Oficina Plaza Spring Center</v>
      </c>
      <c r="H222" s="139" t="str">
        <f>VLOOKUP(E222,VIP!$A$2:$O17260,7,FALSE)</f>
        <v>Si</v>
      </c>
      <c r="I222" s="139" t="str">
        <f>VLOOKUP(E222,VIP!$A$2:$O9225,8,FALSE)</f>
        <v>Si</v>
      </c>
      <c r="J222" s="139" t="str">
        <f>VLOOKUP(E222,VIP!$A$2:$O9175,8,FALSE)</f>
        <v>Si</v>
      </c>
      <c r="K222" s="139" t="str">
        <f>VLOOKUP(E222,VIP!$A$2:$O12749,6,0)</f>
        <v>NO</v>
      </c>
      <c r="L222" s="113" t="s">
        <v>2662</v>
      </c>
      <c r="M222" s="111" t="s">
        <v>2465</v>
      </c>
      <c r="N222" s="124" t="s">
        <v>2493</v>
      </c>
      <c r="O222" s="141" t="s">
        <v>2474</v>
      </c>
      <c r="P222" s="110"/>
      <c r="Q222" s="114" t="s">
        <v>2662</v>
      </c>
    </row>
  </sheetData>
  <autoFilter ref="A4:Q102">
    <sortState ref="A5:Q222">
      <sortCondition ref="M4:M10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"/>
  <sheetViews>
    <sheetView topLeftCell="A169" zoomScale="85" zoomScaleNormal="85" workbookViewId="0">
      <selection activeCell="B169" sqref="B1:B1048576"/>
    </sheetView>
  </sheetViews>
  <sheetFormatPr baseColWidth="10" defaultColWidth="52.7109375" defaultRowHeight="15" x14ac:dyDescent="0.25"/>
  <cols>
    <col min="1" max="1" width="25.7109375" style="126" bestFit="1" customWidth="1"/>
    <col min="2" max="2" width="18" style="98" bestFit="1" customWidth="1"/>
    <col min="3" max="3" width="57.42578125" style="126" bestFit="1" customWidth="1"/>
    <col min="4" max="4" width="39.28515625" style="126" bestFit="1" customWidth="1"/>
    <col min="5" max="5" width="24.28515625" style="126" customWidth="1"/>
    <col min="6" max="16384" width="52.7109375" style="126"/>
  </cols>
  <sheetData>
    <row r="1" spans="1:5" ht="22.5" customHeight="1" x14ac:dyDescent="0.25">
      <c r="A1" s="179" t="s">
        <v>2158</v>
      </c>
      <c r="B1" s="180"/>
      <c r="C1" s="180"/>
      <c r="D1" s="180"/>
      <c r="E1" s="181"/>
    </row>
    <row r="2" spans="1:5" ht="25.5" customHeight="1" x14ac:dyDescent="0.25">
      <c r="A2" s="182" t="s">
        <v>2470</v>
      </c>
      <c r="B2" s="183"/>
      <c r="C2" s="183"/>
      <c r="D2" s="183"/>
      <c r="E2" s="184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45">
        <v>44286.25</v>
      </c>
      <c r="C4" s="94"/>
      <c r="D4" s="94"/>
      <c r="E4" s="104"/>
    </row>
    <row r="5" spans="1:5" ht="18.75" thickBot="1" x14ac:dyDescent="0.3">
      <c r="A5" s="102" t="s">
        <v>2424</v>
      </c>
      <c r="B5" s="145">
        <v>44286.708333333336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customHeight="1" x14ac:dyDescent="0.25">
      <c r="A7" s="161" t="s">
        <v>2425</v>
      </c>
      <c r="B7" s="162"/>
      <c r="C7" s="162"/>
      <c r="D7" s="162"/>
      <c r="E7" s="163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95" t="s">
        <v>2427</v>
      </c>
    </row>
    <row r="9" spans="1:5" ht="18" x14ac:dyDescent="0.25">
      <c r="A9" s="130" t="str">
        <f>VLOOKUP(B9,'[1]LISTADO ATM'!$A$2:$C$822,3,0)</f>
        <v>ESTE</v>
      </c>
      <c r="B9" s="146">
        <v>219</v>
      </c>
      <c r="C9" s="146" t="str">
        <f>VLOOKUP(B9,'[1]LISTADO ATM'!$A$2:$B$822,2,0)</f>
        <v xml:space="preserve">ATM Oficina La Altagracia (Higuey) </v>
      </c>
      <c r="D9" s="147" t="s">
        <v>2665</v>
      </c>
      <c r="E9" s="148">
        <v>335838970</v>
      </c>
    </row>
    <row r="10" spans="1:5" ht="18" x14ac:dyDescent="0.25">
      <c r="A10" s="130" t="str">
        <f>VLOOKUP(B10,'[1]LISTADO ATM'!$A$2:$C$822,3,0)</f>
        <v>ESTE</v>
      </c>
      <c r="B10" s="146">
        <v>111</v>
      </c>
      <c r="C10" s="146" t="str">
        <f>VLOOKUP(B10,'[1]LISTADO ATM'!$A$2:$B$822,2,0)</f>
        <v xml:space="preserve">ATM Oficina San Pedro </v>
      </c>
      <c r="D10" s="147" t="s">
        <v>2665</v>
      </c>
      <c r="E10" s="121">
        <v>335838994</v>
      </c>
    </row>
    <row r="11" spans="1:5" ht="18" x14ac:dyDescent="0.25">
      <c r="A11" s="130" t="str">
        <f>VLOOKUP(B11,'[1]LISTADO ATM'!$A$2:$C$822,3,0)</f>
        <v>DISTRITO NACIONAL</v>
      </c>
      <c r="B11" s="146">
        <v>441</v>
      </c>
      <c r="C11" s="146" t="str">
        <f>VLOOKUP(B11,'[1]LISTADO ATM'!$A$2:$B$822,2,0)</f>
        <v>ATM Estacion de Servicio Romulo Betancour</v>
      </c>
      <c r="D11" s="147" t="s">
        <v>2665</v>
      </c>
      <c r="E11" s="148">
        <v>335838950</v>
      </c>
    </row>
    <row r="12" spans="1:5" ht="18" x14ac:dyDescent="0.25">
      <c r="A12" s="130" t="str">
        <f>VLOOKUP(B12,'[1]LISTADO ATM'!$A$2:$C$822,3,0)</f>
        <v>NORTE</v>
      </c>
      <c r="B12" s="146">
        <v>746</v>
      </c>
      <c r="C12" s="146" t="str">
        <f>VLOOKUP(B12,'[1]LISTADO ATM'!$A$2:$B$822,2,0)</f>
        <v xml:space="preserve">ATM Oficina Las Terrenas </v>
      </c>
      <c r="D12" s="147" t="s">
        <v>2665</v>
      </c>
      <c r="E12" s="148">
        <v>335838967</v>
      </c>
    </row>
    <row r="13" spans="1:5" ht="18" x14ac:dyDescent="0.25">
      <c r="A13" s="130" t="str">
        <f>VLOOKUP(B13,'[1]LISTADO ATM'!$A$2:$C$822,3,0)</f>
        <v>ESTE</v>
      </c>
      <c r="B13" s="146">
        <v>121</v>
      </c>
      <c r="C13" s="146" t="str">
        <f>VLOOKUP(B13,'[1]LISTADO ATM'!$A$2:$B$822,2,0)</f>
        <v xml:space="preserve">ATM Oficina Bayaguana </v>
      </c>
      <c r="D13" s="147" t="s">
        <v>2665</v>
      </c>
      <c r="E13" s="148">
        <v>335838958</v>
      </c>
    </row>
    <row r="14" spans="1:5" ht="18" x14ac:dyDescent="0.25">
      <c r="A14" s="130" t="str">
        <f>VLOOKUP(B14,'[1]LISTADO ATM'!$A$2:$C$822,3,0)</f>
        <v>SUR</v>
      </c>
      <c r="B14" s="146">
        <v>301</v>
      </c>
      <c r="C14" s="146" t="str">
        <f>VLOOKUP(B14,'[1]LISTADO ATM'!$A$2:$B$822,2,0)</f>
        <v xml:space="preserve">ATM UNP Alfa y Omega (Barahona) </v>
      </c>
      <c r="D14" s="147" t="s">
        <v>2665</v>
      </c>
      <c r="E14" s="148">
        <v>335838948</v>
      </c>
    </row>
    <row r="15" spans="1:5" ht="18" x14ac:dyDescent="0.25">
      <c r="A15" s="130" t="str">
        <f>VLOOKUP(B15,'[1]LISTADO ATM'!$A$2:$C$822,3,0)</f>
        <v>ESTE</v>
      </c>
      <c r="B15" s="146">
        <v>912</v>
      </c>
      <c r="C15" s="146" t="str">
        <f>VLOOKUP(B15,'[1]LISTADO ATM'!$A$2:$B$822,2,0)</f>
        <v xml:space="preserve">ATM Oficina San Pedro II </v>
      </c>
      <c r="D15" s="147" t="s">
        <v>2665</v>
      </c>
      <c r="E15" s="129">
        <v>335838998</v>
      </c>
    </row>
    <row r="16" spans="1:5" ht="18" x14ac:dyDescent="0.25">
      <c r="A16" s="130" t="str">
        <f>VLOOKUP(B16,'[1]LISTADO ATM'!$A$2:$C$822,3,0)</f>
        <v>NORTE</v>
      </c>
      <c r="B16" s="146">
        <v>636</v>
      </c>
      <c r="C16" s="146" t="str">
        <f>VLOOKUP(B16,'[1]LISTADO ATM'!$A$2:$B$822,2,0)</f>
        <v xml:space="preserve">ATM Oficina Tamboríl </v>
      </c>
      <c r="D16" s="147" t="s">
        <v>2665</v>
      </c>
      <c r="E16" s="148">
        <v>335838963</v>
      </c>
    </row>
    <row r="17" spans="1:5" ht="18" x14ac:dyDescent="0.25">
      <c r="A17" s="130" t="str">
        <f>VLOOKUP(B17,'[1]LISTADO ATM'!$A$2:$C$822,3,0)</f>
        <v>DISTRITO NACIONAL</v>
      </c>
      <c r="B17" s="146">
        <v>957</v>
      </c>
      <c r="C17" s="146" t="str">
        <f>VLOOKUP(B17,'[1]LISTADO ATM'!$A$2:$B$822,2,0)</f>
        <v xml:space="preserve">ATM Oficina Venezuela </v>
      </c>
      <c r="D17" s="147" t="s">
        <v>2665</v>
      </c>
      <c r="E17" s="148">
        <v>335838999</v>
      </c>
    </row>
    <row r="18" spans="1:5" ht="18" x14ac:dyDescent="0.25">
      <c r="A18" s="130" t="str">
        <f>VLOOKUP(B18,'[1]LISTADO ATM'!$A$2:$C$822,3,0)</f>
        <v>DISTRITO NACIONAL</v>
      </c>
      <c r="B18" s="146">
        <v>314</v>
      </c>
      <c r="C18" s="146" t="str">
        <f>VLOOKUP(B18,'[1]LISTADO ATM'!$A$2:$B$822,2,0)</f>
        <v xml:space="preserve">ATM UNP Cambita Garabito (San Cristóbal) </v>
      </c>
      <c r="D18" s="147" t="s">
        <v>2665</v>
      </c>
      <c r="E18" s="148">
        <v>335838986</v>
      </c>
    </row>
    <row r="19" spans="1:5" ht="18" x14ac:dyDescent="0.25">
      <c r="A19" s="130" t="str">
        <f>VLOOKUP(B19,'[1]LISTADO ATM'!$A$2:$C$822,3,0)</f>
        <v>DISTRITO NACIONAL</v>
      </c>
      <c r="B19" s="146">
        <v>955</v>
      </c>
      <c r="C19" s="146" t="str">
        <f>VLOOKUP(B19,'[1]LISTADO ATM'!$A$2:$B$822,2,0)</f>
        <v xml:space="preserve">ATM Oficina Americana Independencia II </v>
      </c>
      <c r="D19" s="147" t="s">
        <v>2665</v>
      </c>
      <c r="E19" s="148">
        <v>335838951</v>
      </c>
    </row>
    <row r="20" spans="1:5" ht="18" x14ac:dyDescent="0.25">
      <c r="A20" s="130" t="str">
        <f>VLOOKUP(B20,'[1]LISTADO ATM'!$A$2:$C$822,3,0)</f>
        <v>DISTRITO NACIONAL</v>
      </c>
      <c r="B20" s="146">
        <v>745</v>
      </c>
      <c r="C20" s="146" t="str">
        <f>VLOOKUP(B20,'[1]LISTADO ATM'!$A$2:$B$822,2,0)</f>
        <v xml:space="preserve">ATM Oficina Ave. Duarte </v>
      </c>
      <c r="D20" s="147" t="s">
        <v>2665</v>
      </c>
      <c r="E20" s="121">
        <v>335838874</v>
      </c>
    </row>
    <row r="21" spans="1:5" ht="18" x14ac:dyDescent="0.25">
      <c r="A21" s="130" t="str">
        <f>VLOOKUP(B21,'[1]LISTADO ATM'!$A$2:$C$822,3,0)</f>
        <v>NORTE</v>
      </c>
      <c r="B21" s="146">
        <v>77</v>
      </c>
      <c r="C21" s="146" t="str">
        <f>VLOOKUP(B21,'[1]LISTADO ATM'!$A$2:$B$822,2,0)</f>
        <v xml:space="preserve">ATM Oficina Cruce de Imbert </v>
      </c>
      <c r="D21" s="147" t="s">
        <v>2665</v>
      </c>
      <c r="E21" s="148">
        <v>335838988</v>
      </c>
    </row>
    <row r="22" spans="1:5" ht="18" x14ac:dyDescent="0.25">
      <c r="A22" s="130" t="str">
        <f>VLOOKUP(B22,'[1]LISTADO ATM'!$A$2:$C$822,3,0)</f>
        <v>NORTE</v>
      </c>
      <c r="B22" s="146">
        <v>638</v>
      </c>
      <c r="C22" s="146" t="str">
        <f>VLOOKUP(B22,'[1]LISTADO ATM'!$A$2:$B$822,2,0)</f>
        <v xml:space="preserve">ATM S/M Yoma </v>
      </c>
      <c r="D22" s="147" t="s">
        <v>2665</v>
      </c>
      <c r="E22" s="148">
        <v>335838929</v>
      </c>
    </row>
    <row r="23" spans="1:5" ht="18" x14ac:dyDescent="0.25">
      <c r="A23" s="130" t="str">
        <f>VLOOKUP(B23,'[1]LISTADO ATM'!$A$2:$C$822,3,0)</f>
        <v>SUR</v>
      </c>
      <c r="B23" s="146">
        <v>870</v>
      </c>
      <c r="C23" s="146" t="str">
        <f>VLOOKUP(B23,'[1]LISTADO ATM'!$A$2:$B$822,2,0)</f>
        <v xml:space="preserve">ATM Willbes Dominicana (Barahona) </v>
      </c>
      <c r="D23" s="147" t="s">
        <v>2665</v>
      </c>
      <c r="E23" s="129">
        <v>335838389</v>
      </c>
    </row>
    <row r="24" spans="1:5" ht="18" x14ac:dyDescent="0.25">
      <c r="A24" s="130" t="str">
        <f>VLOOKUP(B24,'[1]LISTADO ATM'!$A$2:$C$822,3,0)</f>
        <v>DISTRITO NACIONAL</v>
      </c>
      <c r="B24" s="146">
        <v>461</v>
      </c>
      <c r="C24" s="146" t="str">
        <f>VLOOKUP(B24,'[1]LISTADO ATM'!$A$2:$B$822,2,0)</f>
        <v xml:space="preserve">ATM Autobanco Sarasota I </v>
      </c>
      <c r="D24" s="147" t="s">
        <v>2665</v>
      </c>
      <c r="E24" s="148">
        <v>335838946</v>
      </c>
    </row>
    <row r="25" spans="1:5" ht="18" x14ac:dyDescent="0.25">
      <c r="A25" s="130" t="str">
        <f>VLOOKUP(B25,'[1]LISTADO ATM'!$A$2:$C$822,3,0)</f>
        <v>DISTRITO NACIONAL</v>
      </c>
      <c r="B25" s="146">
        <v>243</v>
      </c>
      <c r="C25" s="146" t="str">
        <f>VLOOKUP(B25,'[1]LISTADO ATM'!$A$2:$B$822,2,0)</f>
        <v xml:space="preserve">ATM Autoservicio Plaza Central  </v>
      </c>
      <c r="D25" s="147" t="s">
        <v>2665</v>
      </c>
      <c r="E25" s="148">
        <v>335838947</v>
      </c>
    </row>
    <row r="26" spans="1:5" ht="18" x14ac:dyDescent="0.25">
      <c r="A26" s="130" t="str">
        <f>VLOOKUP(B26,'[1]LISTADO ATM'!$A$2:$C$822,3,0)</f>
        <v>DISTRITO NACIONAL</v>
      </c>
      <c r="B26" s="146">
        <v>925</v>
      </c>
      <c r="C26" s="146" t="str">
        <f>VLOOKUP(B26,'[1]LISTADO ATM'!$A$2:$B$822,2,0)</f>
        <v xml:space="preserve">ATM Oficina Plaza Lama Av. 27 de Febrero </v>
      </c>
      <c r="D26" s="147" t="s">
        <v>2665</v>
      </c>
      <c r="E26" s="148">
        <v>335838952</v>
      </c>
    </row>
    <row r="27" spans="1:5" ht="18" x14ac:dyDescent="0.25">
      <c r="A27" s="130" t="str">
        <f>VLOOKUP(B27,'[1]LISTADO ATM'!$A$2:$C$822,3,0)</f>
        <v>ESTE</v>
      </c>
      <c r="B27" s="146">
        <v>429</v>
      </c>
      <c r="C27" s="146" t="str">
        <f>VLOOKUP(B27,'[1]LISTADO ATM'!$A$2:$B$822,2,0)</f>
        <v xml:space="preserve">ATM Oficina Jumbo La Romana </v>
      </c>
      <c r="D27" s="147" t="s">
        <v>2665</v>
      </c>
      <c r="E27" s="148">
        <v>335838953</v>
      </c>
    </row>
    <row r="28" spans="1:5" ht="18" x14ac:dyDescent="0.25">
      <c r="A28" s="130" t="str">
        <f>VLOOKUP(B28,'[1]LISTADO ATM'!$A$2:$C$822,3,0)</f>
        <v>DISTRITO NACIONAL</v>
      </c>
      <c r="B28" s="146">
        <v>415</v>
      </c>
      <c r="C28" s="146" t="str">
        <f>VLOOKUP(B28,'[1]LISTADO ATM'!$A$2:$B$822,2,0)</f>
        <v xml:space="preserve">ATM Autobanco San Martín I </v>
      </c>
      <c r="D28" s="147" t="s">
        <v>2665</v>
      </c>
      <c r="E28" s="148">
        <v>335838954</v>
      </c>
    </row>
    <row r="29" spans="1:5" ht="18" x14ac:dyDescent="0.25">
      <c r="A29" s="130" t="str">
        <f>VLOOKUP(B29,'[1]LISTADO ATM'!$A$2:$C$822,3,0)</f>
        <v>NORTE</v>
      </c>
      <c r="B29" s="146">
        <v>136</v>
      </c>
      <c r="C29" s="146" t="str">
        <f>VLOOKUP(B29,'[1]LISTADO ATM'!$A$2:$B$822,2,0)</f>
        <v>ATM S/M Xtra (Santiago)</v>
      </c>
      <c r="D29" s="147" t="s">
        <v>2665</v>
      </c>
      <c r="E29" s="129">
        <v>335838995</v>
      </c>
    </row>
    <row r="30" spans="1:5" ht="18" x14ac:dyDescent="0.25">
      <c r="A30" s="130" t="str">
        <f>VLOOKUP(B30,'[1]LISTADO ATM'!$A$2:$C$822,3,0)</f>
        <v>SUR</v>
      </c>
      <c r="B30" s="146">
        <v>182</v>
      </c>
      <c r="C30" s="146" t="str">
        <f>VLOOKUP(B30,'[1]LISTADO ATM'!$A$2:$B$822,2,0)</f>
        <v xml:space="preserve">ATM Barahona Comb </v>
      </c>
      <c r="D30" s="147" t="s">
        <v>2665</v>
      </c>
      <c r="E30" s="129">
        <v>335839088</v>
      </c>
    </row>
    <row r="31" spans="1:5" ht="18" x14ac:dyDescent="0.25">
      <c r="A31" s="130" t="str">
        <f>VLOOKUP(B31,'[1]LISTADO ATM'!$A$2:$C$822,3,0)</f>
        <v>DISTRITO NACIONAL</v>
      </c>
      <c r="B31" s="146">
        <v>212</v>
      </c>
      <c r="C31" s="146" t="str">
        <f>VLOOKUP(B31,'[1]LISTADO ATM'!$A$2:$B$822,2,0)</f>
        <v>ATM Universidad Nacional Evangélica (Santo Domingo)</v>
      </c>
      <c r="D31" s="147" t="s">
        <v>2665</v>
      </c>
      <c r="E31" s="129">
        <v>335839186</v>
      </c>
    </row>
    <row r="32" spans="1:5" ht="18" x14ac:dyDescent="0.25">
      <c r="A32" s="130" t="str">
        <f>VLOOKUP(B32,'[1]LISTADO ATM'!$A$2:$C$822,3,0)</f>
        <v>NORTE</v>
      </c>
      <c r="B32" s="146">
        <v>732</v>
      </c>
      <c r="C32" s="146" t="str">
        <f>VLOOKUP(B32,'[1]LISTADO ATM'!$A$2:$B$822,2,0)</f>
        <v xml:space="preserve">ATM Molino del Valle (Santiago) </v>
      </c>
      <c r="D32" s="147" t="s">
        <v>2665</v>
      </c>
      <c r="E32" s="129">
        <v>335839218</v>
      </c>
    </row>
    <row r="33" spans="1:5" ht="18" x14ac:dyDescent="0.25">
      <c r="A33" s="130" t="str">
        <f>VLOOKUP(B33,'[1]LISTADO ATM'!$A$2:$C$822,3,0)</f>
        <v>DISTRITO NACIONAL</v>
      </c>
      <c r="B33" s="146">
        <v>565</v>
      </c>
      <c r="C33" s="146" t="str">
        <f>VLOOKUP(B33,'[1]LISTADO ATM'!$A$2:$B$822,2,0)</f>
        <v xml:space="preserve">ATM S/M La Cadena Núñez de Cáceres </v>
      </c>
      <c r="D33" s="147" t="s">
        <v>2665</v>
      </c>
      <c r="E33" s="129">
        <v>335839265</v>
      </c>
    </row>
    <row r="34" spans="1:5" ht="18" x14ac:dyDescent="0.25">
      <c r="A34" s="130" t="str">
        <f>VLOOKUP(B34,'[1]LISTADO ATM'!$A$2:$C$822,3,0)</f>
        <v>NORTE</v>
      </c>
      <c r="B34" s="146">
        <v>712</v>
      </c>
      <c r="C34" s="146" t="str">
        <f>VLOOKUP(B34,'[1]LISTADO ATM'!$A$2:$B$822,2,0)</f>
        <v xml:space="preserve">ATM Oficina Imbert </v>
      </c>
      <c r="D34" s="147" t="s">
        <v>2665</v>
      </c>
      <c r="E34" s="129">
        <v>335839280</v>
      </c>
    </row>
    <row r="35" spans="1:5" ht="18" x14ac:dyDescent="0.25">
      <c r="A35" s="130" t="str">
        <f>VLOOKUP(B35,'[1]LISTADO ATM'!$A$2:$C$822,3,0)</f>
        <v>SUR</v>
      </c>
      <c r="B35" s="146">
        <v>783</v>
      </c>
      <c r="C35" s="146" t="str">
        <f>VLOOKUP(B35,'[1]LISTADO ATM'!$A$2:$B$822,2,0)</f>
        <v xml:space="preserve">ATM Autobanco Alfa y Omega (Barahona) </v>
      </c>
      <c r="D35" s="147" t="s">
        <v>2665</v>
      </c>
      <c r="E35" s="129">
        <v>335839364</v>
      </c>
    </row>
    <row r="36" spans="1:5" ht="18" x14ac:dyDescent="0.25">
      <c r="A36" s="130" t="str">
        <f>VLOOKUP(B36,'[1]LISTADO ATM'!$A$2:$C$822,3,0)</f>
        <v>DISTRITO NACIONAL</v>
      </c>
      <c r="B36" s="146">
        <v>359</v>
      </c>
      <c r="C36" s="146" t="str">
        <f>VLOOKUP(B36,'[1]LISTADO ATM'!$A$2:$B$822,2,0)</f>
        <v>ATM S/M Bravo Ozama</v>
      </c>
      <c r="D36" s="147" t="s">
        <v>2665</v>
      </c>
      <c r="E36" s="129">
        <v>335839383</v>
      </c>
    </row>
    <row r="37" spans="1:5" ht="18" x14ac:dyDescent="0.25">
      <c r="A37" s="130" t="str">
        <f>VLOOKUP(B37,'[1]LISTADO ATM'!$A$2:$C$822,3,0)</f>
        <v>DISTRITO NACIONAL</v>
      </c>
      <c r="B37" s="146">
        <v>755</v>
      </c>
      <c r="C37" s="146" t="str">
        <f>VLOOKUP(B37,'[1]LISTADO ATM'!$A$2:$B$822,2,0)</f>
        <v xml:space="preserve">ATM Oficina Galería del Este (Plaza) </v>
      </c>
      <c r="D37" s="147" t="s">
        <v>2665</v>
      </c>
      <c r="E37" s="129">
        <v>335839357</v>
      </c>
    </row>
    <row r="38" spans="1:5" ht="18" x14ac:dyDescent="0.25">
      <c r="A38" s="130" t="str">
        <f>VLOOKUP(B38,'[1]LISTADO ATM'!$A$2:$C$822,3,0)</f>
        <v>SUR</v>
      </c>
      <c r="B38" s="146">
        <v>252</v>
      </c>
      <c r="C38" s="146" t="str">
        <f>VLOOKUP(B38,'[1]LISTADO ATM'!$A$2:$B$822,2,0)</f>
        <v xml:space="preserve">ATM Banco Agrícola (Barahona) </v>
      </c>
      <c r="D38" s="147" t="s">
        <v>2665</v>
      </c>
      <c r="E38" s="129">
        <v>335839274</v>
      </c>
    </row>
    <row r="39" spans="1:5" ht="18" x14ac:dyDescent="0.25">
      <c r="A39" s="130" t="str">
        <f>VLOOKUP(B39,'[1]LISTADO ATM'!$A$2:$C$822,3,0)</f>
        <v>DISTRITO NACIONAL</v>
      </c>
      <c r="B39" s="146">
        <v>539</v>
      </c>
      <c r="C39" s="146" t="str">
        <f>VLOOKUP(B39,'[1]LISTADO ATM'!$A$2:$B$822,2,0)</f>
        <v>ATM S/M La Cadena Los Proceres</v>
      </c>
      <c r="D39" s="147" t="s">
        <v>2665</v>
      </c>
      <c r="E39" s="148">
        <v>335838991</v>
      </c>
    </row>
    <row r="40" spans="1:5" ht="18" x14ac:dyDescent="0.25">
      <c r="A40" s="130" t="str">
        <f>VLOOKUP(B40,'[1]LISTADO ATM'!$A$2:$C$822,3,0)</f>
        <v>DISTRITO NACIONAL</v>
      </c>
      <c r="B40" s="146">
        <v>884</v>
      </c>
      <c r="C40" s="146" t="str">
        <f>VLOOKUP(B40,'[1]LISTADO ATM'!$A$2:$B$822,2,0)</f>
        <v xml:space="preserve">ATM UNP Olé Sabana Perdida </v>
      </c>
      <c r="D40" s="147" t="s">
        <v>2665</v>
      </c>
      <c r="E40" s="148">
        <v>335838992</v>
      </c>
    </row>
    <row r="41" spans="1:5" ht="18" x14ac:dyDescent="0.25">
      <c r="A41" s="130" t="str">
        <f>VLOOKUP(B41,'[1]LISTADO ATM'!$A$2:$C$822,3,0)</f>
        <v>DISTRITO NACIONAL</v>
      </c>
      <c r="B41" s="146">
        <v>629</v>
      </c>
      <c r="C41" s="146" t="str">
        <f>VLOOKUP(B41,'[1]LISTADO ATM'!$A$2:$B$822,2,0)</f>
        <v xml:space="preserve">ATM Oficina Americana Independencia I </v>
      </c>
      <c r="D41" s="147" t="s">
        <v>2665</v>
      </c>
      <c r="E41" s="148">
        <v>335838990</v>
      </c>
    </row>
    <row r="42" spans="1:5" ht="18" x14ac:dyDescent="0.25">
      <c r="A42" s="130" t="str">
        <f>VLOOKUP(B42,'[1]LISTADO ATM'!$A$2:$C$822,3,0)</f>
        <v>DISTRITO NACIONAL</v>
      </c>
      <c r="B42" s="146">
        <v>589</v>
      </c>
      <c r="C42" s="146" t="str">
        <f>VLOOKUP(B42,'[1]LISTADO ATM'!$A$2:$B$822,2,0)</f>
        <v xml:space="preserve">ATM S/M Bravo San Vicente de Paul </v>
      </c>
      <c r="D42" s="147" t="s">
        <v>2665</v>
      </c>
      <c r="E42" s="121">
        <v>335839511</v>
      </c>
    </row>
    <row r="43" spans="1:5" ht="18" x14ac:dyDescent="0.25">
      <c r="A43" s="130" t="str">
        <f>VLOOKUP(B43,'[1]LISTADO ATM'!$A$2:$C$822,3,0)</f>
        <v>DISTRITO NACIONAL</v>
      </c>
      <c r="B43" s="146">
        <v>970</v>
      </c>
      <c r="C43" s="146" t="str">
        <f>VLOOKUP(B43,'[1]LISTADO ATM'!$A$2:$B$822,2,0)</f>
        <v xml:space="preserve">ATM S/M Olé Haina </v>
      </c>
      <c r="D43" s="147" t="s">
        <v>2665</v>
      </c>
      <c r="E43" s="129">
        <v>335839555</v>
      </c>
    </row>
    <row r="44" spans="1:5" ht="18" x14ac:dyDescent="0.25">
      <c r="A44" s="130" t="str">
        <f>VLOOKUP(B44,'[1]LISTADO ATM'!$A$2:$C$822,3,0)</f>
        <v>SUR</v>
      </c>
      <c r="B44" s="146">
        <v>891</v>
      </c>
      <c r="C44" s="146" t="str">
        <f>VLOOKUP(B44,'[1]LISTADO ATM'!$A$2:$B$822,2,0)</f>
        <v xml:space="preserve">ATM Estación Texaco (Barahona) </v>
      </c>
      <c r="D44" s="147" t="s">
        <v>2665</v>
      </c>
      <c r="E44" s="129">
        <v>335839539</v>
      </c>
    </row>
    <row r="45" spans="1:5" ht="18" x14ac:dyDescent="0.25">
      <c r="A45" s="130" t="str">
        <f>VLOOKUP(B45,'[1]LISTADO ATM'!$A$2:$C$822,3,0)</f>
        <v>SUR</v>
      </c>
      <c r="B45" s="146">
        <v>615</v>
      </c>
      <c r="C45" s="146" t="str">
        <f>VLOOKUP(B45,'[1]LISTADO ATM'!$A$2:$B$822,2,0)</f>
        <v xml:space="preserve">ATM Estación Sunix Cabral (Barahona) </v>
      </c>
      <c r="D45" s="147" t="s">
        <v>2665</v>
      </c>
      <c r="E45" s="129">
        <v>335839504</v>
      </c>
    </row>
    <row r="46" spans="1:5" ht="18" x14ac:dyDescent="0.25">
      <c r="A46" s="130" t="str">
        <f>VLOOKUP(B46,'[1]LISTADO ATM'!$A$2:$C$822,3,0)</f>
        <v>DISTRITO NACIONAL</v>
      </c>
      <c r="B46" s="146">
        <v>931</v>
      </c>
      <c r="C46" s="146" t="str">
        <f>VLOOKUP(B46,'[1]LISTADO ATM'!$A$2:$B$822,2,0)</f>
        <v xml:space="preserve">ATM Autobanco Luperón I </v>
      </c>
      <c r="D46" s="147" t="s">
        <v>2665</v>
      </c>
      <c r="E46" s="129">
        <v>335839421</v>
      </c>
    </row>
    <row r="47" spans="1:5" ht="18" x14ac:dyDescent="0.25">
      <c r="A47" s="130" t="str">
        <f>VLOOKUP(B47,'[1]LISTADO ATM'!$A$2:$C$822,3,0)</f>
        <v>ESTE</v>
      </c>
      <c r="B47" s="146">
        <v>608</v>
      </c>
      <c r="C47" s="146" t="str">
        <f>VLOOKUP(B47,'[1]LISTADO ATM'!$A$2:$B$822,2,0)</f>
        <v xml:space="preserve">ATM Oficina Jumbo (San Pedro) </v>
      </c>
      <c r="D47" s="147" t="s">
        <v>2665</v>
      </c>
      <c r="E47" s="129">
        <v>335839310</v>
      </c>
    </row>
    <row r="48" spans="1:5" ht="18" x14ac:dyDescent="0.25">
      <c r="A48" s="130" t="str">
        <f>VLOOKUP(B48,'[1]LISTADO ATM'!$A$2:$C$822,3,0)</f>
        <v>DISTRITO NACIONAL</v>
      </c>
      <c r="B48" s="146">
        <v>162</v>
      </c>
      <c r="C48" s="146" t="str">
        <f>VLOOKUP(B48,'[1]LISTADO ATM'!$A$2:$B$822,2,0)</f>
        <v xml:space="preserve">ATM Oficina Tiradentes I </v>
      </c>
      <c r="D48" s="147" t="s">
        <v>2665</v>
      </c>
      <c r="E48" s="129">
        <v>335839084</v>
      </c>
    </row>
    <row r="49" spans="1:5" ht="18" x14ac:dyDescent="0.25">
      <c r="A49" s="130" t="str">
        <f>VLOOKUP(B49,'[1]LISTADO ATM'!$A$2:$C$822,3,0)</f>
        <v>DISTRITO NACIONAL</v>
      </c>
      <c r="B49" s="146">
        <v>714</v>
      </c>
      <c r="C49" s="146" t="str">
        <f>VLOOKUP(B49,'[1]LISTADO ATM'!$A$2:$B$822,2,0)</f>
        <v xml:space="preserve">ATM Hospital de Herrera </v>
      </c>
      <c r="D49" s="147" t="s">
        <v>2665</v>
      </c>
      <c r="E49" s="129">
        <v>335838997</v>
      </c>
    </row>
    <row r="50" spans="1:5" ht="18" x14ac:dyDescent="0.25">
      <c r="A50" s="130" t="str">
        <f>VLOOKUP(B50,'[1]LISTADO ATM'!$A$2:$C$822,3,0)</f>
        <v>DISTRITO NACIONAL</v>
      </c>
      <c r="B50" s="146">
        <v>31</v>
      </c>
      <c r="C50" s="146" t="str">
        <f>VLOOKUP(B50,'[1]LISTADO ATM'!$A$2:$B$822,2,0)</f>
        <v xml:space="preserve">ATM Oficina San Martín I </v>
      </c>
      <c r="D50" s="147" t="s">
        <v>2665</v>
      </c>
      <c r="E50" s="148">
        <v>335838964</v>
      </c>
    </row>
    <row r="51" spans="1:5" ht="18" x14ac:dyDescent="0.25">
      <c r="A51" s="130" t="str">
        <f>VLOOKUP(B51,'[1]LISTADO ATM'!$A$2:$C$822,3,0)</f>
        <v>DISTRITO NACIONAL</v>
      </c>
      <c r="B51" s="146">
        <v>390</v>
      </c>
      <c r="C51" s="146" t="str">
        <f>VLOOKUP(B51,'[1]LISTADO ATM'!$A$2:$B$822,2,0)</f>
        <v xml:space="preserve">ATM Oficina Boca Chica II </v>
      </c>
      <c r="D51" s="147" t="s">
        <v>2665</v>
      </c>
      <c r="E51" s="148">
        <v>335838962</v>
      </c>
    </row>
    <row r="52" spans="1:5" ht="18" x14ac:dyDescent="0.25">
      <c r="A52" s="130" t="str">
        <f>VLOOKUP(B52,'[1]LISTADO ATM'!$A$2:$C$822,3,0)</f>
        <v>DISTRITO NACIONAL</v>
      </c>
      <c r="B52" s="146">
        <v>32</v>
      </c>
      <c r="C52" s="146" t="str">
        <f>VLOOKUP(B52,'[1]LISTADO ATM'!$A$2:$B$822,2,0)</f>
        <v xml:space="preserve">ATM Oficina San Martín II </v>
      </c>
      <c r="D52" s="147" t="s">
        <v>2665</v>
      </c>
      <c r="E52" s="148">
        <v>335838961</v>
      </c>
    </row>
    <row r="53" spans="1:5" ht="18" x14ac:dyDescent="0.25">
      <c r="A53" s="130" t="str">
        <f>VLOOKUP(B53,'[1]LISTADO ATM'!$A$2:$C$822,3,0)</f>
        <v>DISTRITO NACIONAL</v>
      </c>
      <c r="B53" s="146">
        <v>800</v>
      </c>
      <c r="C53" s="146" t="str">
        <f>VLOOKUP(B53,'[1]LISTADO ATM'!$A$2:$B$822,2,0)</f>
        <v xml:space="preserve">ATM Estación Next Dipsa Pedro Livio Cedeño </v>
      </c>
      <c r="D53" s="147" t="s">
        <v>2665</v>
      </c>
      <c r="E53" s="148">
        <v>335836052</v>
      </c>
    </row>
    <row r="54" spans="1:5" ht="18" x14ac:dyDescent="0.25">
      <c r="A54" s="130" t="str">
        <f>VLOOKUP(B54,'[1]LISTADO ATM'!$A$2:$C$822,3,0)</f>
        <v>DISTRITO NACIONAL</v>
      </c>
      <c r="B54" s="146">
        <v>234</v>
      </c>
      <c r="C54" s="146" t="str">
        <f>VLOOKUP(B54,'[1]LISTADO ATM'!$A$2:$B$822,2,0)</f>
        <v xml:space="preserve">ATM Oficina Boca Chica I </v>
      </c>
      <c r="D54" s="147" t="s">
        <v>2665</v>
      </c>
      <c r="E54" s="148">
        <v>335838877</v>
      </c>
    </row>
    <row r="55" spans="1:5" ht="18" x14ac:dyDescent="0.25">
      <c r="A55" s="130" t="str">
        <f>VLOOKUP(B55,'[1]LISTADO ATM'!$A$2:$C$822,3,0)</f>
        <v>DISTRITO NACIONAL</v>
      </c>
      <c r="B55" s="146">
        <v>845</v>
      </c>
      <c r="C55" s="146" t="str">
        <f>VLOOKUP(B55,'[1]LISTADO ATM'!$A$2:$B$822,2,0)</f>
        <v xml:space="preserve">ATM CERTV (Canal 4) </v>
      </c>
      <c r="D55" s="147" t="s">
        <v>2665</v>
      </c>
      <c r="E55" s="121">
        <v>335838060</v>
      </c>
    </row>
    <row r="56" spans="1:5" ht="18" x14ac:dyDescent="0.25">
      <c r="A56" s="130" t="str">
        <f>VLOOKUP(B56,'[1]LISTADO ATM'!$A$2:$C$822,3,0)</f>
        <v>ESTE</v>
      </c>
      <c r="B56" s="146">
        <v>521</v>
      </c>
      <c r="C56" s="146" t="str">
        <f>VLOOKUP(B56,'[1]LISTADO ATM'!$A$2:$B$822,2,0)</f>
        <v xml:space="preserve">ATM UNP Bayahibe (La Romana) </v>
      </c>
      <c r="D56" s="147" t="s">
        <v>2665</v>
      </c>
      <c r="E56" s="121">
        <v>335838354</v>
      </c>
    </row>
    <row r="57" spans="1:5" ht="18" x14ac:dyDescent="0.25">
      <c r="A57" s="130" t="str">
        <f>VLOOKUP(B57,'[1]LISTADO ATM'!$A$2:$C$822,3,0)</f>
        <v>DISTRITO NACIONAL</v>
      </c>
      <c r="B57" s="146">
        <v>476</v>
      </c>
      <c r="C57" s="146" t="str">
        <f>VLOOKUP(B57,'[1]LISTADO ATM'!$A$2:$B$822,2,0)</f>
        <v xml:space="preserve">ATM Multicentro La Sirena Las Caobas </v>
      </c>
      <c r="D57" s="147" t="s">
        <v>2665</v>
      </c>
      <c r="E57" s="121">
        <v>335839633</v>
      </c>
    </row>
    <row r="58" spans="1:5" ht="18" x14ac:dyDescent="0.25">
      <c r="A58" s="130" t="str">
        <f>VLOOKUP(B58,'[1]LISTADO ATM'!$A$2:$C$822,3,0)</f>
        <v>DISTRITO NACIONAL</v>
      </c>
      <c r="B58" s="146">
        <v>973</v>
      </c>
      <c r="C58" s="146" t="str">
        <f>VLOOKUP(B58,'[1]LISTADO ATM'!$A$2:$B$822,2,0)</f>
        <v xml:space="preserve">ATM Oficina Sabana de la Mar </v>
      </c>
      <c r="D58" s="147" t="s">
        <v>2665</v>
      </c>
      <c r="E58" s="148">
        <v>335838993</v>
      </c>
    </row>
    <row r="59" spans="1:5" ht="18" x14ac:dyDescent="0.25">
      <c r="A59" s="130" t="str">
        <f>VLOOKUP(B59,'[1]LISTADO ATM'!$A$2:$C$822,3,0)</f>
        <v>DISTRITO NACIONAL</v>
      </c>
      <c r="B59" s="146">
        <v>547</v>
      </c>
      <c r="C59" s="146" t="str">
        <f>VLOOKUP(B59,'[1]LISTADO ATM'!$A$2:$B$822,2,0)</f>
        <v xml:space="preserve">ATM Plaza Lama Herrera </v>
      </c>
      <c r="D59" s="147" t="s">
        <v>2665</v>
      </c>
      <c r="E59" s="121">
        <v>335838957</v>
      </c>
    </row>
    <row r="60" spans="1:5" ht="18" x14ac:dyDescent="0.25">
      <c r="A60" s="130" t="str">
        <f>VLOOKUP(B60,'[1]LISTADO ATM'!$A$2:$C$822,3,0)</f>
        <v>SUR</v>
      </c>
      <c r="B60" s="146">
        <v>873</v>
      </c>
      <c r="C60" s="146" t="str">
        <f>VLOOKUP(B60,'[1]LISTADO ATM'!$A$2:$B$822,2,0)</f>
        <v xml:space="preserve">ATM Centro de Caja San Cristóbal II </v>
      </c>
      <c r="D60" s="147" t="s">
        <v>2665</v>
      </c>
      <c r="E60" s="121">
        <v>335837056</v>
      </c>
    </row>
    <row r="61" spans="1:5" ht="18" x14ac:dyDescent="0.25">
      <c r="A61" s="130" t="str">
        <f>VLOOKUP(B61,'[1]LISTADO ATM'!$A$2:$C$822,3,0)</f>
        <v>NORTE</v>
      </c>
      <c r="B61" s="146">
        <v>599</v>
      </c>
      <c r="C61" s="146" t="str">
        <f>VLOOKUP(B61,'[1]LISTADO ATM'!$A$2:$B$822,2,0)</f>
        <v xml:space="preserve">ATM Oficina Plaza Internacional (Santiago) </v>
      </c>
      <c r="D61" s="147" t="s">
        <v>2665</v>
      </c>
      <c r="E61" s="129">
        <v>335839668</v>
      </c>
    </row>
    <row r="62" spans="1:5" ht="18" x14ac:dyDescent="0.25">
      <c r="A62" s="130" t="str">
        <f>VLOOKUP(B62,'[1]LISTADO ATM'!$A$2:$C$822,3,0)</f>
        <v>ESTE</v>
      </c>
      <c r="B62" s="146">
        <v>427</v>
      </c>
      <c r="C62" s="146" t="str">
        <f>VLOOKUP(B62,'[1]LISTADO ATM'!$A$2:$B$822,2,0)</f>
        <v xml:space="preserve">ATM Almacenes Iberia (Hato Mayor) </v>
      </c>
      <c r="D62" s="147" t="s">
        <v>2665</v>
      </c>
      <c r="E62" s="129">
        <v>335839664</v>
      </c>
    </row>
    <row r="63" spans="1:5" ht="18" x14ac:dyDescent="0.25">
      <c r="A63" s="130" t="str">
        <f>VLOOKUP(B63,'[1]LISTADO ATM'!$A$2:$C$822,3,0)</f>
        <v>DISTRITO NACIONAL</v>
      </c>
      <c r="B63" s="146">
        <v>422</v>
      </c>
      <c r="C63" s="146" t="str">
        <f>VLOOKUP(B63,'[1]LISTADO ATM'!$A$2:$B$822,2,0)</f>
        <v xml:space="preserve">ATM Olé Manoguayabo </v>
      </c>
      <c r="D63" s="147" t="s">
        <v>2665</v>
      </c>
      <c r="E63" s="129">
        <v>335839663</v>
      </c>
    </row>
    <row r="64" spans="1:5" ht="18" x14ac:dyDescent="0.25">
      <c r="A64" s="130" t="str">
        <f>VLOOKUP(B64,'[1]LISTADO ATM'!$A$2:$C$822,3,0)</f>
        <v>SUR</v>
      </c>
      <c r="B64" s="146">
        <v>677</v>
      </c>
      <c r="C64" s="146" t="str">
        <f>VLOOKUP(B64,'[1]LISTADO ATM'!$A$2:$B$822,2,0)</f>
        <v>ATM PBG Villa Jaragua</v>
      </c>
      <c r="D64" s="147" t="s">
        <v>2665</v>
      </c>
      <c r="E64" s="129">
        <v>335839652</v>
      </c>
    </row>
    <row r="65" spans="1:6" ht="18" x14ac:dyDescent="0.25">
      <c r="A65" s="130" t="str">
        <f>VLOOKUP(B65,'[1]LISTADO ATM'!$A$2:$C$822,3,0)</f>
        <v>DISTRITO NACIONAL</v>
      </c>
      <c r="B65" s="146">
        <v>821</v>
      </c>
      <c r="C65" s="146" t="str">
        <f>VLOOKUP(B65,'[1]LISTADO ATM'!$A$2:$B$822,2,0)</f>
        <v xml:space="preserve">ATM S/M Bravo Churchill </v>
      </c>
      <c r="D65" s="147" t="s">
        <v>2665</v>
      </c>
      <c r="E65" s="129">
        <v>335839525</v>
      </c>
    </row>
    <row r="66" spans="1:6" ht="18" x14ac:dyDescent="0.25">
      <c r="A66" s="130" t="str">
        <f>VLOOKUP(B66,'[1]LISTADO ATM'!$A$2:$C$822,3,0)</f>
        <v>DISTRITO NACIONAL</v>
      </c>
      <c r="B66" s="146">
        <v>596</v>
      </c>
      <c r="C66" s="146" t="str">
        <f>VLOOKUP(B66,'[1]LISTADO ATM'!$A$2:$B$822,2,0)</f>
        <v xml:space="preserve">ATM Autobanco Malecón Center </v>
      </c>
      <c r="D66" s="147" t="s">
        <v>2665</v>
      </c>
      <c r="E66" s="129">
        <v>335839507</v>
      </c>
    </row>
    <row r="67" spans="1:6" ht="18" x14ac:dyDescent="0.25">
      <c r="A67" s="130" t="e">
        <f>VLOOKUP(B67,'[1]LISTADO ATM'!$A$2:$C$822,3,0)</f>
        <v>#N/A</v>
      </c>
      <c r="B67" s="146"/>
      <c r="C67" s="146" t="e">
        <f>VLOOKUP(B67,'[1]LISTADO ATM'!$A$2:$B$822,2,0)</f>
        <v>#N/A</v>
      </c>
      <c r="D67" s="147" t="s">
        <v>2665</v>
      </c>
      <c r="E67" s="121"/>
    </row>
    <row r="68" spans="1:6" ht="18" x14ac:dyDescent="0.25">
      <c r="A68" s="130" t="e">
        <f>VLOOKUP(B68,'[1]LISTADO ATM'!$A$2:$C$822,3,0)</f>
        <v>#N/A</v>
      </c>
      <c r="B68" s="146"/>
      <c r="C68" s="146" t="e">
        <f>VLOOKUP(B68,'[1]LISTADO ATM'!$A$2:$B$822,2,0)</f>
        <v>#N/A</v>
      </c>
      <c r="D68" s="147" t="s">
        <v>2665</v>
      </c>
      <c r="E68" s="121"/>
    </row>
    <row r="69" spans="1:6" ht="18" x14ac:dyDescent="0.25">
      <c r="A69" s="130" t="e">
        <f>VLOOKUP(B69,'[1]LISTADO ATM'!$A$2:$C$822,3,0)</f>
        <v>#N/A</v>
      </c>
      <c r="B69" s="146"/>
      <c r="C69" s="146" t="e">
        <f>VLOOKUP(B69,'[1]LISTADO ATM'!$A$2:$B$822,2,0)</f>
        <v>#N/A</v>
      </c>
      <c r="D69" s="147" t="s">
        <v>2665</v>
      </c>
      <c r="E69" s="121"/>
    </row>
    <row r="70" spans="1:6" ht="18" x14ac:dyDescent="0.25">
      <c r="A70" s="130" t="e">
        <f>VLOOKUP(B70,'[1]LISTADO ATM'!$A$2:$C$822,3,0)</f>
        <v>#N/A</v>
      </c>
      <c r="B70" s="146"/>
      <c r="C70" s="146" t="e">
        <f>VLOOKUP(B70,'[1]LISTADO ATM'!$A$2:$B$822,2,0)</f>
        <v>#N/A</v>
      </c>
      <c r="D70" s="147" t="s">
        <v>2665</v>
      </c>
      <c r="E70" s="121"/>
    </row>
    <row r="71" spans="1:6" ht="18" x14ac:dyDescent="0.25">
      <c r="A71" s="130" t="e">
        <f>VLOOKUP(B71,'[1]LISTADO ATM'!$A$2:$C$822,3,0)</f>
        <v>#N/A</v>
      </c>
      <c r="B71" s="146"/>
      <c r="C71" s="146" t="e">
        <f>VLOOKUP(B71,'[1]LISTADO ATM'!$A$2:$B$822,2,0)</f>
        <v>#N/A</v>
      </c>
      <c r="D71" s="147" t="s">
        <v>2665</v>
      </c>
      <c r="E71" s="121"/>
    </row>
    <row r="72" spans="1:6" ht="18.75" thickBot="1" x14ac:dyDescent="0.3">
      <c r="A72" s="117" t="s">
        <v>2498</v>
      </c>
      <c r="B72" s="100">
        <f>COUNT(B9:B71)</f>
        <v>58</v>
      </c>
      <c r="C72" s="158"/>
      <c r="D72" s="159"/>
      <c r="E72" s="160"/>
    </row>
    <row r="73" spans="1:6" x14ac:dyDescent="0.25">
      <c r="E73" s="98"/>
    </row>
    <row r="74" spans="1:6" ht="18" x14ac:dyDescent="0.25">
      <c r="A74" s="161" t="s">
        <v>2499</v>
      </c>
      <c r="B74" s="162"/>
      <c r="C74" s="162"/>
      <c r="D74" s="162"/>
      <c r="E74" s="163"/>
    </row>
    <row r="75" spans="1:6" ht="18" x14ac:dyDescent="0.25">
      <c r="A75" s="95" t="s">
        <v>15</v>
      </c>
      <c r="B75" s="95" t="s">
        <v>2426</v>
      </c>
      <c r="C75" s="95" t="s">
        <v>46</v>
      </c>
      <c r="D75" s="105" t="s">
        <v>2429</v>
      </c>
      <c r="E75" s="95" t="s">
        <v>2427</v>
      </c>
    </row>
    <row r="76" spans="1:6" ht="18" x14ac:dyDescent="0.25">
      <c r="A76" s="146" t="str">
        <f>VLOOKUP(B76,'[1]LISTADO ATM'!$A$2:$C$822,3,0)</f>
        <v>ESTE</v>
      </c>
      <c r="B76" s="146">
        <v>608</v>
      </c>
      <c r="C76" s="146" t="str">
        <f>VLOOKUP(B76,'[1]LISTADO ATM'!$A$2:$B$822,2,0)</f>
        <v xml:space="preserve">ATM Oficina Jumbo (San Pedro) </v>
      </c>
      <c r="D76" s="131" t="s">
        <v>2667</v>
      </c>
      <c r="E76" s="137">
        <v>335837754</v>
      </c>
      <c r="F76" s="126" t="s">
        <v>2666</v>
      </c>
    </row>
    <row r="77" spans="1:6" ht="18" x14ac:dyDescent="0.25">
      <c r="A77" s="146" t="str">
        <f>VLOOKUP(B77,'[1]LISTADO ATM'!$A$2:$C$822,3,0)</f>
        <v>DISTRITO NACIONAL</v>
      </c>
      <c r="B77" s="146">
        <v>966</v>
      </c>
      <c r="C77" s="146" t="str">
        <f>VLOOKUP(B77,'[1]LISTADO ATM'!$A$2:$B$822,2,0)</f>
        <v>ATM Centro Medico Real</v>
      </c>
      <c r="D77" s="131" t="s">
        <v>2667</v>
      </c>
      <c r="E77" s="148">
        <v>335837755</v>
      </c>
    </row>
    <row r="78" spans="1:6" ht="18" x14ac:dyDescent="0.25">
      <c r="A78" s="146" t="str">
        <f>VLOOKUP(B78,'[1]LISTADO ATM'!$A$2:$C$822,3,0)</f>
        <v>ESTE</v>
      </c>
      <c r="B78" s="146">
        <v>104</v>
      </c>
      <c r="C78" s="146" t="str">
        <f>VLOOKUP(B78,'[1]LISTADO ATM'!$A$2:$B$822,2,0)</f>
        <v xml:space="preserve">ATM Jumbo Higuey </v>
      </c>
      <c r="D78" s="131" t="s">
        <v>2667</v>
      </c>
      <c r="E78" s="148">
        <v>335837424</v>
      </c>
    </row>
    <row r="79" spans="1:6" ht="18" x14ac:dyDescent="0.25">
      <c r="A79" s="146" t="str">
        <f>VLOOKUP(B79,'[1]LISTADO ATM'!$A$2:$C$822,3,0)</f>
        <v>SUR</v>
      </c>
      <c r="B79" s="146">
        <v>5</v>
      </c>
      <c r="C79" s="146" t="str">
        <f>VLOOKUP(B79,'[1]LISTADO ATM'!$A$2:$B$822,2,0)</f>
        <v>ATM Oficina Autoservicio Villa Ofelia (San Juan)</v>
      </c>
      <c r="D79" s="131" t="s">
        <v>2667</v>
      </c>
      <c r="E79" s="148">
        <v>335837791</v>
      </c>
      <c r="F79" s="126" t="s">
        <v>2666</v>
      </c>
    </row>
    <row r="80" spans="1:6" ht="18" x14ac:dyDescent="0.25">
      <c r="A80" s="146" t="str">
        <f>VLOOKUP(B80,'[1]LISTADO ATM'!$A$2:$C$822,3,0)</f>
        <v>DISTRITO NACIONAL</v>
      </c>
      <c r="B80" s="146">
        <v>560</v>
      </c>
      <c r="C80" s="146" t="str">
        <f>VLOOKUP(B80,'[1]LISTADO ATM'!$A$2:$B$822,2,0)</f>
        <v xml:space="preserve">ATM Junta Central Electoral </v>
      </c>
      <c r="D80" s="131" t="s">
        <v>2667</v>
      </c>
      <c r="E80" s="148">
        <v>335837813</v>
      </c>
    </row>
    <row r="81" spans="1:5" ht="18" x14ac:dyDescent="0.25">
      <c r="A81" s="146" t="str">
        <f>VLOOKUP(B81,'[1]LISTADO ATM'!$A$2:$C$822,3,0)</f>
        <v>SUR</v>
      </c>
      <c r="B81" s="146">
        <v>584</v>
      </c>
      <c r="C81" s="146" t="str">
        <f>VLOOKUP(B81,'[1]LISTADO ATM'!$A$2:$B$822,2,0)</f>
        <v xml:space="preserve">ATM Oficina San Cristóbal I </v>
      </c>
      <c r="D81" s="131" t="s">
        <v>2667</v>
      </c>
      <c r="E81" s="148">
        <v>335838492</v>
      </c>
    </row>
    <row r="82" spans="1:5" ht="18" x14ac:dyDescent="0.25">
      <c r="A82" s="146" t="str">
        <f>VLOOKUP(B82,'[1]LISTADO ATM'!$A$2:$C$822,3,0)</f>
        <v>SUR</v>
      </c>
      <c r="B82" s="146">
        <v>356</v>
      </c>
      <c r="C82" s="146" t="str">
        <f>VLOOKUP(B82,'[1]LISTADO ATM'!$A$2:$B$822,2,0)</f>
        <v xml:space="preserve">ATM Estación Sigma (San Cristóbal) </v>
      </c>
      <c r="D82" s="131" t="s">
        <v>2667</v>
      </c>
      <c r="E82" s="148">
        <v>335836366</v>
      </c>
    </row>
    <row r="83" spans="1:5" ht="18" x14ac:dyDescent="0.25">
      <c r="A83" s="146" t="e">
        <f>VLOOKUP(B83,'[1]LISTADO ATM'!$A$2:$C$822,3,0)</f>
        <v>#N/A</v>
      </c>
      <c r="B83" s="146"/>
      <c r="C83" s="146" t="e">
        <f>VLOOKUP(B83,'[1]LISTADO ATM'!$A$2:$B$822,2,0)</f>
        <v>#N/A</v>
      </c>
      <c r="D83" s="131" t="s">
        <v>2667</v>
      </c>
      <c r="E83" s="137"/>
    </row>
    <row r="84" spans="1:5" ht="18" x14ac:dyDescent="0.25">
      <c r="A84" s="146" t="e">
        <f>VLOOKUP(B84,'[1]LISTADO ATM'!$A$2:$C$822,3,0)</f>
        <v>#N/A</v>
      </c>
      <c r="B84" s="146"/>
      <c r="C84" s="146" t="e">
        <f>VLOOKUP(B84,'[1]LISTADO ATM'!$A$2:$B$822,2,0)</f>
        <v>#N/A</v>
      </c>
      <c r="D84" s="131" t="s">
        <v>2667</v>
      </c>
      <c r="E84" s="137"/>
    </row>
    <row r="85" spans="1:5" ht="18" x14ac:dyDescent="0.25">
      <c r="A85" s="146" t="e">
        <f>VLOOKUP(B85,'[1]LISTADO ATM'!$A$2:$C$822,3,0)</f>
        <v>#N/A</v>
      </c>
      <c r="B85" s="146"/>
      <c r="C85" s="146" t="e">
        <f>VLOOKUP(B85,'[1]LISTADO ATM'!$A$2:$B$822,2,0)</f>
        <v>#N/A</v>
      </c>
      <c r="D85" s="131" t="s">
        <v>2667</v>
      </c>
      <c r="E85" s="137"/>
    </row>
    <row r="86" spans="1:5" ht="18" x14ac:dyDescent="0.25">
      <c r="A86" s="146" t="e">
        <f>VLOOKUP(B86,'[1]LISTADO ATM'!$A$2:$C$822,3,0)</f>
        <v>#N/A</v>
      </c>
      <c r="B86" s="146"/>
      <c r="C86" s="146" t="e">
        <f>VLOOKUP(B86,'[1]LISTADO ATM'!$A$2:$B$822,2,0)</f>
        <v>#N/A</v>
      </c>
      <c r="D86" s="131" t="s">
        <v>2667</v>
      </c>
      <c r="E86" s="137"/>
    </row>
    <row r="87" spans="1:5" ht="18" x14ac:dyDescent="0.25">
      <c r="A87" s="146" t="e">
        <f>VLOOKUP(B87,'[1]LISTADO ATM'!$A$2:$C$822,3,0)</f>
        <v>#N/A</v>
      </c>
      <c r="B87" s="146"/>
      <c r="C87" s="146" t="e">
        <f>VLOOKUP(B87,'[1]LISTADO ATM'!$A$2:$B$822,2,0)</f>
        <v>#N/A</v>
      </c>
      <c r="D87" s="131" t="s">
        <v>2667</v>
      </c>
      <c r="E87" s="137"/>
    </row>
    <row r="88" spans="1:5" ht="18.75" thickBot="1" x14ac:dyDescent="0.3">
      <c r="A88" s="117" t="s">
        <v>2498</v>
      </c>
      <c r="B88" s="100">
        <f>COUNT(B76:B87)</f>
        <v>7</v>
      </c>
      <c r="C88" s="164"/>
      <c r="D88" s="165"/>
      <c r="E88" s="166"/>
    </row>
    <row r="89" spans="1:5" ht="15.75" thickBot="1" x14ac:dyDescent="0.3">
      <c r="E89" s="98"/>
    </row>
    <row r="90" spans="1:5" ht="18.75" thickBot="1" x14ac:dyDescent="0.3">
      <c r="A90" s="167" t="s">
        <v>2500</v>
      </c>
      <c r="B90" s="168"/>
      <c r="C90" s="168"/>
      <c r="D90" s="168"/>
      <c r="E90" s="169"/>
    </row>
    <row r="91" spans="1:5" ht="18" x14ac:dyDescent="0.25">
      <c r="A91" s="95" t="s">
        <v>15</v>
      </c>
      <c r="B91" s="95" t="s">
        <v>2426</v>
      </c>
      <c r="C91" s="96" t="s">
        <v>46</v>
      </c>
      <c r="D91" s="96" t="s">
        <v>2429</v>
      </c>
      <c r="E91" s="95" t="s">
        <v>2427</v>
      </c>
    </row>
    <row r="92" spans="1:5" ht="18" x14ac:dyDescent="0.25">
      <c r="A92" s="130" t="str">
        <f>VLOOKUP(B92,'[1]LISTADO ATM'!$A$2:$C$822,3,0)</f>
        <v>DISTRITO NACIONAL</v>
      </c>
      <c r="B92" s="146">
        <v>438</v>
      </c>
      <c r="C92" s="146" t="str">
        <f>VLOOKUP(B92,'[1]LISTADO ATM'!$A$2:$B$822,2,0)</f>
        <v xml:space="preserve">ATM Autobanco Torre IV </v>
      </c>
      <c r="D92" s="149" t="s">
        <v>2451</v>
      </c>
      <c r="E92" s="129">
        <v>335838128</v>
      </c>
    </row>
    <row r="93" spans="1:5" ht="18" x14ac:dyDescent="0.25">
      <c r="A93" s="130" t="str">
        <f>VLOOKUP(B93,'[1]LISTADO ATM'!$A$2:$C$822,3,0)</f>
        <v>DISTRITO NACIONAL</v>
      </c>
      <c r="B93" s="146">
        <v>967</v>
      </c>
      <c r="C93" s="146" t="str">
        <f>VLOOKUP(B93,'[1]LISTADO ATM'!$A$2:$B$822,2,0)</f>
        <v xml:space="preserve">ATM UNP Hiper Olé Autopista Duarte </v>
      </c>
      <c r="D93" s="149" t="s">
        <v>2451</v>
      </c>
      <c r="E93" s="148">
        <v>335835990</v>
      </c>
    </row>
    <row r="94" spans="1:5" ht="18" x14ac:dyDescent="0.25">
      <c r="A94" s="130" t="str">
        <f>VLOOKUP(B94,'[1]LISTADO ATM'!$A$2:$C$822,3,0)</f>
        <v>DISTRITO NACIONAL</v>
      </c>
      <c r="B94" s="146">
        <v>231</v>
      </c>
      <c r="C94" s="146" t="str">
        <f>VLOOKUP(B94,'[1]LISTADO ATM'!$A$2:$B$822,2,0)</f>
        <v xml:space="preserve">ATM Oficina Zona Oriental </v>
      </c>
      <c r="D94" s="149" t="s">
        <v>2451</v>
      </c>
      <c r="E94" s="148">
        <v>335838873</v>
      </c>
    </row>
    <row r="95" spans="1:5" ht="18" x14ac:dyDescent="0.25">
      <c r="A95" s="130" t="str">
        <f>VLOOKUP(B95,'[1]LISTADO ATM'!$A$2:$C$822,3,0)</f>
        <v>DISTRITO NACIONAL</v>
      </c>
      <c r="B95" s="146">
        <v>407</v>
      </c>
      <c r="C95" s="146" t="str">
        <f>VLOOKUP(B95,'[1]LISTADO ATM'!$A$2:$B$822,2,0)</f>
        <v xml:space="preserve">ATM Multicentro La Sirena Villa Mella </v>
      </c>
      <c r="D95" s="149" t="s">
        <v>2451</v>
      </c>
      <c r="E95" s="129">
        <v>335836260</v>
      </c>
    </row>
    <row r="96" spans="1:5" ht="18" x14ac:dyDescent="0.25">
      <c r="A96" s="130" t="str">
        <f>VLOOKUP(B96,'[1]LISTADO ATM'!$A$2:$C$822,3,0)</f>
        <v>DISTRITO NACIONAL</v>
      </c>
      <c r="B96" s="146">
        <v>722</v>
      </c>
      <c r="C96" s="146" t="str">
        <f>VLOOKUP(B96,'[1]LISTADO ATM'!$A$2:$B$822,2,0)</f>
        <v xml:space="preserve">ATM Oficina Charles de Gaulle III </v>
      </c>
      <c r="D96" s="149" t="s">
        <v>2451</v>
      </c>
      <c r="E96" s="148">
        <v>335838945</v>
      </c>
    </row>
    <row r="97" spans="1:5" ht="18" x14ac:dyDescent="0.25">
      <c r="A97" s="130" t="str">
        <f>VLOOKUP(B97,'[1]LISTADO ATM'!$A$2:$C$822,3,0)</f>
        <v>NORTE</v>
      </c>
      <c r="B97" s="146">
        <v>40</v>
      </c>
      <c r="C97" s="146" t="str">
        <f>VLOOKUP(B97,'[1]LISTADO ATM'!$A$2:$B$822,2,0)</f>
        <v xml:space="preserve">ATM Oficina El Puñal </v>
      </c>
      <c r="D97" s="149" t="s">
        <v>2451</v>
      </c>
      <c r="E97" s="148">
        <v>335838949</v>
      </c>
    </row>
    <row r="98" spans="1:5" ht="18" x14ac:dyDescent="0.25">
      <c r="A98" s="130" t="str">
        <f>VLOOKUP(B98,'[1]LISTADO ATM'!$A$2:$C$822,3,0)</f>
        <v>ESTE</v>
      </c>
      <c r="B98" s="146">
        <v>114</v>
      </c>
      <c r="C98" s="146" t="str">
        <f>VLOOKUP(B98,'[1]LISTADO ATM'!$A$2:$B$822,2,0)</f>
        <v xml:space="preserve">ATM Oficina Hato Mayor </v>
      </c>
      <c r="D98" s="149" t="s">
        <v>2451</v>
      </c>
      <c r="E98" s="148">
        <v>335838955</v>
      </c>
    </row>
    <row r="99" spans="1:5" ht="18" x14ac:dyDescent="0.25">
      <c r="A99" s="130" t="str">
        <f>VLOOKUP(B99,'[1]LISTADO ATM'!$A$2:$C$822,3,0)</f>
        <v>DISTRITO NACIONAL</v>
      </c>
      <c r="B99" s="146">
        <v>983</v>
      </c>
      <c r="C99" s="146" t="str">
        <f>VLOOKUP(B99,'[1]LISTADO ATM'!$A$2:$B$822,2,0)</f>
        <v xml:space="preserve">ATM Bravo República de Colombia </v>
      </c>
      <c r="D99" s="149" t="s">
        <v>2451</v>
      </c>
      <c r="E99" s="148">
        <v>335838959</v>
      </c>
    </row>
    <row r="100" spans="1:5" ht="18" x14ac:dyDescent="0.25">
      <c r="A100" s="130" t="str">
        <f>VLOOKUP(B100,'[1]LISTADO ATM'!$A$2:$C$822,3,0)</f>
        <v>DISTRITO NACIONAL</v>
      </c>
      <c r="B100" s="146">
        <v>562</v>
      </c>
      <c r="C100" s="146" t="str">
        <f>VLOOKUP(B100,'[1]LISTADO ATM'!$A$2:$B$822,2,0)</f>
        <v xml:space="preserve">ATM S/M Jumbo Carretera Mella </v>
      </c>
      <c r="D100" s="149" t="s">
        <v>2451</v>
      </c>
      <c r="E100" s="148">
        <v>335838960</v>
      </c>
    </row>
    <row r="101" spans="1:5" ht="18" x14ac:dyDescent="0.25">
      <c r="A101" s="130" t="str">
        <f>VLOOKUP(B101,'[1]LISTADO ATM'!$A$2:$C$822,3,0)</f>
        <v>DISTRITO NACIONAL</v>
      </c>
      <c r="B101" s="146">
        <v>437</v>
      </c>
      <c r="C101" s="146" t="str">
        <f>VLOOKUP(B101,'[1]LISTADO ATM'!$A$2:$B$822,2,0)</f>
        <v xml:space="preserve">ATM Autobanco Torre III </v>
      </c>
      <c r="D101" s="149" t="s">
        <v>2451</v>
      </c>
      <c r="E101" s="148">
        <v>335838966</v>
      </c>
    </row>
    <row r="102" spans="1:5" ht="18" x14ac:dyDescent="0.25">
      <c r="A102" s="130" t="str">
        <f>VLOOKUP(B102,'[1]LISTADO ATM'!$A$2:$C$822,3,0)</f>
        <v>DISTRITO NACIONAL</v>
      </c>
      <c r="B102" s="146">
        <v>696</v>
      </c>
      <c r="C102" s="146" t="str">
        <f>VLOOKUP(B102,'[1]LISTADO ATM'!$A$2:$B$822,2,0)</f>
        <v>ATM Olé Jacobo Majluta</v>
      </c>
      <c r="D102" s="149" t="s">
        <v>2451</v>
      </c>
      <c r="E102" s="129">
        <v>335838996</v>
      </c>
    </row>
    <row r="103" spans="1:5" ht="18" x14ac:dyDescent="0.25">
      <c r="A103" s="130" t="str">
        <f>VLOOKUP(B103,'[1]LISTADO ATM'!$A$2:$C$822,3,0)</f>
        <v>DISTRITO NACIONAL</v>
      </c>
      <c r="B103" s="146">
        <v>708</v>
      </c>
      <c r="C103" s="146" t="str">
        <f>VLOOKUP(B103,'[1]LISTADO ATM'!$A$2:$B$822,2,0)</f>
        <v xml:space="preserve">ATM El Vestir De Hoy </v>
      </c>
      <c r="D103" s="149" t="s">
        <v>2451</v>
      </c>
      <c r="E103" s="129">
        <v>335839090</v>
      </c>
    </row>
    <row r="104" spans="1:5" ht="18" x14ac:dyDescent="0.25">
      <c r="A104" s="130" t="str">
        <f>VLOOKUP(B104,'[1]LISTADO ATM'!$A$2:$C$822,3,0)</f>
        <v>DISTRITO NACIONAL</v>
      </c>
      <c r="B104" s="146">
        <v>26</v>
      </c>
      <c r="C104" s="146" t="str">
        <f>VLOOKUP(B104,'[1]LISTADO ATM'!$A$2:$B$822,2,0)</f>
        <v>ATM S/M Jumbo San Isidro</v>
      </c>
      <c r="D104" s="149" t="s">
        <v>2451</v>
      </c>
      <c r="E104" s="129">
        <v>335839136</v>
      </c>
    </row>
    <row r="105" spans="1:5" ht="18" x14ac:dyDescent="0.25">
      <c r="A105" s="130" t="str">
        <f>VLOOKUP(B105,'[1]LISTADO ATM'!$A$2:$C$822,3,0)</f>
        <v>DISTRITO NACIONAL</v>
      </c>
      <c r="B105" s="146">
        <v>525</v>
      </c>
      <c r="C105" s="146" t="str">
        <f>VLOOKUP(B105,'[1]LISTADO ATM'!$A$2:$B$822,2,0)</f>
        <v>ATM S/M Bravo Las Americas</v>
      </c>
      <c r="D105" s="149" t="s">
        <v>2451</v>
      </c>
      <c r="E105" s="129">
        <v>335839199</v>
      </c>
    </row>
    <row r="106" spans="1:5" ht="18" x14ac:dyDescent="0.25">
      <c r="A106" s="130" t="str">
        <f>VLOOKUP(B106,'[1]LISTADO ATM'!$A$2:$C$822,3,0)</f>
        <v>NORTE</v>
      </c>
      <c r="B106" s="146">
        <v>88</v>
      </c>
      <c r="C106" s="146" t="str">
        <f>VLOOKUP(B106,'[1]LISTADO ATM'!$A$2:$B$822,2,0)</f>
        <v xml:space="preserve">ATM S/M La Fuente (Santiago) </v>
      </c>
      <c r="D106" s="149" t="s">
        <v>2451</v>
      </c>
      <c r="E106" s="129">
        <v>335839210</v>
      </c>
    </row>
    <row r="107" spans="1:5" ht="18.75" customHeight="1" x14ac:dyDescent="0.25">
      <c r="A107" s="130" t="str">
        <f>VLOOKUP(B107,'[1]LISTADO ATM'!$A$2:$C$822,3,0)</f>
        <v>DISTRITO NACIONAL</v>
      </c>
      <c r="B107" s="146">
        <v>715</v>
      </c>
      <c r="C107" s="146" t="str">
        <f>VLOOKUP(B107,'[1]LISTADO ATM'!$A$2:$B$822,2,0)</f>
        <v xml:space="preserve">ATM Oficina 27 de Febrero (Lobby) </v>
      </c>
      <c r="D107" s="149" t="s">
        <v>2451</v>
      </c>
      <c r="E107" s="129">
        <v>335839371</v>
      </c>
    </row>
    <row r="108" spans="1:5" ht="18" x14ac:dyDescent="0.25">
      <c r="A108" s="130" t="str">
        <f>VLOOKUP(B108,'[1]LISTADO ATM'!$A$2:$C$822,3,0)</f>
        <v>NORTE</v>
      </c>
      <c r="B108" s="146">
        <v>633</v>
      </c>
      <c r="C108" s="146" t="str">
        <f>VLOOKUP(B108,'[1]LISTADO ATM'!$A$2:$B$822,2,0)</f>
        <v xml:space="preserve">ATM Autobanco Las Colinas </v>
      </c>
      <c r="D108" s="149" t="s">
        <v>2451</v>
      </c>
      <c r="E108" s="129">
        <v>335839468</v>
      </c>
    </row>
    <row r="109" spans="1:5" ht="18" x14ac:dyDescent="0.25">
      <c r="A109" s="130" t="str">
        <f>VLOOKUP(B109,'[1]LISTADO ATM'!$A$2:$C$822,3,0)</f>
        <v>SUR</v>
      </c>
      <c r="B109" s="146">
        <v>6</v>
      </c>
      <c r="C109" s="146" t="str">
        <f>VLOOKUP(B109,'[1]LISTADO ATM'!$A$2:$B$822,2,0)</f>
        <v xml:space="preserve">ATM Plaza WAO San Juan </v>
      </c>
      <c r="D109" s="149" t="s">
        <v>2451</v>
      </c>
      <c r="E109" s="129">
        <v>335839520</v>
      </c>
    </row>
    <row r="110" spans="1:5" ht="18" x14ac:dyDescent="0.25">
      <c r="A110" s="130" t="str">
        <f>VLOOKUP(B110,'[1]LISTADO ATM'!$A$2:$C$822,3,0)</f>
        <v>NORTE</v>
      </c>
      <c r="B110" s="146">
        <v>809</v>
      </c>
      <c r="C110" s="146" t="str">
        <f>VLOOKUP(B110,'[1]LISTADO ATM'!$A$2:$B$822,2,0)</f>
        <v>ATM Yoma (Cotuí)</v>
      </c>
      <c r="D110" s="149" t="s">
        <v>2451</v>
      </c>
      <c r="E110" s="129">
        <v>335839533</v>
      </c>
    </row>
    <row r="111" spans="1:5" ht="18" x14ac:dyDescent="0.25">
      <c r="A111" s="130" t="str">
        <f>VLOOKUP(B111,'[1]LISTADO ATM'!$A$2:$C$822,3,0)</f>
        <v>NORTE</v>
      </c>
      <c r="B111" s="146">
        <v>119</v>
      </c>
      <c r="C111" s="146" t="str">
        <f>VLOOKUP(B111,'[1]LISTADO ATM'!$A$2:$B$822,2,0)</f>
        <v>ATM Oficina La Barranquita</v>
      </c>
      <c r="D111" s="149" t="s">
        <v>2451</v>
      </c>
      <c r="E111" s="129">
        <v>335839562</v>
      </c>
    </row>
    <row r="112" spans="1:5" ht="18" x14ac:dyDescent="0.25">
      <c r="A112" s="130" t="str">
        <f>VLOOKUP(B112,'[1]LISTADO ATM'!$A$2:$C$822,3,0)</f>
        <v>NORTE</v>
      </c>
      <c r="B112" s="146">
        <v>604</v>
      </c>
      <c r="C112" s="146" t="str">
        <f>VLOOKUP(B112,'[1]LISTADO ATM'!$A$2:$B$822,2,0)</f>
        <v xml:space="preserve">ATM Oficina Estancia Nueva (Moca) </v>
      </c>
      <c r="D112" s="149" t="s">
        <v>2451</v>
      </c>
      <c r="E112" s="129">
        <v>335839650</v>
      </c>
    </row>
    <row r="113" spans="1:5" ht="18" x14ac:dyDescent="0.25">
      <c r="A113" s="130" t="str">
        <f>VLOOKUP(B113,'[1]LISTADO ATM'!$A$2:$C$822,3,0)</f>
        <v>NORTE</v>
      </c>
      <c r="B113" s="146">
        <v>138</v>
      </c>
      <c r="C113" s="146" t="str">
        <f>VLOOKUP(B113,'[1]LISTADO ATM'!$A$2:$B$822,2,0)</f>
        <v xml:space="preserve">ATM UNP Fantino </v>
      </c>
      <c r="D113" s="149" t="s">
        <v>2451</v>
      </c>
      <c r="E113" s="129">
        <v>335839655</v>
      </c>
    </row>
    <row r="114" spans="1:5" ht="18" x14ac:dyDescent="0.25">
      <c r="A114" s="130" t="str">
        <f>VLOOKUP(B114,'[1]LISTADO ATM'!$A$2:$C$822,3,0)</f>
        <v>NORTE</v>
      </c>
      <c r="B114" s="146">
        <v>171</v>
      </c>
      <c r="C114" s="146" t="str">
        <f>VLOOKUP(B114,'[1]LISTADO ATM'!$A$2:$B$822,2,0)</f>
        <v xml:space="preserve">ATM Oficina Moca </v>
      </c>
      <c r="D114" s="149" t="s">
        <v>2451</v>
      </c>
      <c r="E114" s="129">
        <v>335839657</v>
      </c>
    </row>
    <row r="115" spans="1:5" ht="18" x14ac:dyDescent="0.25">
      <c r="A115" s="130" t="str">
        <f>VLOOKUP(B115,'[1]LISTADO ATM'!$A$2:$C$822,3,0)</f>
        <v>NORTE</v>
      </c>
      <c r="B115" s="146">
        <v>22</v>
      </c>
      <c r="C115" s="146" t="str">
        <f>VLOOKUP(B115,'[1]LISTADO ATM'!$A$2:$B$822,2,0)</f>
        <v>ATM S/M Olimpico (Santiago)</v>
      </c>
      <c r="D115" s="149" t="s">
        <v>2451</v>
      </c>
      <c r="E115" s="129">
        <v>335839666</v>
      </c>
    </row>
    <row r="116" spans="1:5" ht="18" x14ac:dyDescent="0.25">
      <c r="A116" s="130" t="str">
        <f>VLOOKUP(B116,'[1]LISTADO ATM'!$A$2:$C$822,3,0)</f>
        <v>DISTRITO NACIONAL</v>
      </c>
      <c r="B116" s="146">
        <v>710</v>
      </c>
      <c r="C116" s="146" t="str">
        <f>VLOOKUP(B116,'[1]LISTADO ATM'!$A$2:$B$822,2,0)</f>
        <v xml:space="preserve">ATM S/M Soberano </v>
      </c>
      <c r="D116" s="149" t="s">
        <v>2451</v>
      </c>
      <c r="E116" s="129">
        <v>335839675</v>
      </c>
    </row>
    <row r="117" spans="1:5" ht="18" x14ac:dyDescent="0.25">
      <c r="A117" s="130" t="str">
        <f>VLOOKUP(B117,'[1]LISTADO ATM'!$A$2:$C$822,3,0)</f>
        <v>DISTRITO NACIONAL</v>
      </c>
      <c r="B117" s="146">
        <v>813</v>
      </c>
      <c r="C117" s="146" t="str">
        <f>VLOOKUP(B117,'[1]LISTADO ATM'!$A$2:$B$822,2,0)</f>
        <v>ATM Occidental Mall</v>
      </c>
      <c r="D117" s="149" t="s">
        <v>2451</v>
      </c>
      <c r="E117" s="129">
        <v>335839739</v>
      </c>
    </row>
    <row r="118" spans="1:5" ht="18" x14ac:dyDescent="0.25">
      <c r="A118" s="130" t="str">
        <f>VLOOKUP(B118,'[1]LISTADO ATM'!$A$2:$C$822,3,0)</f>
        <v>DISTRITO NACIONAL</v>
      </c>
      <c r="B118" s="146">
        <v>13</v>
      </c>
      <c r="C118" s="146" t="str">
        <f>VLOOKUP(B118,'[1]LISTADO ATM'!$A$2:$B$822,2,0)</f>
        <v xml:space="preserve">ATM CDEEE </v>
      </c>
      <c r="D118" s="149" t="s">
        <v>2451</v>
      </c>
      <c r="E118" s="129">
        <v>335839742</v>
      </c>
    </row>
    <row r="119" spans="1:5" ht="18" x14ac:dyDescent="0.25">
      <c r="A119" s="130" t="str">
        <f>VLOOKUP(B119,'[1]LISTADO ATM'!$A$2:$C$822,3,0)</f>
        <v>DISTRITO NACIONAL</v>
      </c>
      <c r="B119" s="146">
        <v>527</v>
      </c>
      <c r="C119" s="146" t="str">
        <f>VLOOKUP(B119,'[1]LISTADO ATM'!$A$2:$B$822,2,0)</f>
        <v>ATM Oficina Zona Oriental II</v>
      </c>
      <c r="D119" s="149" t="s">
        <v>2451</v>
      </c>
      <c r="E119" s="129">
        <v>335839746</v>
      </c>
    </row>
    <row r="120" spans="1:5" ht="18" x14ac:dyDescent="0.25">
      <c r="A120" s="130" t="str">
        <f>VLOOKUP(B120,'[1]LISTADO ATM'!$A$2:$C$822,3,0)</f>
        <v>DISTRITO NACIONAL</v>
      </c>
      <c r="B120" s="146">
        <v>387</v>
      </c>
      <c r="C120" s="146" t="str">
        <f>VLOOKUP(B120,'[1]LISTADO ATM'!$A$2:$B$822,2,0)</f>
        <v xml:space="preserve">ATM S/M La Cadena San Vicente de Paul </v>
      </c>
      <c r="D120" s="149" t="s">
        <v>2451</v>
      </c>
      <c r="E120" s="129">
        <v>335839750</v>
      </c>
    </row>
    <row r="121" spans="1:5" ht="18" x14ac:dyDescent="0.25">
      <c r="A121" s="130" t="str">
        <f>VLOOKUP(B121,'[1]LISTADO ATM'!$A$2:$C$822,3,0)</f>
        <v>DISTRITO NACIONAL</v>
      </c>
      <c r="B121" s="146">
        <v>235</v>
      </c>
      <c r="C121" s="146" t="str">
        <f>VLOOKUP(B121,'[1]LISTADO ATM'!$A$2:$B$822,2,0)</f>
        <v xml:space="preserve">ATM Oficina Multicentro La Sirena San Isidro </v>
      </c>
      <c r="D121" s="149" t="s">
        <v>2451</v>
      </c>
      <c r="E121" s="129">
        <v>335839778</v>
      </c>
    </row>
    <row r="122" spans="1:5" ht="18" x14ac:dyDescent="0.25">
      <c r="A122" s="130" t="e">
        <f>VLOOKUP(B122,'[1]LISTADO ATM'!$A$2:$C$822,3,0)</f>
        <v>#N/A</v>
      </c>
      <c r="B122" s="146"/>
      <c r="C122" s="146" t="e">
        <f>VLOOKUP(B122,'[1]LISTADO ATM'!$A$2:$B$822,2,0)</f>
        <v>#N/A</v>
      </c>
      <c r="D122" s="149" t="s">
        <v>2451</v>
      </c>
      <c r="E122" s="129"/>
    </row>
    <row r="123" spans="1:5" ht="18" x14ac:dyDescent="0.25">
      <c r="A123" s="130" t="e">
        <f>VLOOKUP(B123,'[1]LISTADO ATM'!$A$2:$C$822,3,0)</f>
        <v>#N/A</v>
      </c>
      <c r="B123" s="146"/>
      <c r="C123" s="146" t="e">
        <f>VLOOKUP(B123,'[1]LISTADO ATM'!$A$2:$B$822,2,0)</f>
        <v>#N/A</v>
      </c>
      <c r="D123" s="149" t="s">
        <v>2451</v>
      </c>
      <c r="E123" s="129"/>
    </row>
    <row r="124" spans="1:5" ht="18" x14ac:dyDescent="0.25">
      <c r="A124" s="130" t="e">
        <f>VLOOKUP(B124,'[1]LISTADO ATM'!$A$2:$C$822,3,0)</f>
        <v>#N/A</v>
      </c>
      <c r="B124" s="146"/>
      <c r="C124" s="146" t="e">
        <f>VLOOKUP(B124,'[1]LISTADO ATM'!$A$2:$B$822,2,0)</f>
        <v>#N/A</v>
      </c>
      <c r="D124" s="149" t="s">
        <v>2451</v>
      </c>
      <c r="E124" s="129"/>
    </row>
    <row r="125" spans="1:5" ht="18" x14ac:dyDescent="0.25">
      <c r="A125" s="130" t="e">
        <f>VLOOKUP(B125,'[1]LISTADO ATM'!$A$2:$C$822,3,0)</f>
        <v>#N/A</v>
      </c>
      <c r="B125" s="146"/>
      <c r="C125" s="146" t="e">
        <f>VLOOKUP(B125,'[1]LISTADO ATM'!$A$2:$B$822,2,0)</f>
        <v>#N/A</v>
      </c>
      <c r="D125" s="149" t="s">
        <v>2451</v>
      </c>
      <c r="E125" s="129"/>
    </row>
    <row r="126" spans="1:5" ht="18" x14ac:dyDescent="0.25">
      <c r="A126" s="130" t="e">
        <f>VLOOKUP(B126,'[1]LISTADO ATM'!$A$2:$C$822,3,0)</f>
        <v>#N/A</v>
      </c>
      <c r="B126" s="146"/>
      <c r="C126" s="146" t="e">
        <f>VLOOKUP(B126,'[1]LISTADO ATM'!$A$2:$B$822,2,0)</f>
        <v>#N/A</v>
      </c>
      <c r="D126" s="149" t="s">
        <v>2451</v>
      </c>
      <c r="E126" s="129"/>
    </row>
    <row r="127" spans="1:5" ht="18" x14ac:dyDescent="0.25">
      <c r="A127" s="130" t="e">
        <f>VLOOKUP(B127,'[1]LISTADO ATM'!$A$2:$C$822,3,0)</f>
        <v>#N/A</v>
      </c>
      <c r="B127" s="146"/>
      <c r="C127" s="146" t="e">
        <f>VLOOKUP(B127,'[1]LISTADO ATM'!$A$2:$B$822,2,0)</f>
        <v>#N/A</v>
      </c>
      <c r="D127" s="149" t="s">
        <v>2451</v>
      </c>
      <c r="E127" s="129"/>
    </row>
    <row r="128" spans="1:5" ht="18" x14ac:dyDescent="0.25">
      <c r="A128" s="130" t="e">
        <f>VLOOKUP(B128,'[1]LISTADO ATM'!$A$2:$C$822,3,0)</f>
        <v>#N/A</v>
      </c>
      <c r="B128" s="146"/>
      <c r="C128" s="146" t="e">
        <f>VLOOKUP(B128,'[1]LISTADO ATM'!$A$2:$B$822,2,0)</f>
        <v>#N/A</v>
      </c>
      <c r="D128" s="149" t="s">
        <v>2451</v>
      </c>
      <c r="E128" s="129"/>
    </row>
    <row r="129" spans="1:5" ht="18" x14ac:dyDescent="0.25">
      <c r="A129" s="130" t="e">
        <f>VLOOKUP(B129,'[1]LISTADO ATM'!$A$2:$C$822,3,0)</f>
        <v>#N/A</v>
      </c>
      <c r="B129" s="146"/>
      <c r="C129" s="146" t="e">
        <f>VLOOKUP(B129,'[1]LISTADO ATM'!$A$2:$B$822,2,0)</f>
        <v>#N/A</v>
      </c>
      <c r="D129" s="149" t="s">
        <v>2451</v>
      </c>
      <c r="E129" s="129"/>
    </row>
    <row r="130" spans="1:5" ht="18" x14ac:dyDescent="0.25">
      <c r="A130" s="130" t="e">
        <f>VLOOKUP(B130,'[1]LISTADO ATM'!$A$2:$C$822,3,0)</f>
        <v>#N/A</v>
      </c>
      <c r="B130" s="146"/>
      <c r="C130" s="146" t="e">
        <f>VLOOKUP(B130,'[1]LISTADO ATM'!$A$2:$B$822,2,0)</f>
        <v>#N/A</v>
      </c>
      <c r="D130" s="149" t="s">
        <v>2451</v>
      </c>
      <c r="E130" s="129"/>
    </row>
    <row r="131" spans="1:5" ht="18.75" thickBot="1" x14ac:dyDescent="0.3">
      <c r="A131" s="150" t="s">
        <v>2498</v>
      </c>
      <c r="B131" s="100">
        <f>COUNT(B92:B130)</f>
        <v>30</v>
      </c>
      <c r="C131" s="106"/>
      <c r="D131" s="106"/>
      <c r="E131" s="106"/>
    </row>
    <row r="132" spans="1:5" ht="15.75" thickBot="1" x14ac:dyDescent="0.3">
      <c r="E132" s="98"/>
    </row>
    <row r="133" spans="1:5" ht="18.75" thickBot="1" x14ac:dyDescent="0.3">
      <c r="A133" s="167" t="s">
        <v>2501</v>
      </c>
      <c r="B133" s="168"/>
      <c r="C133" s="168"/>
      <c r="D133" s="168"/>
      <c r="E133" s="169"/>
    </row>
    <row r="134" spans="1:5" ht="18" x14ac:dyDescent="0.25">
      <c r="A134" s="95" t="s">
        <v>15</v>
      </c>
      <c r="B134" s="146" t="s">
        <v>2426</v>
      </c>
      <c r="C134" s="96" t="s">
        <v>46</v>
      </c>
      <c r="D134" s="96" t="s">
        <v>2429</v>
      </c>
      <c r="E134" s="95" t="s">
        <v>2427</v>
      </c>
    </row>
    <row r="135" spans="1:5" ht="18" x14ac:dyDescent="0.25">
      <c r="A135" s="130" t="str">
        <f>VLOOKUP(B135,'[1]LISTADO ATM'!$A$2:$C$822,3,0)</f>
        <v>DISTRITO NACIONAL</v>
      </c>
      <c r="B135" s="146">
        <v>561</v>
      </c>
      <c r="C135" s="146" t="str">
        <f>VLOOKUP(B135,'[1]LISTADO ATM'!$A$2:$B$822,2,0)</f>
        <v xml:space="preserve">ATM Comando Regional P.N. S.D. Este </v>
      </c>
      <c r="D135" s="146" t="s">
        <v>2489</v>
      </c>
      <c r="E135" s="121">
        <v>335837692</v>
      </c>
    </row>
    <row r="136" spans="1:5" ht="18" x14ac:dyDescent="0.25">
      <c r="A136" s="130" t="str">
        <f>VLOOKUP(B136,'[1]LISTADO ATM'!$A$2:$C$822,3,0)</f>
        <v>DISTRITO NACIONAL</v>
      </c>
      <c r="B136" s="146">
        <v>490</v>
      </c>
      <c r="C136" s="146" t="str">
        <f>VLOOKUP(B136,'[1]LISTADO ATM'!$A$2:$B$822,2,0)</f>
        <v xml:space="preserve">ATM Hospital Ney Arias Lora </v>
      </c>
      <c r="D136" s="146" t="s">
        <v>2489</v>
      </c>
      <c r="E136" s="121">
        <v>335838031</v>
      </c>
    </row>
    <row r="137" spans="1:5" ht="18" x14ac:dyDescent="0.25">
      <c r="A137" s="130" t="str">
        <f>VLOOKUP(B137,'[1]LISTADO ATM'!$A$2:$C$822,3,0)</f>
        <v>DISTRITO NACIONAL</v>
      </c>
      <c r="B137" s="146">
        <v>180</v>
      </c>
      <c r="C137" s="146" t="str">
        <f>VLOOKUP(B137,'[1]LISTADO ATM'!$A$2:$B$822,2,0)</f>
        <v xml:space="preserve">ATM Megacentro II </v>
      </c>
      <c r="D137" s="146" t="s">
        <v>2489</v>
      </c>
      <c r="E137" s="148">
        <v>335837837</v>
      </c>
    </row>
    <row r="138" spans="1:5" ht="18" x14ac:dyDescent="0.25">
      <c r="A138" s="130" t="str">
        <f>VLOOKUP(B138,'[1]LISTADO ATM'!$A$2:$C$822,3,0)</f>
        <v>NORTE</v>
      </c>
      <c r="B138" s="146">
        <v>413</v>
      </c>
      <c r="C138" s="146" t="str">
        <f>VLOOKUP(B138,'[1]LISTADO ATM'!$A$2:$B$822,2,0)</f>
        <v xml:space="preserve">ATM UNP Las Galeras Samaná </v>
      </c>
      <c r="D138" s="146" t="s">
        <v>2489</v>
      </c>
      <c r="E138" s="148">
        <v>335838944</v>
      </c>
    </row>
    <row r="139" spans="1:5" ht="18" x14ac:dyDescent="0.25">
      <c r="A139" s="130" t="str">
        <f>VLOOKUP(B139,'[1]LISTADO ATM'!$A$2:$C$822,3,0)</f>
        <v>DISTRITO NACIONAL</v>
      </c>
      <c r="B139" s="146">
        <v>875</v>
      </c>
      <c r="C139" s="146" t="str">
        <f>VLOOKUP(B139,'[1]LISTADO ATM'!$A$2:$B$822,2,0)</f>
        <v xml:space="preserve">ATM Texaco Aut. Duarte KM 14 1/2 (Los Alcarrizos) </v>
      </c>
      <c r="D139" s="146" t="s">
        <v>2489</v>
      </c>
      <c r="E139" s="148">
        <v>335838965</v>
      </c>
    </row>
    <row r="140" spans="1:5" ht="18" x14ac:dyDescent="0.25">
      <c r="A140" s="130" t="str">
        <f>VLOOKUP(B140,'[1]LISTADO ATM'!$A$2:$C$822,3,0)</f>
        <v>DISTRITO NACIONAL</v>
      </c>
      <c r="B140" s="146">
        <v>580</v>
      </c>
      <c r="C140" s="146" t="str">
        <f>VLOOKUP(B140,'[1]LISTADO ATM'!$A$2:$B$822,2,0)</f>
        <v xml:space="preserve">ATM Edificio Propagas </v>
      </c>
      <c r="D140" s="146" t="s">
        <v>2489</v>
      </c>
      <c r="E140" s="148">
        <v>335838985</v>
      </c>
    </row>
    <row r="141" spans="1:5" ht="18" x14ac:dyDescent="0.25">
      <c r="A141" s="130" t="str">
        <f>VLOOKUP(B141,'[1]LISTADO ATM'!$A$2:$C$822,3,0)</f>
        <v>NORTE</v>
      </c>
      <c r="B141" s="146">
        <v>315</v>
      </c>
      <c r="C141" s="146" t="str">
        <f>VLOOKUP(B141,'[1]LISTADO ATM'!$A$2:$B$822,2,0)</f>
        <v xml:space="preserve">ATM Oficina Estrella Sadalá </v>
      </c>
      <c r="D141" s="146" t="s">
        <v>2489</v>
      </c>
      <c r="E141" s="121">
        <v>335839099</v>
      </c>
    </row>
    <row r="142" spans="1:5" ht="18" x14ac:dyDescent="0.25">
      <c r="A142" s="130" t="str">
        <f>VLOOKUP(B142,'[1]LISTADO ATM'!$A$2:$C$822,3,0)</f>
        <v>DISTRITO NACIONAL</v>
      </c>
      <c r="B142" s="146">
        <v>494</v>
      </c>
      <c r="C142" s="146" t="str">
        <f>VLOOKUP(B142,'[1]LISTADO ATM'!$A$2:$B$822,2,0)</f>
        <v xml:space="preserve">ATM Oficina Blue Mall </v>
      </c>
      <c r="D142" s="146" t="s">
        <v>2489</v>
      </c>
      <c r="E142" s="121">
        <v>335839161</v>
      </c>
    </row>
    <row r="143" spans="1:5" ht="18" x14ac:dyDescent="0.25">
      <c r="A143" s="130" t="str">
        <f>VLOOKUP(B143,'[1]LISTADO ATM'!$A$2:$C$822,3,0)</f>
        <v>DISTRITO NACIONAL</v>
      </c>
      <c r="B143" s="146">
        <v>435</v>
      </c>
      <c r="C143" s="146" t="str">
        <f>VLOOKUP(B143,'[1]LISTADO ATM'!$A$2:$B$822,2,0)</f>
        <v xml:space="preserve">ATM Autobanco Torre I </v>
      </c>
      <c r="D143" s="146" t="s">
        <v>2489</v>
      </c>
      <c r="E143" s="121">
        <v>335839515</v>
      </c>
    </row>
    <row r="144" spans="1:5" ht="18" x14ac:dyDescent="0.25">
      <c r="A144" s="130" t="str">
        <f>VLOOKUP(B144,'[1]LISTADO ATM'!$A$2:$C$822,3,0)</f>
        <v>DISTRITO NACIONAL</v>
      </c>
      <c r="B144" s="146">
        <v>952</v>
      </c>
      <c r="C144" s="146" t="str">
        <f>VLOOKUP(B144,'[1]LISTADO ATM'!$A$2:$B$822,2,0)</f>
        <v xml:space="preserve">ATM Alvarez Rivas </v>
      </c>
      <c r="D144" s="146" t="s">
        <v>2489</v>
      </c>
      <c r="E144" s="121">
        <v>335839517</v>
      </c>
    </row>
    <row r="145" spans="1:5" ht="18" x14ac:dyDescent="0.25">
      <c r="A145" s="130" t="str">
        <f>VLOOKUP(B145,'[1]LISTADO ATM'!$A$2:$C$822,3,0)</f>
        <v>NORTE</v>
      </c>
      <c r="B145" s="146">
        <v>888</v>
      </c>
      <c r="C145" s="146" t="str">
        <f>VLOOKUP(B145,'[1]LISTADO ATM'!$A$2:$B$822,2,0)</f>
        <v>ATM Oficina galeria 56 II (SFM)</v>
      </c>
      <c r="D145" s="146" t="s">
        <v>2489</v>
      </c>
      <c r="E145" s="121">
        <v>335839530</v>
      </c>
    </row>
    <row r="146" spans="1:5" ht="18" x14ac:dyDescent="0.25">
      <c r="A146" s="130" t="str">
        <f>VLOOKUP(B146,'[1]LISTADO ATM'!$A$2:$C$822,3,0)</f>
        <v>NORTE</v>
      </c>
      <c r="B146" s="146">
        <v>276</v>
      </c>
      <c r="C146" s="146" t="str">
        <f>VLOOKUP(B146,'[1]LISTADO ATM'!$A$2:$B$822,2,0)</f>
        <v xml:space="preserve">ATM UNP Las Guáranas (San Francisco) </v>
      </c>
      <c r="D146" s="146" t="s">
        <v>2489</v>
      </c>
      <c r="E146" s="121">
        <v>335839580</v>
      </c>
    </row>
    <row r="147" spans="1:5" ht="18" x14ac:dyDescent="0.25">
      <c r="A147" s="130" t="str">
        <f>VLOOKUP(B147,'[1]LISTADO ATM'!$A$2:$C$822,3,0)</f>
        <v>DISTRITO NACIONAL</v>
      </c>
      <c r="B147" s="146">
        <v>918</v>
      </c>
      <c r="C147" s="146" t="str">
        <f>VLOOKUP(B147,'[1]LISTADO ATM'!$A$2:$B$822,2,0)</f>
        <v xml:space="preserve">ATM S/M Liverpool de la Jacobo Majluta </v>
      </c>
      <c r="D147" s="146" t="s">
        <v>2489</v>
      </c>
      <c r="E147" s="121">
        <v>335839671</v>
      </c>
    </row>
    <row r="148" spans="1:5" ht="18" x14ac:dyDescent="0.25">
      <c r="A148" s="130" t="str">
        <f>VLOOKUP(B148,'[1]LISTADO ATM'!$A$2:$C$822,3,0)</f>
        <v>NORTE</v>
      </c>
      <c r="B148" s="146">
        <v>261</v>
      </c>
      <c r="C148" s="146" t="str">
        <f>VLOOKUP(B148,'[1]LISTADO ATM'!$A$2:$B$822,2,0)</f>
        <v xml:space="preserve">ATM UNP Aeropuerto Cibao (Santiago) </v>
      </c>
      <c r="D148" s="146" t="s">
        <v>2489</v>
      </c>
      <c r="E148" s="121">
        <v>335839698</v>
      </c>
    </row>
    <row r="149" spans="1:5" ht="18" x14ac:dyDescent="0.25">
      <c r="A149" s="130" t="str">
        <f>VLOOKUP(B149,'[1]LISTADO ATM'!$A$2:$C$822,3,0)</f>
        <v>NORTE</v>
      </c>
      <c r="B149" s="146">
        <v>864</v>
      </c>
      <c r="C149" s="146" t="str">
        <f>VLOOKUP(B149,'[1]LISTADO ATM'!$A$2:$B$822,2,0)</f>
        <v xml:space="preserve">ATM Palmares Mall (San Francisco) </v>
      </c>
      <c r="D149" s="146" t="s">
        <v>2489</v>
      </c>
      <c r="E149" s="121">
        <v>335839756</v>
      </c>
    </row>
    <row r="150" spans="1:5" ht="18" x14ac:dyDescent="0.25">
      <c r="A150" s="130" t="e">
        <f>VLOOKUP(B150,'[1]LISTADO ATM'!$A$2:$C$822,3,0)</f>
        <v>#N/A</v>
      </c>
      <c r="B150" s="146"/>
      <c r="C150" s="146" t="e">
        <f>VLOOKUP(B150,'[1]LISTADO ATM'!$A$2:$B$822,2,0)</f>
        <v>#N/A</v>
      </c>
      <c r="D150" s="146" t="s">
        <v>2489</v>
      </c>
      <c r="E150" s="121"/>
    </row>
    <row r="151" spans="1:5" ht="18" x14ac:dyDescent="0.25">
      <c r="A151" s="130" t="e">
        <f>VLOOKUP(B151,'[1]LISTADO ATM'!$A$2:$C$822,3,0)</f>
        <v>#N/A</v>
      </c>
      <c r="B151" s="146"/>
      <c r="C151" s="146" t="e">
        <f>VLOOKUP(B151,'[1]LISTADO ATM'!$A$2:$B$822,2,0)</f>
        <v>#N/A</v>
      </c>
      <c r="D151" s="146" t="s">
        <v>2489</v>
      </c>
      <c r="E151" s="121"/>
    </row>
    <row r="152" spans="1:5" ht="18" x14ac:dyDescent="0.25">
      <c r="A152" s="130" t="e">
        <f>VLOOKUP(B152,'[1]LISTADO ATM'!$A$2:$C$822,3,0)</f>
        <v>#N/A</v>
      </c>
      <c r="B152" s="146"/>
      <c r="C152" s="146" t="e">
        <f>VLOOKUP(B152,'[1]LISTADO ATM'!$A$2:$B$822,2,0)</f>
        <v>#N/A</v>
      </c>
      <c r="D152" s="146" t="s">
        <v>2489</v>
      </c>
      <c r="E152" s="121"/>
    </row>
    <row r="153" spans="1:5" ht="18" x14ac:dyDescent="0.25">
      <c r="A153" s="130" t="e">
        <f>VLOOKUP(B153,'[1]LISTADO ATM'!$A$2:$C$822,3,0)</f>
        <v>#N/A</v>
      </c>
      <c r="B153" s="146"/>
      <c r="C153" s="146" t="e">
        <f>VLOOKUP(B153,'[1]LISTADO ATM'!$A$2:$B$822,2,0)</f>
        <v>#N/A</v>
      </c>
      <c r="D153" s="146" t="s">
        <v>2489</v>
      </c>
      <c r="E153" s="121"/>
    </row>
    <row r="154" spans="1:5" ht="18" x14ac:dyDescent="0.25">
      <c r="A154" s="130" t="e">
        <f>VLOOKUP(B154,'[1]LISTADO ATM'!$A$2:$C$822,3,0)</f>
        <v>#N/A</v>
      </c>
      <c r="B154" s="146"/>
      <c r="C154" s="146" t="e">
        <f>VLOOKUP(B154,'[1]LISTADO ATM'!$A$2:$B$822,2,0)</f>
        <v>#N/A</v>
      </c>
      <c r="D154" s="146" t="s">
        <v>2489</v>
      </c>
      <c r="E154" s="121"/>
    </row>
    <row r="155" spans="1:5" ht="18" x14ac:dyDescent="0.25">
      <c r="A155" s="130" t="e">
        <f>VLOOKUP(B155,'[1]LISTADO ATM'!$A$2:$C$822,3,0)</f>
        <v>#N/A</v>
      </c>
      <c r="B155" s="146"/>
      <c r="C155" s="146" t="e">
        <f>VLOOKUP(B155,'[1]LISTADO ATM'!$A$2:$B$822,2,0)</f>
        <v>#N/A</v>
      </c>
      <c r="D155" s="146" t="s">
        <v>2489</v>
      </c>
      <c r="E155" s="121"/>
    </row>
    <row r="156" spans="1:5" ht="18" x14ac:dyDescent="0.25">
      <c r="A156" s="130" t="e">
        <f>VLOOKUP(B156,'[1]LISTADO ATM'!$A$2:$C$822,3,0)</f>
        <v>#N/A</v>
      </c>
      <c r="B156" s="146"/>
      <c r="C156" s="146" t="e">
        <f>VLOOKUP(B156,'[1]LISTADO ATM'!$A$2:$B$822,2,0)</f>
        <v>#N/A</v>
      </c>
      <c r="D156" s="146" t="s">
        <v>2489</v>
      </c>
      <c r="E156" s="121"/>
    </row>
    <row r="157" spans="1:5" ht="18" x14ac:dyDescent="0.25">
      <c r="A157" s="130" t="e">
        <f>VLOOKUP(B157,'[1]LISTADO ATM'!$A$2:$C$822,3,0)</f>
        <v>#N/A</v>
      </c>
      <c r="B157" s="146"/>
      <c r="C157" s="146" t="e">
        <f>VLOOKUP(B157,'[1]LISTADO ATM'!$A$2:$B$822,2,0)</f>
        <v>#N/A</v>
      </c>
      <c r="D157" s="146" t="s">
        <v>2489</v>
      </c>
      <c r="E157" s="121"/>
    </row>
    <row r="158" spans="1:5" ht="18.75" thickBot="1" x14ac:dyDescent="0.3">
      <c r="A158" s="117" t="s">
        <v>2498</v>
      </c>
      <c r="B158" s="100">
        <f>COUNT(B135:B157)</f>
        <v>15</v>
      </c>
      <c r="C158" s="106"/>
      <c r="D158" s="143"/>
      <c r="E158" s="144"/>
    </row>
    <row r="159" spans="1:5" ht="15.75" thickBot="1" x14ac:dyDescent="0.3">
      <c r="E159" s="98"/>
    </row>
    <row r="160" spans="1:5" ht="18" x14ac:dyDescent="0.25">
      <c r="A160" s="170" t="s">
        <v>2502</v>
      </c>
      <c r="B160" s="171"/>
      <c r="C160" s="171"/>
      <c r="D160" s="171"/>
      <c r="E160" s="172"/>
    </row>
    <row r="161" spans="1:5" ht="18" x14ac:dyDescent="0.25">
      <c r="A161" s="101" t="s">
        <v>15</v>
      </c>
      <c r="B161" s="95" t="s">
        <v>2426</v>
      </c>
      <c r="C161" s="97" t="s">
        <v>46</v>
      </c>
      <c r="D161" s="151" t="s">
        <v>2429</v>
      </c>
      <c r="E161" s="101" t="s">
        <v>2427</v>
      </c>
    </row>
    <row r="162" spans="1:5" ht="18" x14ac:dyDescent="0.25">
      <c r="A162" s="146" t="str">
        <f>VLOOKUP(B162,'[1]LISTADO ATM'!$A$2:$C$822,3,0)</f>
        <v>DISTRITO NACIONAL</v>
      </c>
      <c r="B162" s="146">
        <v>26</v>
      </c>
      <c r="C162" s="146" t="str">
        <f>VLOOKUP(B162,'[1]LISTADO ATM'!$A$2:$B$822,2,0)</f>
        <v>ATM S/M Jumbo San Isidro</v>
      </c>
      <c r="D162" s="197" t="s">
        <v>2567</v>
      </c>
      <c r="E162" s="148">
        <v>335837756</v>
      </c>
    </row>
    <row r="163" spans="1:5" ht="18" x14ac:dyDescent="0.25">
      <c r="A163" s="146" t="str">
        <f>VLOOKUP(B163,'[1]LISTADO ATM'!$A$2:$C$822,3,0)</f>
        <v>NORTE</v>
      </c>
      <c r="B163" s="146">
        <v>304</v>
      </c>
      <c r="C163" s="146" t="str">
        <f>VLOOKUP(B163,'[1]LISTADO ATM'!$A$2:$B$822,2,0)</f>
        <v xml:space="preserve">ATM Multicentro La Sirena Estrella Sadhala </v>
      </c>
      <c r="D163" s="197" t="s">
        <v>2567</v>
      </c>
      <c r="E163" s="148">
        <v>335837759</v>
      </c>
    </row>
    <row r="164" spans="1:5" ht="18" x14ac:dyDescent="0.25">
      <c r="A164" s="146" t="str">
        <f>VLOOKUP(B164,'[1]LISTADO ATM'!$A$2:$C$822,3,0)</f>
        <v>NORTE</v>
      </c>
      <c r="B164" s="146">
        <v>809</v>
      </c>
      <c r="C164" s="146" t="str">
        <f>VLOOKUP(B164,'[1]LISTADO ATM'!$A$2:$B$822,2,0)</f>
        <v>ATM Yoma (Cotuí)</v>
      </c>
      <c r="D164" s="197" t="s">
        <v>2567</v>
      </c>
      <c r="E164" s="148">
        <v>335837763</v>
      </c>
    </row>
    <row r="165" spans="1:5" ht="18" x14ac:dyDescent="0.25">
      <c r="A165" s="146" t="str">
        <f>VLOOKUP(B165,'[1]LISTADO ATM'!$A$2:$C$822,3,0)</f>
        <v>DISTRITO NACIONAL</v>
      </c>
      <c r="B165" s="146">
        <v>494</v>
      </c>
      <c r="C165" s="146" t="str">
        <f>VLOOKUP(B165,'[1]LISTADO ATM'!$A$2:$B$822,2,0)</f>
        <v xml:space="preserve">ATM Oficina Blue Mall </v>
      </c>
      <c r="D165" s="197" t="s">
        <v>2567</v>
      </c>
      <c r="E165" s="148">
        <v>335838513</v>
      </c>
    </row>
    <row r="166" spans="1:5" ht="18" x14ac:dyDescent="0.25">
      <c r="A166" s="146" t="str">
        <f>VLOOKUP(B166,'[1]LISTADO ATM'!$A$2:$C$822,3,0)</f>
        <v>SUR</v>
      </c>
      <c r="B166" s="146">
        <v>297</v>
      </c>
      <c r="C166" s="146" t="str">
        <f>VLOOKUP(B166,'[1]LISTADO ATM'!$A$2:$B$822,2,0)</f>
        <v xml:space="preserve">ATM S/M Cadena Ocoa </v>
      </c>
      <c r="D166" s="134" t="s">
        <v>2566</v>
      </c>
      <c r="E166" s="148">
        <v>335839763</v>
      </c>
    </row>
    <row r="167" spans="1:5" ht="18" x14ac:dyDescent="0.25">
      <c r="A167" s="146" t="e">
        <f>VLOOKUP(B167,'[1]LISTADO ATM'!$A$2:$C$822,3,0)</f>
        <v>#N/A</v>
      </c>
      <c r="B167" s="146"/>
      <c r="C167" s="146" t="e">
        <f>VLOOKUP(B167,'[1]LISTADO ATM'!$A$2:$B$822,2,0)</f>
        <v>#N/A</v>
      </c>
      <c r="D167" s="134"/>
      <c r="E167" s="148"/>
    </row>
    <row r="168" spans="1:5" ht="18" x14ac:dyDescent="0.25">
      <c r="A168" s="146" t="e">
        <f>VLOOKUP(B168,'[1]LISTADO ATM'!$A$2:$C$822,3,0)</f>
        <v>#N/A</v>
      </c>
      <c r="B168" s="146"/>
      <c r="C168" s="146" t="e">
        <f>VLOOKUP(B168,'[1]LISTADO ATM'!$A$2:$B$822,2,0)</f>
        <v>#N/A</v>
      </c>
      <c r="D168" s="134"/>
      <c r="E168" s="148"/>
    </row>
    <row r="169" spans="1:5" ht="18" x14ac:dyDescent="0.25">
      <c r="A169" s="146" t="e">
        <f>VLOOKUP(B169,'[1]LISTADO ATM'!$A$2:$C$822,3,0)</f>
        <v>#N/A</v>
      </c>
      <c r="B169" s="146"/>
      <c r="C169" s="146" t="e">
        <f>VLOOKUP(B169,'[1]LISTADO ATM'!$A$2:$B$822,2,0)</f>
        <v>#N/A</v>
      </c>
      <c r="D169" s="134"/>
      <c r="E169" s="148"/>
    </row>
    <row r="170" spans="1:5" ht="18" x14ac:dyDescent="0.25">
      <c r="A170" s="146" t="e">
        <f>VLOOKUP(B170,'[1]LISTADO ATM'!$A$2:$C$822,3,0)</f>
        <v>#N/A</v>
      </c>
      <c r="B170" s="146"/>
      <c r="C170" s="146" t="e">
        <f>VLOOKUP(B170,'[1]LISTADO ATM'!$A$2:$B$822,2,0)</f>
        <v>#N/A</v>
      </c>
      <c r="D170" s="134"/>
      <c r="E170" s="148"/>
    </row>
    <row r="171" spans="1:5" ht="18" x14ac:dyDescent="0.25">
      <c r="A171" s="146" t="e">
        <f>VLOOKUP(B171,'[1]LISTADO ATM'!$A$2:$C$822,3,0)</f>
        <v>#N/A</v>
      </c>
      <c r="B171" s="146"/>
      <c r="C171" s="146" t="e">
        <f>VLOOKUP(B171,'[1]LISTADO ATM'!$A$2:$B$822,2,0)</f>
        <v>#N/A</v>
      </c>
      <c r="D171" s="134"/>
      <c r="E171" s="148"/>
    </row>
    <row r="172" spans="1:5" ht="18.75" thickBot="1" x14ac:dyDescent="0.3">
      <c r="A172" s="117" t="s">
        <v>2498</v>
      </c>
      <c r="B172" s="100">
        <f>COUNT(B162:B171)</f>
        <v>5</v>
      </c>
      <c r="C172" s="142"/>
      <c r="D172" s="152"/>
      <c r="E172" s="152"/>
    </row>
    <row r="173" spans="1:5" ht="15.75" thickBot="1" x14ac:dyDescent="0.3">
      <c r="E173" s="98"/>
    </row>
    <row r="174" spans="1:5" ht="18.75" thickBot="1" x14ac:dyDescent="0.3">
      <c r="A174" s="173" t="s">
        <v>2503</v>
      </c>
      <c r="B174" s="174"/>
      <c r="D174" s="98"/>
      <c r="E174" s="98"/>
    </row>
    <row r="175" spans="1:5" ht="18.75" thickBot="1" x14ac:dyDescent="0.3">
      <c r="A175" s="175">
        <f>+B131+B158+B172</f>
        <v>50</v>
      </c>
      <c r="B175" s="176"/>
    </row>
    <row r="176" spans="1:5" ht="15.75" thickBot="1" x14ac:dyDescent="0.3">
      <c r="E176" s="98"/>
    </row>
    <row r="177" spans="1:5" ht="18.75" thickBot="1" x14ac:dyDescent="0.3">
      <c r="A177" s="167" t="s">
        <v>2504</v>
      </c>
      <c r="B177" s="168"/>
      <c r="C177" s="168"/>
      <c r="D177" s="168"/>
      <c r="E177" s="169"/>
    </row>
    <row r="178" spans="1:5" ht="18" x14ac:dyDescent="0.25">
      <c r="A178" s="101" t="s">
        <v>15</v>
      </c>
      <c r="B178" s="97" t="s">
        <v>2426</v>
      </c>
      <c r="C178" s="97" t="s">
        <v>46</v>
      </c>
      <c r="D178" s="177" t="s">
        <v>2429</v>
      </c>
      <c r="E178" s="178"/>
    </row>
    <row r="179" spans="1:5" ht="18" x14ac:dyDescent="0.25">
      <c r="A179" s="146" t="str">
        <f>VLOOKUP(B179,'[1]LISTADO ATM'!$A$2:$C$822,3,0)</f>
        <v>DISTRITO NACIONAL</v>
      </c>
      <c r="B179" s="146">
        <v>577</v>
      </c>
      <c r="C179" s="146" t="str">
        <f>VLOOKUP(B179,'[1]LISTADO ATM'!$A$2:$B$822,2,0)</f>
        <v xml:space="preserve">ATM Olé Ave. Duarte </v>
      </c>
      <c r="D179" s="156" t="s">
        <v>2518</v>
      </c>
      <c r="E179" s="157"/>
    </row>
    <row r="180" spans="1:5" ht="18" x14ac:dyDescent="0.25">
      <c r="A180" s="146" t="str">
        <f>VLOOKUP(B180,'[1]LISTADO ATM'!$A$2:$C$822,3,0)</f>
        <v>DISTRITO NACIONAL</v>
      </c>
      <c r="B180" s="146">
        <v>812</v>
      </c>
      <c r="C180" s="146" t="str">
        <f>VLOOKUP(B180,'[1]LISTADO ATM'!$A$2:$B$822,2,0)</f>
        <v xml:space="preserve">ATM Canasta del Pueblo </v>
      </c>
      <c r="D180" s="156" t="s">
        <v>2517</v>
      </c>
      <c r="E180" s="157"/>
    </row>
    <row r="181" spans="1:5" ht="18" x14ac:dyDescent="0.25">
      <c r="A181" s="146" t="str">
        <f>VLOOKUP(B181,'[1]LISTADO ATM'!$A$2:$C$822,3,0)</f>
        <v>SUR</v>
      </c>
      <c r="B181" s="146">
        <v>297</v>
      </c>
      <c r="C181" s="146" t="str">
        <f>VLOOKUP(B181,'[1]LISTADO ATM'!$A$2:$B$822,2,0)</f>
        <v xml:space="preserve">ATM S/M Cadena Ocoa </v>
      </c>
      <c r="D181" s="156" t="s">
        <v>2518</v>
      </c>
      <c r="E181" s="157"/>
    </row>
    <row r="182" spans="1:5" ht="18" x14ac:dyDescent="0.25">
      <c r="A182" s="146" t="str">
        <f>VLOOKUP(B182,'[1]LISTADO ATM'!$A$2:$C$822,3,0)</f>
        <v>SUR</v>
      </c>
      <c r="B182" s="146">
        <v>829</v>
      </c>
      <c r="C182" s="146" t="str">
        <f>VLOOKUP(B182,'[1]LISTADO ATM'!$A$2:$B$822,2,0)</f>
        <v xml:space="preserve">ATM UNP Multicentro Sirena Baní </v>
      </c>
      <c r="D182" s="156" t="s">
        <v>2517</v>
      </c>
      <c r="E182" s="157"/>
    </row>
    <row r="183" spans="1:5" ht="18" x14ac:dyDescent="0.25">
      <c r="A183" s="146" t="str">
        <f>VLOOKUP(B183,'[1]LISTADO ATM'!$A$2:$C$822,3,0)</f>
        <v>ESTE</v>
      </c>
      <c r="B183" s="146">
        <v>1</v>
      </c>
      <c r="C183" s="146" t="str">
        <f>VLOOKUP(B183,'[1]LISTADO ATM'!$A$2:$B$822,2,0)</f>
        <v>ATM S/M San Rafael del Yuma</v>
      </c>
      <c r="D183" s="156" t="s">
        <v>2517</v>
      </c>
      <c r="E183" s="157"/>
    </row>
    <row r="184" spans="1:5" ht="18" x14ac:dyDescent="0.25">
      <c r="A184" s="146" t="str">
        <f>VLOOKUP(B184,'[1]LISTADO ATM'!$A$2:$C$822,3,0)</f>
        <v>ESTE</v>
      </c>
      <c r="B184" s="146">
        <v>16</v>
      </c>
      <c r="C184" s="146" t="str">
        <f>VLOOKUP(B184,'[1]LISTADO ATM'!$A$2:$B$822,2,0)</f>
        <v>ATM Estación Texaco Sabana de la Mar</v>
      </c>
      <c r="D184" s="156" t="s">
        <v>2517</v>
      </c>
      <c r="E184" s="157"/>
    </row>
    <row r="185" spans="1:5" ht="18" x14ac:dyDescent="0.25">
      <c r="A185" s="146" t="str">
        <f>VLOOKUP(B185,'[1]LISTADO ATM'!$A$2:$C$822,3,0)</f>
        <v>NORTE</v>
      </c>
      <c r="B185" s="146">
        <v>157</v>
      </c>
      <c r="C185" s="146" t="str">
        <f>VLOOKUP(B185,'[1]LISTADO ATM'!$A$2:$B$822,2,0)</f>
        <v xml:space="preserve">ATM Oficina Samaná </v>
      </c>
      <c r="D185" s="156" t="s">
        <v>2517</v>
      </c>
      <c r="E185" s="157"/>
    </row>
    <row r="186" spans="1:5" ht="18" x14ac:dyDescent="0.25">
      <c r="A186" s="146" t="str">
        <f>VLOOKUP(B186,'[1]LISTADO ATM'!$A$2:$C$822,3,0)</f>
        <v>ESTE</v>
      </c>
      <c r="B186" s="146">
        <v>211</v>
      </c>
      <c r="C186" s="146" t="str">
        <f>VLOOKUP(B186,'[1]LISTADO ATM'!$A$2:$B$822,2,0)</f>
        <v xml:space="preserve">ATM Oficina La Romana I </v>
      </c>
      <c r="D186" s="156" t="s">
        <v>2517</v>
      </c>
      <c r="E186" s="157"/>
    </row>
    <row r="187" spans="1:5" ht="18" x14ac:dyDescent="0.25">
      <c r="A187" s="146" t="str">
        <f>VLOOKUP(B187,'[1]LISTADO ATM'!$A$2:$C$822,3,0)</f>
        <v>NORTE</v>
      </c>
      <c r="B187" s="146">
        <v>266</v>
      </c>
      <c r="C187" s="146" t="str">
        <f>VLOOKUP(B187,'[1]LISTADO ATM'!$A$2:$B$822,2,0)</f>
        <v xml:space="preserve">ATM Oficina Villa Francisca </v>
      </c>
      <c r="D187" s="156" t="s">
        <v>2517</v>
      </c>
      <c r="E187" s="157"/>
    </row>
    <row r="188" spans="1:5" ht="18" x14ac:dyDescent="0.25">
      <c r="A188" s="146" t="str">
        <f>VLOOKUP(B188,'[1]LISTADO ATM'!$A$2:$C$822,3,0)</f>
        <v>ESTE</v>
      </c>
      <c r="B188" s="146">
        <v>366</v>
      </c>
      <c r="C188" s="146" t="str">
        <f>VLOOKUP(B188,'[1]LISTADO ATM'!$A$2:$B$822,2,0)</f>
        <v>ATM Oficina Boulevard (Higuey) II</v>
      </c>
      <c r="D188" s="156" t="s">
        <v>2517</v>
      </c>
      <c r="E188" s="157"/>
    </row>
    <row r="189" spans="1:5" ht="18" x14ac:dyDescent="0.25">
      <c r="A189" s="146" t="str">
        <f>VLOOKUP(B189,'[1]LISTADO ATM'!$A$2:$C$822,3,0)</f>
        <v>NORTE</v>
      </c>
      <c r="B189" s="146">
        <v>431</v>
      </c>
      <c r="C189" s="146" t="str">
        <f>VLOOKUP(B189,'[1]LISTADO ATM'!$A$2:$B$822,2,0)</f>
        <v xml:space="preserve">ATM Autoservicio Sol (Santiago) </v>
      </c>
      <c r="D189" s="156" t="s">
        <v>2517</v>
      </c>
      <c r="E189" s="157"/>
    </row>
    <row r="190" spans="1:5" ht="18" x14ac:dyDescent="0.25">
      <c r="A190" s="146" t="str">
        <f>VLOOKUP(B190,'[1]LISTADO ATM'!$A$2:$C$822,3,0)</f>
        <v>ESTE</v>
      </c>
      <c r="B190" s="146">
        <v>495</v>
      </c>
      <c r="C190" s="146" t="str">
        <f>VLOOKUP(B190,'[1]LISTADO ATM'!$A$2:$B$822,2,0)</f>
        <v>ATM Cemento PANAM</v>
      </c>
      <c r="D190" s="156" t="s">
        <v>2518</v>
      </c>
      <c r="E190" s="157"/>
    </row>
    <row r="191" spans="1:5" ht="18" x14ac:dyDescent="0.25">
      <c r="A191" s="146" t="e">
        <f>VLOOKUP(B191,'[1]LISTADO ATM'!$A$2:$C$822,3,0)</f>
        <v>#N/A</v>
      </c>
      <c r="B191" s="146"/>
      <c r="C191" s="146" t="e">
        <f>VLOOKUP(B191,'[1]LISTADO ATM'!$A$2:$B$822,2,0)</f>
        <v>#N/A</v>
      </c>
      <c r="D191" s="140"/>
      <c r="E191" s="141"/>
    </row>
    <row r="192" spans="1:5" ht="18" x14ac:dyDescent="0.25">
      <c r="A192" s="146" t="e">
        <f>VLOOKUP(B192,'[1]LISTADO ATM'!$A$2:$C$822,3,0)</f>
        <v>#N/A</v>
      </c>
      <c r="B192" s="146"/>
      <c r="C192" s="146" t="e">
        <f>VLOOKUP(B192,'[1]LISTADO ATM'!$A$2:$B$822,2,0)</f>
        <v>#N/A</v>
      </c>
      <c r="D192" s="140"/>
      <c r="E192" s="141"/>
    </row>
    <row r="193" spans="1:5" ht="18" x14ac:dyDescent="0.25">
      <c r="A193" s="146" t="e">
        <f>VLOOKUP(B193,'[1]LISTADO ATM'!$A$2:$C$822,3,0)</f>
        <v>#N/A</v>
      </c>
      <c r="B193" s="146"/>
      <c r="C193" s="146" t="e">
        <f>VLOOKUP(B193,'[1]LISTADO ATM'!$A$2:$B$822,2,0)</f>
        <v>#N/A</v>
      </c>
      <c r="D193" s="140"/>
      <c r="E193" s="141"/>
    </row>
    <row r="194" spans="1:5" ht="18" x14ac:dyDescent="0.25">
      <c r="A194" s="146" t="e">
        <f>VLOOKUP(B194,'[1]LISTADO ATM'!$A$2:$C$822,3,0)</f>
        <v>#N/A</v>
      </c>
      <c r="B194" s="146"/>
      <c r="C194" s="146" t="e">
        <f>VLOOKUP(B194,'[1]LISTADO ATM'!$A$2:$B$822,2,0)</f>
        <v>#N/A</v>
      </c>
      <c r="D194" s="140"/>
      <c r="E194" s="141"/>
    </row>
    <row r="195" spans="1:5" ht="18" x14ac:dyDescent="0.25">
      <c r="A195" s="146" t="e">
        <f>VLOOKUP(B195,'[1]LISTADO ATM'!$A$2:$C$822,3,0)</f>
        <v>#N/A</v>
      </c>
      <c r="B195" s="146"/>
      <c r="C195" s="146" t="e">
        <f>VLOOKUP(B195,'[1]LISTADO ATM'!$A$2:$B$822,2,0)</f>
        <v>#N/A</v>
      </c>
      <c r="D195" s="140"/>
      <c r="E195" s="141"/>
    </row>
    <row r="196" spans="1:5" ht="18" x14ac:dyDescent="0.25">
      <c r="A196" s="146" t="e">
        <f>VLOOKUP(B196,'[1]LISTADO ATM'!$A$2:$C$822,3,0)</f>
        <v>#N/A</v>
      </c>
      <c r="B196" s="146"/>
      <c r="C196" s="146" t="e">
        <f>VLOOKUP(B196,'[1]LISTADO ATM'!$A$2:$B$822,2,0)</f>
        <v>#N/A</v>
      </c>
      <c r="D196" s="140"/>
      <c r="E196" s="141"/>
    </row>
    <row r="197" spans="1:5" ht="18.75" thickBot="1" x14ac:dyDescent="0.3">
      <c r="A197" s="117" t="s">
        <v>2498</v>
      </c>
      <c r="B197" s="100">
        <f>COUNT(B179:B196)</f>
        <v>12</v>
      </c>
      <c r="C197" s="142"/>
      <c r="D197" s="152"/>
      <c r="E197" s="152"/>
    </row>
  </sheetData>
  <mergeCells count="25">
    <mergeCell ref="D189:E189"/>
    <mergeCell ref="D190:E190"/>
    <mergeCell ref="D184:E184"/>
    <mergeCell ref="D185:E185"/>
    <mergeCell ref="D186:E186"/>
    <mergeCell ref="D187:E187"/>
    <mergeCell ref="D188:E188"/>
    <mergeCell ref="D179:E179"/>
    <mergeCell ref="D180:E180"/>
    <mergeCell ref="D181:E181"/>
    <mergeCell ref="D182:E182"/>
    <mergeCell ref="D183:E183"/>
    <mergeCell ref="A160:E160"/>
    <mergeCell ref="A174:B174"/>
    <mergeCell ref="A175:B175"/>
    <mergeCell ref="A177:E177"/>
    <mergeCell ref="D178:E178"/>
    <mergeCell ref="C72:E72"/>
    <mergeCell ref="A74:E74"/>
    <mergeCell ref="C88:E88"/>
    <mergeCell ref="A90:E90"/>
    <mergeCell ref="A133:E133"/>
    <mergeCell ref="A1:E1"/>
    <mergeCell ref="A2:E2"/>
    <mergeCell ref="A7:E7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2433</v>
      </c>
      <c r="B1" s="186"/>
      <c r="C1" s="186"/>
      <c r="D1" s="186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2506</v>
      </c>
      <c r="B3" s="107">
        <v>816</v>
      </c>
      <c r="C3" s="67" t="s">
        <v>2437</v>
      </c>
      <c r="D3" s="67" t="s">
        <v>2507</v>
      </c>
      <c r="E3" s="69"/>
    </row>
    <row r="4" spans="1:5" ht="18" x14ac:dyDescent="0.25">
      <c r="A4" s="108" t="s">
        <v>2508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2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2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2">
        <v>335837667</v>
      </c>
      <c r="B8" s="54">
        <v>622</v>
      </c>
      <c r="C8" s="67" t="s">
        <v>2431</v>
      </c>
      <c r="D8" s="67" t="s">
        <v>2507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5" t="s">
        <v>2443</v>
      </c>
      <c r="B25" s="186"/>
      <c r="C25" s="186"/>
      <c r="D25" s="186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2509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2510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2511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2512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2513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2514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2515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2516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3"/>
      <c r="D39" s="123"/>
    </row>
    <row r="40" spans="1:4" s="93" customFormat="1" ht="18.75" thickBot="1" x14ac:dyDescent="0.3">
      <c r="A40" s="122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2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3"/>
      <c r="D42" s="123"/>
    </row>
    <row r="43" spans="1:4" s="93" customFormat="1" ht="18" x14ac:dyDescent="0.25">
      <c r="A43" s="120"/>
      <c r="B43" s="119"/>
      <c r="C43" s="123"/>
      <c r="D43" s="123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368" priority="119253"/>
  </conditionalFormatting>
  <conditionalFormatting sqref="A9:A11">
    <cfRule type="duplicateValues" dxfId="367" priority="119257"/>
    <cfRule type="duplicateValues" dxfId="366" priority="119258"/>
  </conditionalFormatting>
  <conditionalFormatting sqref="A9:A11">
    <cfRule type="duplicateValues" dxfId="365" priority="119261"/>
    <cfRule type="duplicateValues" dxfId="364" priority="119262"/>
  </conditionalFormatting>
  <conditionalFormatting sqref="A5">
    <cfRule type="duplicateValues" dxfId="363" priority="289"/>
  </conditionalFormatting>
  <conditionalFormatting sqref="A5">
    <cfRule type="duplicateValues" dxfId="362" priority="287"/>
    <cfRule type="duplicateValues" dxfId="361" priority="288"/>
  </conditionalFormatting>
  <conditionalFormatting sqref="A5">
    <cfRule type="duplicateValues" dxfId="360" priority="285"/>
    <cfRule type="duplicateValues" dxfId="359" priority="286"/>
  </conditionalFormatting>
  <conditionalFormatting sqref="A5">
    <cfRule type="duplicateValues" dxfId="358" priority="266"/>
  </conditionalFormatting>
  <conditionalFormatting sqref="A5">
    <cfRule type="duplicateValues" dxfId="357" priority="264"/>
    <cfRule type="duplicateValues" dxfId="356" priority="265"/>
  </conditionalFormatting>
  <conditionalFormatting sqref="A5">
    <cfRule type="duplicateValues" dxfId="355" priority="262"/>
    <cfRule type="duplicateValues" dxfId="354" priority="263"/>
  </conditionalFormatting>
  <conditionalFormatting sqref="B5:B6">
    <cfRule type="duplicateValues" dxfId="353" priority="259"/>
    <cfRule type="duplicateValues" dxfId="352" priority="260"/>
  </conditionalFormatting>
  <conditionalFormatting sqref="B5:B6">
    <cfRule type="duplicateValues" dxfId="351" priority="258"/>
  </conditionalFormatting>
  <conditionalFormatting sqref="B5:B6">
    <cfRule type="duplicateValues" dxfId="350" priority="257"/>
  </conditionalFormatting>
  <conditionalFormatting sqref="B5:B6">
    <cfRule type="duplicateValues" dxfId="349" priority="255"/>
    <cfRule type="duplicateValues" dxfId="348" priority="256"/>
  </conditionalFormatting>
  <conditionalFormatting sqref="B27:B30">
    <cfRule type="duplicateValues" dxfId="347" priority="101"/>
  </conditionalFormatting>
  <conditionalFormatting sqref="B27:B30">
    <cfRule type="duplicateValues" dxfId="346" priority="99"/>
    <cfRule type="duplicateValues" dxfId="345" priority="100"/>
  </conditionalFormatting>
  <conditionalFormatting sqref="B27:B30">
    <cfRule type="duplicateValues" dxfId="344" priority="97"/>
    <cfRule type="duplicateValues" dxfId="343" priority="98"/>
  </conditionalFormatting>
  <conditionalFormatting sqref="B27:B30">
    <cfRule type="duplicateValues" dxfId="342" priority="96"/>
  </conditionalFormatting>
  <conditionalFormatting sqref="B27:B30">
    <cfRule type="duplicateValues" dxfId="341" priority="95"/>
  </conditionalFormatting>
  <conditionalFormatting sqref="B27:B30">
    <cfRule type="duplicateValues" dxfId="340" priority="94"/>
  </conditionalFormatting>
  <conditionalFormatting sqref="B27:B30">
    <cfRule type="duplicateValues" dxfId="339" priority="93"/>
  </conditionalFormatting>
  <conditionalFormatting sqref="B27:B30">
    <cfRule type="duplicateValues" dxfId="338" priority="91"/>
    <cfRule type="duplicateValues" dxfId="337" priority="92"/>
  </conditionalFormatting>
  <conditionalFormatting sqref="B27:B30">
    <cfRule type="duplicateValues" dxfId="336" priority="90"/>
  </conditionalFormatting>
  <conditionalFormatting sqref="B27:B30">
    <cfRule type="duplicateValues" dxfId="335" priority="88"/>
    <cfRule type="duplicateValues" dxfId="334" priority="89"/>
  </conditionalFormatting>
  <conditionalFormatting sqref="A27:A30">
    <cfRule type="duplicateValues" dxfId="333" priority="87"/>
  </conditionalFormatting>
  <conditionalFormatting sqref="A27:A30">
    <cfRule type="duplicateValues" dxfId="332" priority="86"/>
  </conditionalFormatting>
  <conditionalFormatting sqref="A27:A30">
    <cfRule type="duplicateValues" dxfId="331" priority="84"/>
    <cfRule type="duplicateValues" dxfId="330" priority="85"/>
  </conditionalFormatting>
  <conditionalFormatting sqref="A27:A30">
    <cfRule type="duplicateValues" dxfId="329" priority="83"/>
  </conditionalFormatting>
  <conditionalFormatting sqref="A27:A30">
    <cfRule type="duplicateValues" dxfId="328" priority="82"/>
  </conditionalFormatting>
  <conditionalFormatting sqref="A27:A30">
    <cfRule type="duplicateValues" dxfId="327" priority="81"/>
  </conditionalFormatting>
  <conditionalFormatting sqref="A27:A30">
    <cfRule type="duplicateValues" dxfId="326" priority="79"/>
    <cfRule type="duplicateValues" dxfId="325" priority="80"/>
  </conditionalFormatting>
  <conditionalFormatting sqref="B3">
    <cfRule type="duplicateValues" dxfId="324" priority="78"/>
  </conditionalFormatting>
  <conditionalFormatting sqref="B3">
    <cfRule type="duplicateValues" dxfId="323" priority="76"/>
    <cfRule type="duplicateValues" dxfId="322" priority="77"/>
  </conditionalFormatting>
  <conditionalFormatting sqref="B3">
    <cfRule type="duplicateValues" dxfId="321" priority="74"/>
    <cfRule type="duplicateValues" dxfId="320" priority="75"/>
  </conditionalFormatting>
  <conditionalFormatting sqref="B3">
    <cfRule type="duplicateValues" dxfId="319" priority="73"/>
  </conditionalFormatting>
  <conditionalFormatting sqref="B3">
    <cfRule type="duplicateValues" dxfId="318" priority="72"/>
  </conditionalFormatting>
  <conditionalFormatting sqref="B3">
    <cfRule type="duplicateValues" dxfId="317" priority="71"/>
  </conditionalFormatting>
  <conditionalFormatting sqref="B3">
    <cfRule type="duplicateValues" dxfId="316" priority="70"/>
  </conditionalFormatting>
  <conditionalFormatting sqref="B3">
    <cfRule type="duplicateValues" dxfId="315" priority="68"/>
    <cfRule type="duplicateValues" dxfId="314" priority="69"/>
  </conditionalFormatting>
  <conditionalFormatting sqref="B3">
    <cfRule type="duplicateValues" dxfId="313" priority="67"/>
  </conditionalFormatting>
  <conditionalFormatting sqref="B3">
    <cfRule type="duplicateValues" dxfId="312" priority="65"/>
    <cfRule type="duplicateValues" dxfId="311" priority="66"/>
  </conditionalFormatting>
  <conditionalFormatting sqref="A3">
    <cfRule type="duplicateValues" dxfId="310" priority="64"/>
  </conditionalFormatting>
  <conditionalFormatting sqref="A3">
    <cfRule type="duplicateValues" dxfId="309" priority="63"/>
  </conditionalFormatting>
  <conditionalFormatting sqref="A3">
    <cfRule type="duplicateValues" dxfId="308" priority="61"/>
    <cfRule type="duplicateValues" dxfId="307" priority="62"/>
  </conditionalFormatting>
  <conditionalFormatting sqref="A3">
    <cfRule type="duplicateValues" dxfId="306" priority="60"/>
  </conditionalFormatting>
  <conditionalFormatting sqref="A3">
    <cfRule type="duplicateValues" dxfId="305" priority="59"/>
  </conditionalFormatting>
  <conditionalFormatting sqref="A3">
    <cfRule type="duplicateValues" dxfId="304" priority="58"/>
  </conditionalFormatting>
  <conditionalFormatting sqref="A3">
    <cfRule type="duplicateValues" dxfId="303" priority="56"/>
    <cfRule type="duplicateValues" dxfId="302" priority="57"/>
  </conditionalFormatting>
  <conditionalFormatting sqref="B4">
    <cfRule type="duplicateValues" dxfId="301" priority="55"/>
  </conditionalFormatting>
  <conditionalFormatting sqref="B4">
    <cfRule type="duplicateValues" dxfId="300" priority="53"/>
    <cfRule type="duplicateValues" dxfId="299" priority="54"/>
  </conditionalFormatting>
  <conditionalFormatting sqref="B4">
    <cfRule type="duplicateValues" dxfId="298" priority="51"/>
    <cfRule type="duplicateValues" dxfId="297" priority="52"/>
  </conditionalFormatting>
  <conditionalFormatting sqref="B4">
    <cfRule type="duplicateValues" dxfId="296" priority="50"/>
  </conditionalFormatting>
  <conditionalFormatting sqref="B4">
    <cfRule type="duplicateValues" dxfId="295" priority="49"/>
  </conditionalFormatting>
  <conditionalFormatting sqref="B4">
    <cfRule type="duplicateValues" dxfId="294" priority="48"/>
  </conditionalFormatting>
  <conditionalFormatting sqref="B4">
    <cfRule type="duplicateValues" dxfId="293" priority="47"/>
  </conditionalFormatting>
  <conditionalFormatting sqref="B4">
    <cfRule type="duplicateValues" dxfId="292" priority="45"/>
    <cfRule type="duplicateValues" dxfId="291" priority="46"/>
  </conditionalFormatting>
  <conditionalFormatting sqref="B4">
    <cfRule type="duplicateValues" dxfId="290" priority="44"/>
  </conditionalFormatting>
  <conditionalFormatting sqref="B4">
    <cfRule type="duplicateValues" dxfId="289" priority="42"/>
    <cfRule type="duplicateValues" dxfId="288" priority="43"/>
  </conditionalFormatting>
  <conditionalFormatting sqref="A4">
    <cfRule type="duplicateValues" dxfId="287" priority="32"/>
  </conditionalFormatting>
  <conditionalFormatting sqref="A4">
    <cfRule type="duplicateValues" dxfId="286" priority="31"/>
  </conditionalFormatting>
  <conditionalFormatting sqref="A4">
    <cfRule type="duplicateValues" dxfId="285" priority="29"/>
    <cfRule type="duplicateValues" dxfId="284" priority="30"/>
  </conditionalFormatting>
  <conditionalFormatting sqref="A4">
    <cfRule type="duplicateValues" dxfId="283" priority="28"/>
  </conditionalFormatting>
  <conditionalFormatting sqref="A4">
    <cfRule type="duplicateValues" dxfId="282" priority="27"/>
  </conditionalFormatting>
  <conditionalFormatting sqref="A4">
    <cfRule type="duplicateValues" dxfId="281" priority="26"/>
  </conditionalFormatting>
  <conditionalFormatting sqref="A4">
    <cfRule type="duplicateValues" dxfId="280" priority="24"/>
    <cfRule type="duplicateValues" dxfId="279" priority="25"/>
  </conditionalFormatting>
  <conditionalFormatting sqref="B31:B43">
    <cfRule type="duplicateValues" dxfId="278" priority="23"/>
  </conditionalFormatting>
  <conditionalFormatting sqref="B31:B43">
    <cfRule type="duplicateValues" dxfId="277" priority="21"/>
    <cfRule type="duplicateValues" dxfId="276" priority="22"/>
  </conditionalFormatting>
  <conditionalFormatting sqref="B31:B43">
    <cfRule type="duplicateValues" dxfId="275" priority="19"/>
    <cfRule type="duplicateValues" dxfId="274" priority="20"/>
  </conditionalFormatting>
  <conditionalFormatting sqref="B31:B43">
    <cfRule type="duplicateValues" dxfId="273" priority="18"/>
  </conditionalFormatting>
  <conditionalFormatting sqref="B31:B43">
    <cfRule type="duplicateValues" dxfId="272" priority="17"/>
  </conditionalFormatting>
  <conditionalFormatting sqref="B31:B43">
    <cfRule type="duplicateValues" dxfId="271" priority="16"/>
  </conditionalFormatting>
  <conditionalFormatting sqref="B31:B43">
    <cfRule type="duplicateValues" dxfId="270" priority="15"/>
  </conditionalFormatting>
  <conditionalFormatting sqref="B31:B43">
    <cfRule type="duplicateValues" dxfId="269" priority="13"/>
    <cfRule type="duplicateValues" dxfId="268" priority="14"/>
  </conditionalFormatting>
  <conditionalFormatting sqref="B31:B43">
    <cfRule type="duplicateValues" dxfId="267" priority="12"/>
  </conditionalFormatting>
  <conditionalFormatting sqref="B31:B43">
    <cfRule type="duplicateValues" dxfId="266" priority="10"/>
    <cfRule type="duplicateValues" dxfId="265" priority="11"/>
  </conditionalFormatting>
  <conditionalFormatting sqref="A31:A39 A42:A43">
    <cfRule type="duplicateValues" dxfId="264" priority="9"/>
  </conditionalFormatting>
  <conditionalFormatting sqref="A31:A39 A42:A43">
    <cfRule type="duplicateValues" dxfId="263" priority="8"/>
  </conditionalFormatting>
  <conditionalFormatting sqref="A31:A39 A42:A43">
    <cfRule type="duplicateValues" dxfId="262" priority="6"/>
    <cfRule type="duplicateValues" dxfId="261" priority="7"/>
  </conditionalFormatting>
  <conditionalFormatting sqref="A31:A39 A42:A43">
    <cfRule type="duplicateValues" dxfId="260" priority="5"/>
  </conditionalFormatting>
  <conditionalFormatting sqref="A31:A39 A42:A43">
    <cfRule type="duplicateValues" dxfId="259" priority="4"/>
  </conditionalFormatting>
  <conditionalFormatting sqref="A31:A39 A42:A43">
    <cfRule type="duplicateValues" dxfId="258" priority="3"/>
  </conditionalFormatting>
  <conditionalFormatting sqref="A31:A39 A42:A43">
    <cfRule type="duplicateValues" dxfId="257" priority="1"/>
    <cfRule type="duplicateValues" dxfId="256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193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174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173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173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172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171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132.5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131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131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137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90.15079861111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29.6746064814797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55" priority="69"/>
  </conditionalFormatting>
  <conditionalFormatting sqref="E9:E1048576 E1:E2">
    <cfRule type="duplicateValues" dxfId="254" priority="99250"/>
  </conditionalFormatting>
  <conditionalFormatting sqref="E4">
    <cfRule type="duplicateValues" dxfId="253" priority="62"/>
  </conditionalFormatting>
  <conditionalFormatting sqref="E5:E8">
    <cfRule type="duplicateValues" dxfId="252" priority="60"/>
  </conditionalFormatting>
  <conditionalFormatting sqref="B12">
    <cfRule type="duplicateValues" dxfId="251" priority="34"/>
    <cfRule type="duplicateValues" dxfId="250" priority="35"/>
    <cfRule type="duplicateValues" dxfId="249" priority="36"/>
  </conditionalFormatting>
  <conditionalFormatting sqref="B12">
    <cfRule type="duplicateValues" dxfId="248" priority="33"/>
  </conditionalFormatting>
  <conditionalFormatting sqref="B12">
    <cfRule type="duplicateValues" dxfId="247" priority="31"/>
    <cfRule type="duplicateValues" dxfId="246" priority="32"/>
  </conditionalFormatting>
  <conditionalFormatting sqref="B12">
    <cfRule type="duplicateValues" dxfId="245" priority="28"/>
    <cfRule type="duplicateValues" dxfId="244" priority="29"/>
    <cfRule type="duplicateValues" dxfId="243" priority="30"/>
  </conditionalFormatting>
  <conditionalFormatting sqref="B12">
    <cfRule type="duplicateValues" dxfId="242" priority="27"/>
  </conditionalFormatting>
  <conditionalFormatting sqref="B12">
    <cfRule type="duplicateValues" dxfId="241" priority="25"/>
    <cfRule type="duplicateValues" dxfId="240" priority="26"/>
  </conditionalFormatting>
  <conditionalFormatting sqref="B12">
    <cfRule type="duplicateValues" dxfId="239" priority="24"/>
  </conditionalFormatting>
  <conditionalFormatting sqref="B12">
    <cfRule type="duplicateValues" dxfId="238" priority="21"/>
    <cfRule type="duplicateValues" dxfId="237" priority="22"/>
    <cfRule type="duplicateValues" dxfId="236" priority="23"/>
  </conditionalFormatting>
  <conditionalFormatting sqref="B12">
    <cfRule type="duplicateValues" dxfId="235" priority="20"/>
  </conditionalFormatting>
  <conditionalFormatting sqref="B12">
    <cfRule type="duplicateValues" dxfId="234" priority="19"/>
  </conditionalFormatting>
  <conditionalFormatting sqref="B14">
    <cfRule type="duplicateValues" dxfId="233" priority="18"/>
  </conditionalFormatting>
  <conditionalFormatting sqref="B14">
    <cfRule type="duplicateValues" dxfId="232" priority="15"/>
    <cfRule type="duplicateValues" dxfId="231" priority="16"/>
    <cfRule type="duplicateValues" dxfId="230" priority="17"/>
  </conditionalFormatting>
  <conditionalFormatting sqref="B14">
    <cfRule type="duplicateValues" dxfId="229" priority="13"/>
    <cfRule type="duplicateValues" dxfId="228" priority="14"/>
  </conditionalFormatting>
  <conditionalFormatting sqref="B14">
    <cfRule type="duplicateValues" dxfId="227" priority="10"/>
    <cfRule type="duplicateValues" dxfId="226" priority="11"/>
    <cfRule type="duplicateValues" dxfId="225" priority="12"/>
  </conditionalFormatting>
  <conditionalFormatting sqref="B14">
    <cfRule type="duplicateValues" dxfId="224" priority="9"/>
  </conditionalFormatting>
  <conditionalFormatting sqref="B14">
    <cfRule type="duplicateValues" dxfId="223" priority="8"/>
  </conditionalFormatting>
  <conditionalFormatting sqref="B14">
    <cfRule type="duplicateValues" dxfId="222" priority="7"/>
  </conditionalFormatting>
  <conditionalFormatting sqref="B14">
    <cfRule type="duplicateValues" dxfId="221" priority="4"/>
    <cfRule type="duplicateValues" dxfId="220" priority="5"/>
    <cfRule type="duplicateValues" dxfId="219" priority="6"/>
  </conditionalFormatting>
  <conditionalFormatting sqref="B14">
    <cfRule type="duplicateValues" dxfId="218" priority="2"/>
    <cfRule type="duplicateValues" dxfId="217" priority="3"/>
  </conditionalFormatting>
  <conditionalFormatting sqref="C14">
    <cfRule type="duplicateValues" dxfId="21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0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2021-03-31T20:10:46Z</dcterms:modified>
</cp:coreProperties>
</file>