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3\"/>
    </mc:Choice>
  </mc:AlternateContent>
  <bookViews>
    <workbookView xWindow="0" yWindow="0" windowWidth="18930" windowHeight="780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REPORTE!$A$4:$Q$204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266" i="1" l="1"/>
  <c r="G266" i="1"/>
  <c r="H266" i="1"/>
  <c r="I266" i="1"/>
  <c r="J266" i="1"/>
  <c r="K266" i="1"/>
  <c r="F267" i="1"/>
  <c r="G267" i="1"/>
  <c r="H267" i="1"/>
  <c r="I267" i="1"/>
  <c r="J267" i="1"/>
  <c r="K267" i="1"/>
  <c r="F268" i="1"/>
  <c r="G268" i="1"/>
  <c r="H268" i="1"/>
  <c r="I268" i="1"/>
  <c r="J268" i="1"/>
  <c r="K268" i="1"/>
  <c r="F269" i="1"/>
  <c r="G269" i="1"/>
  <c r="H269" i="1"/>
  <c r="I269" i="1"/>
  <c r="J269" i="1"/>
  <c r="K269" i="1"/>
  <c r="F270" i="1"/>
  <c r="G270" i="1"/>
  <c r="H270" i="1"/>
  <c r="I270" i="1"/>
  <c r="J270" i="1"/>
  <c r="K270" i="1"/>
  <c r="F271" i="1"/>
  <c r="G271" i="1"/>
  <c r="H271" i="1"/>
  <c r="I271" i="1"/>
  <c r="J271" i="1"/>
  <c r="K271" i="1"/>
  <c r="F272" i="1"/>
  <c r="G272" i="1"/>
  <c r="H272" i="1"/>
  <c r="I272" i="1"/>
  <c r="J272" i="1"/>
  <c r="K272" i="1"/>
  <c r="F273" i="1"/>
  <c r="G273" i="1"/>
  <c r="H273" i="1"/>
  <c r="I273" i="1"/>
  <c r="J273" i="1"/>
  <c r="K273" i="1"/>
  <c r="F274" i="1"/>
  <c r="G274" i="1"/>
  <c r="H274" i="1"/>
  <c r="I274" i="1"/>
  <c r="J274" i="1"/>
  <c r="K274" i="1"/>
  <c r="F275" i="1"/>
  <c r="G275" i="1"/>
  <c r="H275" i="1"/>
  <c r="I275" i="1"/>
  <c r="J275" i="1"/>
  <c r="K275" i="1"/>
  <c r="F276" i="1"/>
  <c r="G276" i="1"/>
  <c r="H276" i="1"/>
  <c r="I276" i="1"/>
  <c r="J276" i="1"/>
  <c r="K276" i="1"/>
  <c r="F277" i="1"/>
  <c r="G277" i="1"/>
  <c r="H277" i="1"/>
  <c r="I277" i="1"/>
  <c r="J277" i="1"/>
  <c r="K277" i="1"/>
  <c r="F278" i="1"/>
  <c r="G278" i="1"/>
  <c r="H278" i="1"/>
  <c r="I278" i="1"/>
  <c r="J278" i="1"/>
  <c r="K278" i="1"/>
  <c r="F279" i="1"/>
  <c r="G279" i="1"/>
  <c r="H279" i="1"/>
  <c r="I279" i="1"/>
  <c r="J279" i="1"/>
  <c r="K279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F265" i="1" l="1"/>
  <c r="G265" i="1"/>
  <c r="H265" i="1"/>
  <c r="I265" i="1"/>
  <c r="J265" i="1"/>
  <c r="K265" i="1"/>
  <c r="F264" i="1"/>
  <c r="G264" i="1"/>
  <c r="H264" i="1"/>
  <c r="I264" i="1"/>
  <c r="J264" i="1"/>
  <c r="K264" i="1"/>
  <c r="F263" i="1"/>
  <c r="G263" i="1"/>
  <c r="H263" i="1"/>
  <c r="I263" i="1"/>
  <c r="J263" i="1"/>
  <c r="K263" i="1"/>
  <c r="F262" i="1"/>
  <c r="G262" i="1"/>
  <c r="H262" i="1"/>
  <c r="I262" i="1"/>
  <c r="J262" i="1"/>
  <c r="K262" i="1"/>
  <c r="F261" i="1"/>
  <c r="G261" i="1"/>
  <c r="H261" i="1"/>
  <c r="I261" i="1"/>
  <c r="J261" i="1"/>
  <c r="K261" i="1"/>
  <c r="F260" i="1"/>
  <c r="G260" i="1"/>
  <c r="H260" i="1"/>
  <c r="I260" i="1"/>
  <c r="J260" i="1"/>
  <c r="K260" i="1"/>
  <c r="F259" i="1"/>
  <c r="G259" i="1"/>
  <c r="H259" i="1"/>
  <c r="I259" i="1"/>
  <c r="J259" i="1"/>
  <c r="K259" i="1"/>
  <c r="F258" i="1"/>
  <c r="G258" i="1"/>
  <c r="H258" i="1"/>
  <c r="I258" i="1"/>
  <c r="J258" i="1"/>
  <c r="K258" i="1"/>
  <c r="F257" i="1"/>
  <c r="G257" i="1"/>
  <c r="H257" i="1"/>
  <c r="I257" i="1"/>
  <c r="J257" i="1"/>
  <c r="K257" i="1"/>
  <c r="F256" i="1"/>
  <c r="G256" i="1"/>
  <c r="H256" i="1"/>
  <c r="I256" i="1"/>
  <c r="J256" i="1"/>
  <c r="K256" i="1"/>
  <c r="F255" i="1"/>
  <c r="G255" i="1"/>
  <c r="H255" i="1"/>
  <c r="I255" i="1"/>
  <c r="J255" i="1"/>
  <c r="K255" i="1"/>
  <c r="F254" i="1"/>
  <c r="G254" i="1"/>
  <c r="H254" i="1"/>
  <c r="I254" i="1"/>
  <c r="J254" i="1"/>
  <c r="K254" i="1"/>
  <c r="F253" i="1"/>
  <c r="G253" i="1"/>
  <c r="H253" i="1"/>
  <c r="I253" i="1"/>
  <c r="J253" i="1"/>
  <c r="K253" i="1"/>
  <c r="F252" i="1"/>
  <c r="G252" i="1"/>
  <c r="H252" i="1"/>
  <c r="I252" i="1"/>
  <c r="J252" i="1"/>
  <c r="K252" i="1"/>
  <c r="F251" i="1"/>
  <c r="G251" i="1"/>
  <c r="H251" i="1"/>
  <c r="I251" i="1"/>
  <c r="J251" i="1"/>
  <c r="K251" i="1"/>
  <c r="F250" i="1"/>
  <c r="G250" i="1"/>
  <c r="H250" i="1"/>
  <c r="I250" i="1"/>
  <c r="J250" i="1"/>
  <c r="K250" i="1"/>
  <c r="F249" i="1"/>
  <c r="G249" i="1"/>
  <c r="H249" i="1"/>
  <c r="I249" i="1"/>
  <c r="J249" i="1"/>
  <c r="K249" i="1"/>
  <c r="F248" i="1"/>
  <c r="G248" i="1"/>
  <c r="H248" i="1"/>
  <c r="I248" i="1"/>
  <c r="J248" i="1"/>
  <c r="K248" i="1"/>
  <c r="F247" i="1"/>
  <c r="G247" i="1"/>
  <c r="H247" i="1"/>
  <c r="I247" i="1"/>
  <c r="J247" i="1"/>
  <c r="K247" i="1"/>
  <c r="F246" i="1"/>
  <c r="G246" i="1"/>
  <c r="H246" i="1"/>
  <c r="I246" i="1"/>
  <c r="J246" i="1"/>
  <c r="K246" i="1"/>
  <c r="F240" i="1"/>
  <c r="G240" i="1"/>
  <c r="H240" i="1"/>
  <c r="I240" i="1"/>
  <c r="J240" i="1"/>
  <c r="K240" i="1"/>
  <c r="F239" i="1"/>
  <c r="G239" i="1"/>
  <c r="H239" i="1"/>
  <c r="I239" i="1"/>
  <c r="J239" i="1"/>
  <c r="K239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0" i="1"/>
  <c r="A239" i="1"/>
  <c r="C112" i="16" l="1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10" i="16"/>
  <c r="A11" i="16"/>
  <c r="A12" i="16"/>
  <c r="A13" i="16"/>
  <c r="A14" i="16"/>
  <c r="A15" i="16"/>
  <c r="A16" i="16"/>
  <c r="C67" i="16"/>
  <c r="C68" i="16"/>
  <c r="C69" i="16"/>
  <c r="C70" i="16"/>
  <c r="A67" i="16"/>
  <c r="A68" i="16"/>
  <c r="A69" i="16"/>
  <c r="A70" i="16"/>
  <c r="F245" i="1"/>
  <c r="G245" i="1"/>
  <c r="H245" i="1"/>
  <c r="I245" i="1"/>
  <c r="J245" i="1"/>
  <c r="K245" i="1"/>
  <c r="A245" i="1"/>
  <c r="F241" i="1"/>
  <c r="G241" i="1"/>
  <c r="H241" i="1"/>
  <c r="I241" i="1"/>
  <c r="J241" i="1"/>
  <c r="K241" i="1"/>
  <c r="F242" i="1"/>
  <c r="G242" i="1"/>
  <c r="H242" i="1"/>
  <c r="I242" i="1"/>
  <c r="J242" i="1"/>
  <c r="K242" i="1"/>
  <c r="F243" i="1"/>
  <c r="G243" i="1"/>
  <c r="H243" i="1"/>
  <c r="I243" i="1"/>
  <c r="J243" i="1"/>
  <c r="K243" i="1"/>
  <c r="F244" i="1"/>
  <c r="G244" i="1"/>
  <c r="H244" i="1"/>
  <c r="I244" i="1"/>
  <c r="J244" i="1"/>
  <c r="K244" i="1"/>
  <c r="A241" i="1"/>
  <c r="A242" i="1"/>
  <c r="A243" i="1"/>
  <c r="A244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238" i="1"/>
  <c r="G238" i="1"/>
  <c r="H238" i="1"/>
  <c r="I238" i="1"/>
  <c r="J238" i="1"/>
  <c r="K238" i="1"/>
  <c r="F113" i="1"/>
  <c r="G113" i="1"/>
  <c r="H113" i="1"/>
  <c r="I113" i="1"/>
  <c r="J113" i="1"/>
  <c r="K113" i="1"/>
  <c r="F237" i="1"/>
  <c r="G237" i="1"/>
  <c r="H237" i="1"/>
  <c r="I237" i="1"/>
  <c r="J237" i="1"/>
  <c r="K237" i="1"/>
  <c r="F112" i="1"/>
  <c r="G112" i="1"/>
  <c r="H112" i="1"/>
  <c r="I112" i="1"/>
  <c r="J112" i="1"/>
  <c r="K112" i="1"/>
  <c r="A115" i="1"/>
  <c r="A114" i="1"/>
  <c r="A238" i="1"/>
  <c r="A113" i="1"/>
  <c r="A237" i="1"/>
  <c r="A112" i="1"/>
  <c r="F117" i="1" l="1"/>
  <c r="G117" i="1"/>
  <c r="H117" i="1"/>
  <c r="I117" i="1"/>
  <c r="J117" i="1"/>
  <c r="K117" i="1"/>
  <c r="A117" i="1"/>
  <c r="F236" i="1" l="1"/>
  <c r="G236" i="1"/>
  <c r="H236" i="1"/>
  <c r="I236" i="1"/>
  <c r="J236" i="1"/>
  <c r="K236" i="1"/>
  <c r="A236" i="1"/>
  <c r="F26" i="1" l="1"/>
  <c r="G26" i="1"/>
  <c r="H26" i="1"/>
  <c r="I26" i="1"/>
  <c r="J26" i="1"/>
  <c r="K26" i="1"/>
  <c r="A26" i="1"/>
  <c r="B236" i="16" l="1"/>
  <c r="C235" i="16"/>
  <c r="A235" i="16"/>
  <c r="C234" i="16"/>
  <c r="A234" i="16"/>
  <c r="C233" i="16"/>
  <c r="A233" i="16"/>
  <c r="C232" i="16"/>
  <c r="A232" i="16"/>
  <c r="C231" i="16"/>
  <c r="A231" i="16"/>
  <c r="C230" i="16"/>
  <c r="A230" i="16"/>
  <c r="C229" i="16"/>
  <c r="A229" i="16"/>
  <c r="C228" i="16"/>
  <c r="A228" i="16"/>
  <c r="C227" i="16"/>
  <c r="A227" i="16"/>
  <c r="C226" i="16"/>
  <c r="A226" i="16"/>
  <c r="C225" i="16"/>
  <c r="A225" i="16"/>
  <c r="C224" i="16"/>
  <c r="A224" i="16"/>
  <c r="C223" i="16"/>
  <c r="A223" i="16"/>
  <c r="C222" i="16"/>
  <c r="A222" i="16"/>
  <c r="C221" i="16"/>
  <c r="A221" i="16"/>
  <c r="C220" i="16"/>
  <c r="A220" i="16"/>
  <c r="C219" i="16"/>
  <c r="A219" i="16"/>
  <c r="C218" i="16"/>
  <c r="A218" i="16"/>
  <c r="C217" i="16"/>
  <c r="A217" i="16"/>
  <c r="C216" i="16"/>
  <c r="A216" i="16"/>
  <c r="C215" i="16"/>
  <c r="A215" i="16"/>
  <c r="C214" i="16"/>
  <c r="A214" i="16"/>
  <c r="B207" i="16"/>
  <c r="C206" i="16"/>
  <c r="A206" i="16"/>
  <c r="C205" i="16"/>
  <c r="A205" i="16"/>
  <c r="C204" i="16"/>
  <c r="A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B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B143" i="16"/>
  <c r="A210" i="16" s="1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71" i="16"/>
  <c r="C66" i="16"/>
  <c r="A66" i="16"/>
  <c r="B62" i="16"/>
  <c r="C9" i="16"/>
  <c r="A9" i="16"/>
  <c r="A110" i="1" l="1"/>
  <c r="A233" i="1"/>
  <c r="A234" i="1"/>
  <c r="A235" i="1"/>
  <c r="A111" i="1"/>
  <c r="F110" i="1"/>
  <c r="G110" i="1"/>
  <c r="H110" i="1"/>
  <c r="I110" i="1"/>
  <c r="J110" i="1"/>
  <c r="K110" i="1"/>
  <c r="F233" i="1"/>
  <c r="G233" i="1"/>
  <c r="H233" i="1"/>
  <c r="I233" i="1"/>
  <c r="J233" i="1"/>
  <c r="K233" i="1"/>
  <c r="F234" i="1"/>
  <c r="G234" i="1"/>
  <c r="H234" i="1"/>
  <c r="I234" i="1"/>
  <c r="J234" i="1"/>
  <c r="K234" i="1"/>
  <c r="F235" i="1"/>
  <c r="G235" i="1"/>
  <c r="H235" i="1"/>
  <c r="I235" i="1"/>
  <c r="J235" i="1"/>
  <c r="K235" i="1"/>
  <c r="F111" i="1"/>
  <c r="G111" i="1"/>
  <c r="H111" i="1"/>
  <c r="I111" i="1"/>
  <c r="J111" i="1"/>
  <c r="K111" i="1"/>
  <c r="A136" i="1" l="1"/>
  <c r="F136" i="1"/>
  <c r="G136" i="1"/>
  <c r="H136" i="1"/>
  <c r="I136" i="1"/>
  <c r="J136" i="1"/>
  <c r="K136" i="1"/>
  <c r="A155" i="1"/>
  <c r="F155" i="1"/>
  <c r="G155" i="1"/>
  <c r="H155" i="1"/>
  <c r="I155" i="1"/>
  <c r="J155" i="1"/>
  <c r="K155" i="1"/>
  <c r="F109" i="1" l="1"/>
  <c r="G109" i="1"/>
  <c r="H109" i="1"/>
  <c r="I109" i="1"/>
  <c r="J109" i="1"/>
  <c r="K109" i="1"/>
  <c r="F108" i="1"/>
  <c r="G108" i="1"/>
  <c r="H108" i="1"/>
  <c r="I108" i="1"/>
  <c r="J108" i="1"/>
  <c r="K108" i="1"/>
  <c r="F232" i="1"/>
  <c r="G232" i="1"/>
  <c r="H232" i="1"/>
  <c r="I232" i="1"/>
  <c r="J232" i="1"/>
  <c r="K232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231" i="1"/>
  <c r="G231" i="1"/>
  <c r="H231" i="1"/>
  <c r="I231" i="1"/>
  <c r="J231" i="1"/>
  <c r="K231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F227" i="1"/>
  <c r="G227" i="1"/>
  <c r="H227" i="1"/>
  <c r="I227" i="1"/>
  <c r="J227" i="1"/>
  <c r="K227" i="1"/>
  <c r="F226" i="1"/>
  <c r="G226" i="1"/>
  <c r="H226" i="1"/>
  <c r="I226" i="1"/>
  <c r="J226" i="1"/>
  <c r="K226" i="1"/>
  <c r="F103" i="1"/>
  <c r="G103" i="1"/>
  <c r="H103" i="1"/>
  <c r="I103" i="1"/>
  <c r="J103" i="1"/>
  <c r="K103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F102" i="1"/>
  <c r="G102" i="1"/>
  <c r="H102" i="1"/>
  <c r="I102" i="1"/>
  <c r="J102" i="1"/>
  <c r="K102" i="1"/>
  <c r="F221" i="1"/>
  <c r="G221" i="1"/>
  <c r="H221" i="1"/>
  <c r="I221" i="1"/>
  <c r="J221" i="1"/>
  <c r="K221" i="1"/>
  <c r="A109" i="1"/>
  <c r="A108" i="1"/>
  <c r="A232" i="1"/>
  <c r="A107" i="1"/>
  <c r="A106" i="1"/>
  <c r="A105" i="1"/>
  <c r="A104" i="1"/>
  <c r="A231" i="1"/>
  <c r="A230" i="1"/>
  <c r="A229" i="1"/>
  <c r="A228" i="1"/>
  <c r="A227" i="1"/>
  <c r="A226" i="1"/>
  <c r="A103" i="1"/>
  <c r="A225" i="1"/>
  <c r="A224" i="1"/>
  <c r="A223" i="1"/>
  <c r="A222" i="1"/>
  <c r="A102" i="1"/>
  <c r="A221" i="1"/>
  <c r="F101" i="1" l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218" i="1"/>
  <c r="G218" i="1"/>
  <c r="H218" i="1"/>
  <c r="I218" i="1"/>
  <c r="J218" i="1"/>
  <c r="K218" i="1"/>
  <c r="F91" i="1"/>
  <c r="G91" i="1"/>
  <c r="H91" i="1"/>
  <c r="I91" i="1"/>
  <c r="J91" i="1"/>
  <c r="K91" i="1"/>
  <c r="F90" i="1"/>
  <c r="G90" i="1"/>
  <c r="H90" i="1"/>
  <c r="I90" i="1"/>
  <c r="J90" i="1"/>
  <c r="K90" i="1"/>
  <c r="F217" i="1"/>
  <c r="G217" i="1"/>
  <c r="H217" i="1"/>
  <c r="I217" i="1"/>
  <c r="J217" i="1"/>
  <c r="K217" i="1"/>
  <c r="F89" i="1"/>
  <c r="G89" i="1"/>
  <c r="H89" i="1"/>
  <c r="I89" i="1"/>
  <c r="J89" i="1"/>
  <c r="K89" i="1"/>
  <c r="F88" i="1"/>
  <c r="G88" i="1"/>
  <c r="H88" i="1"/>
  <c r="I88" i="1"/>
  <c r="J88" i="1"/>
  <c r="K88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87" i="1"/>
  <c r="G87" i="1"/>
  <c r="H87" i="1"/>
  <c r="I87" i="1"/>
  <c r="J87" i="1"/>
  <c r="K87" i="1"/>
  <c r="F86" i="1"/>
  <c r="G86" i="1"/>
  <c r="H86" i="1"/>
  <c r="I86" i="1"/>
  <c r="J86" i="1"/>
  <c r="K86" i="1"/>
  <c r="F214" i="1"/>
  <c r="G214" i="1"/>
  <c r="H214" i="1"/>
  <c r="I214" i="1"/>
  <c r="J214" i="1"/>
  <c r="K214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A101" i="1"/>
  <c r="A100" i="1"/>
  <c r="A99" i="1"/>
  <c r="A98" i="1"/>
  <c r="A220" i="1"/>
  <c r="A219" i="1"/>
  <c r="A97" i="1"/>
  <c r="A96" i="1"/>
  <c r="A95" i="1"/>
  <c r="A94" i="1"/>
  <c r="A93" i="1"/>
  <c r="A92" i="1"/>
  <c r="A218" i="1"/>
  <c r="A91" i="1"/>
  <c r="A90" i="1"/>
  <c r="A217" i="1"/>
  <c r="A89" i="1"/>
  <c r="A88" i="1"/>
  <c r="A216" i="1"/>
  <c r="A215" i="1"/>
  <c r="A87" i="1"/>
  <c r="A86" i="1"/>
  <c r="A214" i="1"/>
  <c r="A85" i="1"/>
  <c r="A84" i="1"/>
  <c r="A83" i="1"/>
  <c r="A82" i="1"/>
  <c r="A213" i="1"/>
  <c r="A212" i="1"/>
  <c r="A211" i="1" l="1"/>
  <c r="A210" i="1"/>
  <c r="A209" i="1"/>
  <c r="A81" i="1"/>
  <c r="A80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81" i="1"/>
  <c r="G81" i="1"/>
  <c r="H81" i="1"/>
  <c r="I81" i="1"/>
  <c r="J81" i="1"/>
  <c r="K81" i="1"/>
  <c r="F80" i="1"/>
  <c r="G80" i="1"/>
  <c r="H80" i="1"/>
  <c r="I80" i="1"/>
  <c r="J80" i="1"/>
  <c r="K80" i="1"/>
  <c r="F76" i="1" l="1"/>
  <c r="G76" i="1"/>
  <c r="H76" i="1"/>
  <c r="I76" i="1"/>
  <c r="J76" i="1"/>
  <c r="K76" i="1"/>
  <c r="F64" i="1"/>
  <c r="G64" i="1"/>
  <c r="H64" i="1"/>
  <c r="I64" i="1"/>
  <c r="J64" i="1"/>
  <c r="K64" i="1"/>
  <c r="A76" i="1"/>
  <c r="A64" i="1"/>
  <c r="F79" i="1" l="1"/>
  <c r="G79" i="1"/>
  <c r="H79" i="1"/>
  <c r="I79" i="1"/>
  <c r="J79" i="1"/>
  <c r="K79" i="1"/>
  <c r="A79" i="1"/>
  <c r="F78" i="1"/>
  <c r="G78" i="1"/>
  <c r="H78" i="1"/>
  <c r="I78" i="1"/>
  <c r="J78" i="1"/>
  <c r="K78" i="1"/>
  <c r="F77" i="1"/>
  <c r="G77" i="1"/>
  <c r="H77" i="1"/>
  <c r="I77" i="1"/>
  <c r="J77" i="1"/>
  <c r="K77" i="1"/>
  <c r="F75" i="1"/>
  <c r="G75" i="1"/>
  <c r="H75" i="1"/>
  <c r="I75" i="1"/>
  <c r="J75" i="1"/>
  <c r="K75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74" i="1"/>
  <c r="G74" i="1"/>
  <c r="H74" i="1"/>
  <c r="I74" i="1"/>
  <c r="J74" i="1"/>
  <c r="K74" i="1"/>
  <c r="F206" i="1"/>
  <c r="G206" i="1"/>
  <c r="H206" i="1"/>
  <c r="I206" i="1"/>
  <c r="J206" i="1"/>
  <c r="K206" i="1"/>
  <c r="F73" i="1"/>
  <c r="G73" i="1"/>
  <c r="H73" i="1"/>
  <c r="I73" i="1"/>
  <c r="J73" i="1"/>
  <c r="K73" i="1"/>
  <c r="F205" i="1"/>
  <c r="G205" i="1"/>
  <c r="H205" i="1"/>
  <c r="I205" i="1"/>
  <c r="J205" i="1"/>
  <c r="K205" i="1"/>
  <c r="F72" i="1"/>
  <c r="G72" i="1"/>
  <c r="H72" i="1"/>
  <c r="I72" i="1"/>
  <c r="J72" i="1"/>
  <c r="K72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71" i="1"/>
  <c r="G71" i="1"/>
  <c r="H71" i="1"/>
  <c r="I71" i="1"/>
  <c r="J71" i="1"/>
  <c r="K71" i="1"/>
  <c r="F200" i="1"/>
  <c r="G200" i="1"/>
  <c r="H200" i="1"/>
  <c r="I200" i="1"/>
  <c r="J200" i="1"/>
  <c r="K200" i="1"/>
  <c r="F70" i="1"/>
  <c r="G70" i="1"/>
  <c r="H70" i="1"/>
  <c r="I70" i="1"/>
  <c r="J70" i="1"/>
  <c r="K70" i="1"/>
  <c r="F199" i="1"/>
  <c r="G199" i="1"/>
  <c r="H199" i="1"/>
  <c r="I199" i="1"/>
  <c r="J199" i="1"/>
  <c r="K199" i="1"/>
  <c r="F69" i="1"/>
  <c r="G69" i="1"/>
  <c r="H69" i="1"/>
  <c r="I69" i="1"/>
  <c r="J69" i="1"/>
  <c r="K69" i="1"/>
  <c r="F198" i="1"/>
  <c r="G198" i="1"/>
  <c r="H198" i="1"/>
  <c r="I198" i="1"/>
  <c r="J198" i="1"/>
  <c r="K198" i="1"/>
  <c r="F68" i="1"/>
  <c r="G68" i="1"/>
  <c r="H68" i="1"/>
  <c r="I68" i="1"/>
  <c r="J68" i="1"/>
  <c r="K6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67" i="1"/>
  <c r="G67" i="1"/>
  <c r="H67" i="1"/>
  <c r="I67" i="1"/>
  <c r="J67" i="1"/>
  <c r="K67" i="1"/>
  <c r="F66" i="1"/>
  <c r="G66" i="1"/>
  <c r="H66" i="1"/>
  <c r="I66" i="1"/>
  <c r="J66" i="1"/>
  <c r="K66" i="1"/>
  <c r="F187" i="1"/>
  <c r="G187" i="1"/>
  <c r="H187" i="1"/>
  <c r="I187" i="1"/>
  <c r="J187" i="1"/>
  <c r="K187" i="1"/>
  <c r="F65" i="1"/>
  <c r="G65" i="1"/>
  <c r="H65" i="1"/>
  <c r="I65" i="1"/>
  <c r="J65" i="1"/>
  <c r="K65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63" i="1"/>
  <c r="G63" i="1"/>
  <c r="H63" i="1"/>
  <c r="I63" i="1"/>
  <c r="J63" i="1"/>
  <c r="K63" i="1"/>
  <c r="F62" i="1"/>
  <c r="G62" i="1"/>
  <c r="H62" i="1"/>
  <c r="I62" i="1"/>
  <c r="J62" i="1"/>
  <c r="K62" i="1"/>
  <c r="F184" i="1"/>
  <c r="G184" i="1"/>
  <c r="H184" i="1"/>
  <c r="I184" i="1"/>
  <c r="J184" i="1"/>
  <c r="K184" i="1"/>
  <c r="F134" i="1"/>
  <c r="G134" i="1"/>
  <c r="H134" i="1"/>
  <c r="I134" i="1"/>
  <c r="J134" i="1"/>
  <c r="K134" i="1"/>
  <c r="A78" i="1"/>
  <c r="A77" i="1"/>
  <c r="A75" i="1"/>
  <c r="A208" i="1"/>
  <c r="A207" i="1"/>
  <c r="A74" i="1"/>
  <c r="A206" i="1"/>
  <c r="A73" i="1"/>
  <c r="A205" i="1"/>
  <c r="A72" i="1"/>
  <c r="A204" i="1"/>
  <c r="A203" i="1"/>
  <c r="A202" i="1"/>
  <c r="A201" i="1"/>
  <c r="A71" i="1"/>
  <c r="A200" i="1"/>
  <c r="A70" i="1"/>
  <c r="A199" i="1"/>
  <c r="A69" i="1"/>
  <c r="A198" i="1"/>
  <c r="A68" i="1"/>
  <c r="A197" i="1"/>
  <c r="A196" i="1"/>
  <c r="A195" i="1"/>
  <c r="A194" i="1"/>
  <c r="A193" i="1"/>
  <c r="A192" i="1"/>
  <c r="A191" i="1"/>
  <c r="A190" i="1"/>
  <c r="A189" i="1"/>
  <c r="A188" i="1"/>
  <c r="A67" i="1"/>
  <c r="A66" i="1"/>
  <c r="A187" i="1"/>
  <c r="A65" i="1"/>
  <c r="A186" i="1"/>
  <c r="A185" i="1"/>
  <c r="A63" i="1"/>
  <c r="A62" i="1"/>
  <c r="A184" i="1"/>
  <c r="A134" i="1"/>
  <c r="A61" i="1" l="1"/>
  <c r="A60" i="1"/>
  <c r="A183" i="1"/>
  <c r="A182" i="1"/>
  <c r="A181" i="1"/>
  <c r="A180" i="1"/>
  <c r="A179" i="1"/>
  <c r="A178" i="1"/>
  <c r="A59" i="1"/>
  <c r="A58" i="1"/>
  <c r="A177" i="1"/>
  <c r="A176" i="1"/>
  <c r="A57" i="1"/>
  <c r="A175" i="1"/>
  <c r="A174" i="1"/>
  <c r="A56" i="1"/>
  <c r="A13" i="1"/>
  <c r="A127" i="1"/>
  <c r="A6" i="1"/>
  <c r="F61" i="1"/>
  <c r="G61" i="1"/>
  <c r="H61" i="1"/>
  <c r="I61" i="1"/>
  <c r="J61" i="1"/>
  <c r="K61" i="1"/>
  <c r="F60" i="1"/>
  <c r="G60" i="1"/>
  <c r="H60" i="1"/>
  <c r="I60" i="1"/>
  <c r="J60" i="1"/>
  <c r="K60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59" i="1"/>
  <c r="G59" i="1"/>
  <c r="H59" i="1"/>
  <c r="I59" i="1"/>
  <c r="J59" i="1"/>
  <c r="K59" i="1"/>
  <c r="F58" i="1"/>
  <c r="G58" i="1"/>
  <c r="H58" i="1"/>
  <c r="I58" i="1"/>
  <c r="J58" i="1"/>
  <c r="K5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57" i="1"/>
  <c r="G57" i="1"/>
  <c r="H57" i="1"/>
  <c r="I57" i="1"/>
  <c r="J57" i="1"/>
  <c r="K57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56" i="1"/>
  <c r="G56" i="1"/>
  <c r="H56" i="1"/>
  <c r="I56" i="1"/>
  <c r="J56" i="1"/>
  <c r="K56" i="1"/>
  <c r="F13" i="1"/>
  <c r="G13" i="1"/>
  <c r="H13" i="1"/>
  <c r="I13" i="1"/>
  <c r="J13" i="1"/>
  <c r="K13" i="1"/>
  <c r="F127" i="1"/>
  <c r="G127" i="1"/>
  <c r="H127" i="1"/>
  <c r="I127" i="1"/>
  <c r="J127" i="1"/>
  <c r="K127" i="1"/>
  <c r="F6" i="1"/>
  <c r="G6" i="1"/>
  <c r="H6" i="1"/>
  <c r="I6" i="1"/>
  <c r="J6" i="1"/>
  <c r="K6" i="1"/>
  <c r="F55" i="1" l="1"/>
  <c r="G55" i="1"/>
  <c r="H55" i="1"/>
  <c r="I55" i="1"/>
  <c r="J55" i="1"/>
  <c r="K55" i="1"/>
  <c r="F54" i="1"/>
  <c r="G54" i="1"/>
  <c r="H54" i="1"/>
  <c r="I54" i="1"/>
  <c r="J54" i="1"/>
  <c r="K5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A55" i="1"/>
  <c r="A54" i="1"/>
  <c r="A173" i="1"/>
  <c r="A172" i="1"/>
  <c r="A171" i="1"/>
  <c r="F53" i="1" l="1"/>
  <c r="G53" i="1"/>
  <c r="H53" i="1"/>
  <c r="I53" i="1"/>
  <c r="J53" i="1"/>
  <c r="K53" i="1"/>
  <c r="A53" i="1"/>
  <c r="F52" i="1" l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168" i="1"/>
  <c r="G168" i="1"/>
  <c r="H168" i="1"/>
  <c r="I168" i="1"/>
  <c r="J168" i="1"/>
  <c r="K168" i="1"/>
  <c r="F46" i="1"/>
  <c r="G46" i="1"/>
  <c r="H46" i="1"/>
  <c r="I46" i="1"/>
  <c r="J46" i="1"/>
  <c r="K46" i="1"/>
  <c r="A52" i="1"/>
  <c r="A51" i="1"/>
  <c r="A50" i="1"/>
  <c r="A170" i="1"/>
  <c r="A169" i="1"/>
  <c r="A49" i="1"/>
  <c r="A48" i="1"/>
  <c r="A47" i="1"/>
  <c r="A168" i="1"/>
  <c r="A46" i="1"/>
  <c r="A32" i="1" l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167" i="1"/>
  <c r="G167" i="1"/>
  <c r="H167" i="1"/>
  <c r="I167" i="1"/>
  <c r="J167" i="1"/>
  <c r="K167" i="1"/>
  <c r="F38" i="1"/>
  <c r="G38" i="1"/>
  <c r="H38" i="1"/>
  <c r="I38" i="1"/>
  <c r="J38" i="1"/>
  <c r="K38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37" i="1"/>
  <c r="G37" i="1"/>
  <c r="H37" i="1"/>
  <c r="I37" i="1"/>
  <c r="J37" i="1"/>
  <c r="K37" i="1"/>
  <c r="F164" i="1"/>
  <c r="G164" i="1"/>
  <c r="H164" i="1"/>
  <c r="I164" i="1"/>
  <c r="J164" i="1"/>
  <c r="K164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163" i="1"/>
  <c r="G163" i="1"/>
  <c r="H163" i="1"/>
  <c r="I163" i="1"/>
  <c r="J163" i="1"/>
  <c r="K163" i="1"/>
  <c r="F33" i="1"/>
  <c r="G33" i="1"/>
  <c r="H33" i="1"/>
  <c r="I33" i="1"/>
  <c r="J33" i="1"/>
  <c r="K33" i="1"/>
  <c r="F162" i="1"/>
  <c r="G162" i="1"/>
  <c r="H162" i="1"/>
  <c r="I162" i="1"/>
  <c r="J162" i="1"/>
  <c r="K162" i="1"/>
  <c r="F32" i="1"/>
  <c r="G32" i="1"/>
  <c r="H32" i="1"/>
  <c r="I32" i="1"/>
  <c r="J32" i="1"/>
  <c r="K32" i="1"/>
  <c r="A45" i="1"/>
  <c r="A44" i="1"/>
  <c r="A43" i="1"/>
  <c r="A42" i="1"/>
  <c r="A41" i="1"/>
  <c r="A40" i="1"/>
  <c r="A39" i="1"/>
  <c r="A167" i="1"/>
  <c r="A38" i="1"/>
  <c r="A166" i="1"/>
  <c r="A165" i="1"/>
  <c r="A37" i="1"/>
  <c r="A164" i="1"/>
  <c r="A36" i="1"/>
  <c r="A35" i="1"/>
  <c r="A34" i="1"/>
  <c r="A163" i="1"/>
  <c r="A33" i="1"/>
  <c r="A162" i="1"/>
  <c r="F161" i="1" l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31" i="1"/>
  <c r="G31" i="1"/>
  <c r="H31" i="1"/>
  <c r="I31" i="1"/>
  <c r="J31" i="1"/>
  <c r="K31" i="1"/>
  <c r="F30" i="1"/>
  <c r="G30" i="1"/>
  <c r="H30" i="1"/>
  <c r="I30" i="1"/>
  <c r="J30" i="1"/>
  <c r="K30" i="1"/>
  <c r="F158" i="1"/>
  <c r="G158" i="1"/>
  <c r="H158" i="1"/>
  <c r="I158" i="1"/>
  <c r="J158" i="1"/>
  <c r="K158" i="1"/>
  <c r="F29" i="1"/>
  <c r="G29" i="1"/>
  <c r="H29" i="1"/>
  <c r="I29" i="1"/>
  <c r="J29" i="1"/>
  <c r="K29" i="1"/>
  <c r="F28" i="1"/>
  <c r="G28" i="1"/>
  <c r="H28" i="1"/>
  <c r="I28" i="1"/>
  <c r="J28" i="1"/>
  <c r="K28" i="1"/>
  <c r="F157" i="1"/>
  <c r="G157" i="1"/>
  <c r="H157" i="1"/>
  <c r="I157" i="1"/>
  <c r="J157" i="1"/>
  <c r="K157" i="1"/>
  <c r="F27" i="1"/>
  <c r="G27" i="1"/>
  <c r="H27" i="1"/>
  <c r="I27" i="1"/>
  <c r="J27" i="1"/>
  <c r="K27" i="1"/>
  <c r="F156" i="1"/>
  <c r="G156" i="1"/>
  <c r="H156" i="1"/>
  <c r="I156" i="1"/>
  <c r="J156" i="1"/>
  <c r="K156" i="1"/>
  <c r="F25" i="1"/>
  <c r="G25" i="1"/>
  <c r="H25" i="1"/>
  <c r="I25" i="1"/>
  <c r="J25" i="1"/>
  <c r="K25" i="1"/>
  <c r="F24" i="1"/>
  <c r="G24" i="1"/>
  <c r="H24" i="1"/>
  <c r="I24" i="1"/>
  <c r="J24" i="1"/>
  <c r="K24" i="1"/>
  <c r="F154" i="1"/>
  <c r="G154" i="1"/>
  <c r="H154" i="1"/>
  <c r="I154" i="1"/>
  <c r="J154" i="1"/>
  <c r="K154" i="1"/>
  <c r="F23" i="1"/>
  <c r="G23" i="1"/>
  <c r="H23" i="1"/>
  <c r="I23" i="1"/>
  <c r="J23" i="1"/>
  <c r="K23" i="1"/>
  <c r="F22" i="1"/>
  <c r="G22" i="1"/>
  <c r="H22" i="1"/>
  <c r="I22" i="1"/>
  <c r="J22" i="1"/>
  <c r="K22" i="1"/>
  <c r="A161" i="1"/>
  <c r="A160" i="1"/>
  <c r="A159" i="1"/>
  <c r="A31" i="1"/>
  <c r="A30" i="1"/>
  <c r="A158" i="1"/>
  <c r="A29" i="1"/>
  <c r="A28" i="1"/>
  <c r="A157" i="1"/>
  <c r="A27" i="1"/>
  <c r="A156" i="1"/>
  <c r="A25" i="1"/>
  <c r="A24" i="1"/>
  <c r="A154" i="1"/>
  <c r="A23" i="1"/>
  <c r="A22" i="1"/>
  <c r="F21" i="1" l="1"/>
  <c r="G21" i="1"/>
  <c r="H21" i="1"/>
  <c r="I21" i="1"/>
  <c r="J21" i="1"/>
  <c r="K21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20" i="1"/>
  <c r="G20" i="1"/>
  <c r="H20" i="1"/>
  <c r="I20" i="1"/>
  <c r="J20" i="1"/>
  <c r="K20" i="1"/>
  <c r="F19" i="1"/>
  <c r="G19" i="1"/>
  <c r="H19" i="1"/>
  <c r="I19" i="1"/>
  <c r="J19" i="1"/>
  <c r="K19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8" i="1"/>
  <c r="G18" i="1"/>
  <c r="H18" i="1"/>
  <c r="I18" i="1"/>
  <c r="J18" i="1"/>
  <c r="K18" i="1"/>
  <c r="F145" i="1"/>
  <c r="G145" i="1"/>
  <c r="H145" i="1"/>
  <c r="I145" i="1"/>
  <c r="J145" i="1"/>
  <c r="K145" i="1"/>
  <c r="F17" i="1"/>
  <c r="G17" i="1"/>
  <c r="H17" i="1"/>
  <c r="I17" i="1"/>
  <c r="J17" i="1"/>
  <c r="K17" i="1"/>
  <c r="A21" i="1"/>
  <c r="A153" i="1"/>
  <c r="A152" i="1"/>
  <c r="A151" i="1"/>
  <c r="A20" i="1"/>
  <c r="A19" i="1"/>
  <c r="A150" i="1"/>
  <c r="A149" i="1"/>
  <c r="A148" i="1"/>
  <c r="A147" i="1"/>
  <c r="A146" i="1"/>
  <c r="A18" i="1"/>
  <c r="A145" i="1"/>
  <c r="A17" i="1"/>
  <c r="F16" i="1"/>
  <c r="G16" i="1"/>
  <c r="H16" i="1"/>
  <c r="I16" i="1"/>
  <c r="J16" i="1"/>
  <c r="K16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5" i="1"/>
  <c r="G15" i="1"/>
  <c r="H15" i="1"/>
  <c r="I15" i="1"/>
  <c r="J15" i="1"/>
  <c r="K15" i="1"/>
  <c r="A16" i="1"/>
  <c r="A144" i="1"/>
  <c r="A143" i="1"/>
  <c r="A142" i="1"/>
  <c r="A141" i="1"/>
  <c r="A15" i="1"/>
  <c r="F140" i="1"/>
  <c r="G140" i="1"/>
  <c r="H140" i="1"/>
  <c r="I140" i="1"/>
  <c r="J140" i="1"/>
  <c r="K140" i="1"/>
  <c r="F14" i="1"/>
  <c r="G14" i="1"/>
  <c r="H14" i="1"/>
  <c r="I14" i="1"/>
  <c r="J14" i="1"/>
  <c r="K14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5" i="1"/>
  <c r="G135" i="1"/>
  <c r="H135" i="1"/>
  <c r="I135" i="1"/>
  <c r="J135" i="1"/>
  <c r="K135" i="1"/>
  <c r="A140" i="1"/>
  <c r="A14" i="1"/>
  <c r="A139" i="1"/>
  <c r="A138" i="1"/>
  <c r="A137" i="1"/>
  <c r="A135" i="1"/>
  <c r="A12" i="1" l="1"/>
  <c r="F12" i="1"/>
  <c r="G12" i="1"/>
  <c r="H12" i="1"/>
  <c r="I12" i="1"/>
  <c r="J12" i="1"/>
  <c r="K12" i="1"/>
  <c r="A133" i="1"/>
  <c r="A132" i="1"/>
  <c r="A131" i="1"/>
  <c r="A130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A129" i="1" l="1"/>
  <c r="A128" i="1"/>
  <c r="A11" i="1"/>
  <c r="A10" i="1"/>
  <c r="A126" i="1"/>
  <c r="A9" i="1"/>
  <c r="A125" i="1"/>
  <c r="A124" i="1"/>
  <c r="A123" i="1"/>
  <c r="A8" i="1"/>
  <c r="A7" i="1"/>
  <c r="A122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1" i="1"/>
  <c r="G11" i="1"/>
  <c r="H11" i="1"/>
  <c r="I11" i="1"/>
  <c r="J11" i="1"/>
  <c r="K11" i="1"/>
  <c r="F10" i="1"/>
  <c r="G10" i="1"/>
  <c r="H10" i="1"/>
  <c r="I10" i="1"/>
  <c r="J10" i="1"/>
  <c r="K10" i="1"/>
  <c r="F126" i="1"/>
  <c r="G126" i="1"/>
  <c r="H126" i="1"/>
  <c r="I126" i="1"/>
  <c r="J126" i="1"/>
  <c r="K126" i="1"/>
  <c r="F9" i="1"/>
  <c r="G9" i="1"/>
  <c r="H9" i="1"/>
  <c r="I9" i="1"/>
  <c r="J9" i="1"/>
  <c r="K9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8" i="1"/>
  <c r="G8" i="1"/>
  <c r="H8" i="1"/>
  <c r="I8" i="1"/>
  <c r="J8" i="1"/>
  <c r="K8" i="1"/>
  <c r="F7" i="1"/>
  <c r="G7" i="1"/>
  <c r="H7" i="1"/>
  <c r="I7" i="1"/>
  <c r="J7" i="1"/>
  <c r="K7" i="1"/>
  <c r="F122" i="1"/>
  <c r="G122" i="1"/>
  <c r="H122" i="1"/>
  <c r="I122" i="1"/>
  <c r="J122" i="1"/>
  <c r="K122" i="1"/>
  <c r="A121" i="1" l="1"/>
  <c r="K121" i="1"/>
  <c r="J121" i="1"/>
  <c r="I121" i="1"/>
  <c r="H121" i="1"/>
  <c r="G121" i="1"/>
  <c r="F121" i="1"/>
  <c r="A120" i="1" l="1"/>
  <c r="A5" i="1"/>
  <c r="A119" i="1"/>
  <c r="A118" i="1"/>
  <c r="F120" i="1"/>
  <c r="G120" i="1"/>
  <c r="H120" i="1"/>
  <c r="I120" i="1"/>
  <c r="J120" i="1"/>
  <c r="K120" i="1"/>
  <c r="F5" i="1"/>
  <c r="G5" i="1"/>
  <c r="H5" i="1"/>
  <c r="I5" i="1"/>
  <c r="J5" i="1"/>
  <c r="K5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A116" i="1" l="1"/>
  <c r="F116" i="1"/>
  <c r="G116" i="1"/>
  <c r="H116" i="1"/>
  <c r="I116" i="1"/>
  <c r="J116" i="1"/>
  <c r="K116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<sst xmlns="http://schemas.openxmlformats.org/spreadsheetml/2006/main" count="15130" uniqueCount="2857">
  <si>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</si>
  <si>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</si>
  <si>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</si>
  <si>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</si>
  <si>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</si>
  <si>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</si>
  <si>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</si>
  <si>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</si>
  <si>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</si>
  <si>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</si>
  <si>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</si>
  <si>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</si>
  <si>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</si>
  <si>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</si>
  <si>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</si>
  <si>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</si>
  <si>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</si>
  <si>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</si>
  <si>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</si>
  <si>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</si>
  <si>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</si>
  <si>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</si>
  <si>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</si>
  <si>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</si>
  <si>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</si>
  <si>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</si>
  <si>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</si>
  <si>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</si>
  <si>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</si>
  <si>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</si>
  <si>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</si>
  <si>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</si>
  <si>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</si>
  <si>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</si>
  <si>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</si>
  <si>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</si>
  <si>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</si>
  <si>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</si>
  <si>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</si>
  <si>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</si>
  <si>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</si>
  <si>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</si>
  <si>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</si>
  <si>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</si>
  <si>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</si>
  <si>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</si>
  <si>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</si>
  <si>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</si>
  <si>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</si>
  <si>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</si>
  <si>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</si>
  <si>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</si>
  <si>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</si>
  <si>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</si>
  <si>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</si>
  <si>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</si>
  <si>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</si>
  <si>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</si>
  <si>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</si>
  <si>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</si>
  <si>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</si>
  <si>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</si>
  <si>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</si>
  <si>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</si>
  <si>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</si>
  <si>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</si>
  <si>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</si>
  <si>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</si>
  <si>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</si>
  <si>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</si>
  <si>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</si>
  <si>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</si>
  <si>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</si>
  <si>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</si>
  <si>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</si>
  <si>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</si>
  <si>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</si>
  <si>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</si>
  <si>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</si>
  <si>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</si>
  <si>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</si>
  <si>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</si>
  <si>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</si>
  <si>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</si>
  <si>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</si>
  <si>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</si>
  <si>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</si>
  <si>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</si>
  <si>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</si>
  <si>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</si>
  <si>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</si>
  <si>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</si>
  <si>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</si>
  <si>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</si>
  <si>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</si>
  <si>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</si>
  <si>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</si>
  <si>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</si>
  <si>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</si>
  <si>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</si>
  <si>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</si>
  <si>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</si>
  <si>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</si>
  <si>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</si>
  <si>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</si>
  <si>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</si>
  <si>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</si>
  <si>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</si>
  <si>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</si>
  <si>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</si>
  <si>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</si>
  <si>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</si>
  <si>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</si>
  <si>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</si>
  <si>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</si>
  <si>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</si>
  <si>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</si>
  <si>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</si>
  <si>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</si>
  <si>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</si>
  <si>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</si>
  <si>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</si>
  <si>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</si>
  <si>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</si>
  <si>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</si>
  <si>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</si>
  <si>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</si>
  <si>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</si>
  <si>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</si>
  <si>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</si>
  <si>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</si>
  <si>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</si>
  <si>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</si>
  <si>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</si>
  <si>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</si>
  <si>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</si>
  <si>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</si>
  <si>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</si>
  <si>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</si>
  <si>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</si>
  <si>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</si>
  <si>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</si>
  <si>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</si>
  <si>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</si>
  <si>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</si>
  <si>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</si>
  <si>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</si>
  <si>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</si>
  <si>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</si>
  <si>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</si>
  <si>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</si>
  <si>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</si>
  <si>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</si>
  <si>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</si>
  <si>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</si>
  <si>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</si>
  <si>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</si>
  <si>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</si>
  <si>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</si>
  <si>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</si>
  <si>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</si>
  <si>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</si>
  <si>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</si>
  <si>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</si>
  <si>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</si>
  <si>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</si>
  <si>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</si>
  <si>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</si>
  <si>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</si>
  <si>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</si>
  <si>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</si>
  <si>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</si>
  <si>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</si>
  <si>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</si>
  <si>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</si>
  <si>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</si>
  <si>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</si>
  <si>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</si>
  <si>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</si>
  <si>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</si>
  <si>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</si>
  <si>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</si>
  <si>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</si>
  <si>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</si>
  <si>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</si>
  <si>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</si>
  <si>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</si>
  <si>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</si>
  <si>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</si>
  <si>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</si>
  <si>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</si>
  <si>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</si>
  <si>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</si>
  <si>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</si>
  <si>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</si>
  <si>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</si>
  <si>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</si>
  <si>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</si>
  <si>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</si>
  <si>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</si>
  <si>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</si>
  <si>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</si>
  <si>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</si>
  <si>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</si>
  <si>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</si>
  <si>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</si>
  <si>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</si>
  <si>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</si>
  <si>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</si>
  <si>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</si>
  <si>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</si>
  <si>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</si>
  <si>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</si>
  <si>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</si>
  <si>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</si>
  <si>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</si>
  <si>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</si>
  <si>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</si>
  <si>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</si>
  <si>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</si>
  <si>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</si>
  <si>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</si>
  <si>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</si>
  <si>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</si>
  <si>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</si>
  <si>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</si>
  <si>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</si>
  <si>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</si>
  <si>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</si>
  <si>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</si>
  <si>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</si>
  <si>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</si>
  <si>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</si>
  <si>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</si>
  <si>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</si>
  <si>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</si>
  <si>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</si>
  <si>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</si>
  <si>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</si>
  <si>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</si>
  <si>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</si>
  <si>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</si>
  <si>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</si>
  <si>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</si>
  <si>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</si>
  <si>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</si>
  <si>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</si>
  <si>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</si>
  <si>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</si>
  <si>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</si>
  <si>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</si>
  <si>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</si>
  <si>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</si>
  <si>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</si>
  <si>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</si>
  <si>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</si>
  <si>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</si>
  <si>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</si>
  <si>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</si>
  <si>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</si>
  <si>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</si>
  <si>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</si>
  <si>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</si>
  <si>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</si>
  <si>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</si>
  <si>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</si>
  <si>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</si>
  <si>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</si>
  <si>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</si>
  <si>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</si>
  <si>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</si>
  <si>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</si>
  <si>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</si>
  <si>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</si>
  <si>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</si>
  <si>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</si>
  <si>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</si>
  <si>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</si>
  <si>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</si>
  <si>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</si>
  <si>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</si>
  <si>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</si>
  <si>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</si>
  <si>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</si>
  <si>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</si>
  <si>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</si>
  <si>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</si>
  <si>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</si>
  <si>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</si>
  <si>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</si>
  <si>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</si>
  <si>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</si>
  <si>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</si>
  <si>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</si>
  <si>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</si>
  <si>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</si>
  <si>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</si>
  <si>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</si>
  <si>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</si>
  <si>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</si>
  <si>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</si>
  <si>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</si>
  <si>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</si>
  <si>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</si>
  <si>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</si>
  <si>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</si>
  <si>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</si>
  <si>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</si>
  <si>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</si>
  <si>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</si>
  <si>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</si>
  <si>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</si>
  <si>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</si>
  <si>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</si>
  <si>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</si>
  <si>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</si>
  <si>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</si>
  <si>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</si>
  <si>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</si>
  <si>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</si>
  <si>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</si>
  <si>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</si>
  <si>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</si>
  <si>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</si>
  <si>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</si>
  <si>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</si>
  <si>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</si>
  <si>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</si>
  <si>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</si>
  <si>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</si>
  <si>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</si>
  <si>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</si>
  <si>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</si>
  <si>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</si>
  <si>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</si>
  <si>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</si>
  <si>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</si>
  <si>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</si>
  <si>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</si>
  <si>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</si>
  <si>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</si>
  <si>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</si>
  <si>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</si>
  <si>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</si>
  <si>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</si>
  <si>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</si>
  <si>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</si>
  <si>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</si>
  <si>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</si>
  <si>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</si>
  <si>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</si>
  <si>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</si>
  <si>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</si>
  <si>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</si>
  <si>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</si>
  <si>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</si>
  <si>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</si>
  <si>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</si>
  <si>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</si>
  <si>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</si>
  <si>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</si>
  <si>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</si>
  <si>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</si>
  <si>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</si>
  <si>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</si>
  <si>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</si>
  <si>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</si>
  <si>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</si>
  <si>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</si>
  <si>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</si>
  <si>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</si>
  <si>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</si>
  <si>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</si>
  <si>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</si>
  <si>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</si>
  <si>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</si>
  <si>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</si>
  <si>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</si>
  <si>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</si>
  <si>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</si>
  <si>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</si>
  <si>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</si>
  <si>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</si>
  <si>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</si>
  <si>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</si>
  <si>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</si>
  <si>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</si>
  <si>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</si>
  <si>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</si>
  <si>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</si>
  <si>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</si>
  <si>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</si>
  <si>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</si>
  <si>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</si>
  <si>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</si>
  <si>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</si>
  <si>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</si>
  <si>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</si>
  <si>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</si>
  <si>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</si>
  <si>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</si>
  <si>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</si>
  <si>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</si>
  <si>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</si>
  <si>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</si>
  <si>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</si>
  <si>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</si>
  <si>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</si>
  <si>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</si>
  <si>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</si>
  <si>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</si>
  <si>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</si>
  <si>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</si>
  <si>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</si>
  <si>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</si>
  <si>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</si>
  <si>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</si>
  <si>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</si>
  <si>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</si>
  <si>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</si>
  <si>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</si>
  <si>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</si>
  <si>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</si>
  <si>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</si>
  <si>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</si>
  <si>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</si>
  <si>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</si>
  <si>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</si>
  <si>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</si>
  <si>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</si>
  <si>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</si>
  <si>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</si>
  <si>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</si>
  <si>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</si>
  <si>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</si>
  <si>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</si>
  <si>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</si>
  <si>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</si>
  <si>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</si>
  <si>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</si>
  <si>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</si>
  <si>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</si>
  <si>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</si>
  <si>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</si>
  <si>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</si>
  <si>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</si>
  <si>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</si>
  <si>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</si>
  <si>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</si>
  <si>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</si>
  <si>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</si>
  <si>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</si>
  <si>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</si>
  <si>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</si>
  <si>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</si>
  <si>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</si>
  <si>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</si>
  <si>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</si>
  <si>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</si>
  <si>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</si>
  <si>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</si>
  <si>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</si>
  <si>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</si>
  <si>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</si>
  <si>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</si>
  <si>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</si>
  <si>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</si>
  <si>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</si>
  <si>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</si>
  <si>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</si>
  <si>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</si>
  <si>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</si>
  <si>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</si>
  <si>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</si>
  <si>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</si>
  <si>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</si>
  <si>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</si>
  <si>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</si>
  <si>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</si>
  <si>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</si>
  <si>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</si>
  <si>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</si>
  <si>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</si>
  <si>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</si>
  <si>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</si>
  <si>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</si>
  <si>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</si>
  <si>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</si>
  <si>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</si>
  <si>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</si>
  <si>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</si>
  <si>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</si>
  <si>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</si>
  <si>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</si>
  <si>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</si>
  <si>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</si>
  <si>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</si>
  <si>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</si>
  <si>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</si>
  <si>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</si>
  <si>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</si>
  <si>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</si>
  <si>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</si>
  <si>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</si>
  <si>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</si>
  <si>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</si>
  <si>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</si>
  <si>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</si>
  <si>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</si>
  <si>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</si>
  <si>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</si>
  <si>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</si>
  <si>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</si>
  <si>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</si>
  <si>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</si>
  <si>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</si>
  <si>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</si>
  <si>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</si>
  <si>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</si>
  <si>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</si>
  <si>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</si>
  <si>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</si>
  <si>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</si>
  <si>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</si>
  <si>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</si>
  <si>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</si>
  <si>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</si>
  <si>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</si>
  <si>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</si>
  <si>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</si>
  <si>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</si>
  <si>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</si>
  <si>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</si>
  <si>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</si>
  <si>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</si>
  <si>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</si>
  <si>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</si>
  <si>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</si>
  <si>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</si>
  <si>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</si>
  <si>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</si>
  <si>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</si>
  <si>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</si>
  <si>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</si>
  <si>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</si>
  <si>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</si>
  <si>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</si>
  <si>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</si>
  <si>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</si>
  <si>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</si>
  <si>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</si>
  <si>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</si>
  <si>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</si>
  <si>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</si>
  <si>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</si>
  <si>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</si>
  <si>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</si>
  <si>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</si>
  <si>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</si>
  <si>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</si>
  <si>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</si>
  <si>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</si>
  <si>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</si>
  <si>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</si>
  <si>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</si>
  <si>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</si>
  <si>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</si>
  <si>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</si>
  <si>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</si>
  <si>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</si>
  <si>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</si>
  <si>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</si>
  <si>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</si>
  <si>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</si>
  <si>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</si>
  <si>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</si>
  <si>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</si>
  <si>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</si>
  <si>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</si>
  <si>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</si>
  <si>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</si>
  <si>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</si>
  <si>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</si>
  <si>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</si>
  <si>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</si>
  <si>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</si>
  <si>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</si>
  <si>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</si>
  <si>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</si>
  <si>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</si>
  <si>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</si>
  <si>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</si>
  <si>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</si>
  <si>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</si>
  <si>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</si>
  <si>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</si>
  <si>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</si>
  <si>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</si>
  <si>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</si>
  <si>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</si>
  <si>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</si>
  <si>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</si>
  <si>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</si>
  <si>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</si>
  <si>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</si>
  <si>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</si>
  <si>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</si>
  <si>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</si>
  <si>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</si>
  <si>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</si>
  <si>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</si>
  <si>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</si>
  <si>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</si>
  <si>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</si>
  <si>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</si>
  <si>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</si>
  <si>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</si>
  <si>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</si>
  <si>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</si>
  <si>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</si>
  <si>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</si>
  <si>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</si>
  <si>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</si>
  <si>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</si>
  <si>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</si>
  <si>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</si>
  <si>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</si>
  <si>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</si>
  <si>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</si>
  <si>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</si>
  <si>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</si>
  <si>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</si>
  <si>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</si>
  <si>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</si>
  <si>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</si>
  <si>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</si>
  <si>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</si>
  <si>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</si>
  <si>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</si>
  <si>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</si>
  <si>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</si>
  <si>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</si>
  <si>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</si>
  <si>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</si>
  <si>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</si>
  <si>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</si>
  <si>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</si>
  <si>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</si>
  <si>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</si>
  <si>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</si>
  <si>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</si>
  <si>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</si>
  <si>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</si>
  <si>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</si>
  <si>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</si>
  <si>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</si>
  <si>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</si>
  <si>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</si>
  <si>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</si>
  <si>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</si>
  <si>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</si>
  <si>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</si>
  <si>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</si>
  <si>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</si>
  <si>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</si>
  <si>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</si>
  <si>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</si>
  <si>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</si>
  <si>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</si>
  <si>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</si>
  <si>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</si>
  <si>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</si>
  <si>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</si>
  <si>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</si>
  <si>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</si>
  <si>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</si>
  <si>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</si>
  <si>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</si>
  <si>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</si>
  <si>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</si>
  <si>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</si>
  <si>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</si>
  <si>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</si>
  <si>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</si>
  <si>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</si>
  <si>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</si>
  <si>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</si>
  <si>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</si>
  <si>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</si>
  <si>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</si>
  <si>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</si>
  <si>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</si>
  <si>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</si>
  <si>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</si>
  <si>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</si>
  <si>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</si>
  <si>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</si>
  <si>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</si>
  <si>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</si>
  <si>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</si>
  <si>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</si>
  <si>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</si>
  <si>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</si>
  <si>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</si>
  <si>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</si>
  <si>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</si>
  <si>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</si>
  <si>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</si>
  <si>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</si>
  <si>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</si>
  <si>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</si>
  <si>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</si>
  <si>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</si>
  <si>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</si>
  <si>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</si>
  <si>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</si>
  <si>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</si>
  <si>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</si>
  <si>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</si>
  <si>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</si>
  <si>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</si>
  <si>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</si>
  <si>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</si>
  <si>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</si>
  <si>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</si>
  <si>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</si>
  <si>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</si>
  <si>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</si>
  <si>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</si>
  <si>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</si>
  <si>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</si>
  <si>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</si>
  <si>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</si>
  <si>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</si>
  <si>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</si>
  <si>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</si>
  <si>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</si>
  <si>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</si>
  <si>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</si>
  <si>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</si>
  <si>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</si>
  <si>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</si>
  <si>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</si>
  <si>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</si>
  <si>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</si>
  <si>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</si>
  <si>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</si>
  <si>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</si>
  <si>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</si>
  <si>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</si>
  <si>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</si>
  <si>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</si>
  <si>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</si>
  <si>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</si>
  <si>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</si>
  <si>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</si>
  <si>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</si>
  <si>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</si>
  <si>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</si>
  <si>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</si>
  <si>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</si>
  <si>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</si>
  <si>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</si>
  <si>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</si>
  <si>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</si>
  <si>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</si>
  <si>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</si>
  <si>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</si>
  <si>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</si>
  <si>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</si>
  <si>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</si>
  <si>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</si>
  <si>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</si>
  <si>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</si>
  <si>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</si>
  <si>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</si>
  <si>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</si>
  <si>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</si>
  <si>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</si>
  <si>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</si>
  <si>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</si>
  <si>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</si>
  <si>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</si>
  <si>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</si>
  <si>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</si>
  <si>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</si>
  <si>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</si>
  <si>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</si>
  <si>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</si>
  <si>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</si>
  <si>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</si>
  <si>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</si>
  <si>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</si>
  <si>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</si>
  <si>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</si>
  <si>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</si>
  <si>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</si>
  <si>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</si>
  <si>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</si>
  <si>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</si>
  <si>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</si>
  <si>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</si>
  <si>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</si>
  <si>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</si>
  <si>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</si>
  <si>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</si>
  <si>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</si>
  <si>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</si>
  <si>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</si>
  <si>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</si>
  <si>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</si>
  <si>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</si>
  <si>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</si>
  <si>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</si>
  <si>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</si>
  <si>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</si>
  <si>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</si>
  <si>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</si>
  <si>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</si>
  <si>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</si>
  <si>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</si>
  <si>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</si>
  <si>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</si>
  <si>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</si>
  <si>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</si>
  <si>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</si>
  <si>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</si>
  <si>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</si>
  <si>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</si>
  <si>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</si>
  <si>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</si>
  <si>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</si>
  <si>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</si>
  <si>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</si>
  <si>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</si>
  <si>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</si>
  <si>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</si>
  <si>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</si>
  <si>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</si>
  <si>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</si>
  <si>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</si>
  <si>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</si>
  <si>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</si>
  <si>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</si>
  <si>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</si>
  <si>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</si>
  <si>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</si>
  <si>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</si>
  <si>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</si>
  <si>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</si>
  <si>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</si>
  <si>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</si>
  <si>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</si>
  <si>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</si>
  <si>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</si>
  <si>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</si>
  <si>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</si>
  <si>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</si>
  <si>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</si>
  <si>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</si>
  <si>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</si>
  <si>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</si>
  <si>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</si>
  <si>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</si>
  <si>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</si>
  <si>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</si>
  <si>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</si>
  <si>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</si>
  <si>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</si>
  <si>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</si>
  <si>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</si>
  <si>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</si>
  <si>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</si>
  <si>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</si>
  <si>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</si>
  <si>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</si>
  <si>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</si>
  <si>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</si>
  <si>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</si>
  <si>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</si>
  <si>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</si>
  <si>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</si>
  <si>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</si>
  <si>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</si>
  <si>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</si>
  <si>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</si>
  <si>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</si>
  <si>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</si>
  <si>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</si>
  <si>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</si>
  <si>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</si>
  <si>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</si>
  <si>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</si>
  <si>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</si>
  <si>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</si>
  <si>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</si>
  <si>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</si>
  <si>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</si>
  <si>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</si>
  <si>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</si>
  <si>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</si>
  <si>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</si>
  <si>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</si>
  <si>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</si>
  <si>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</si>
  <si>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</si>
  <si>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</si>
  <si>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</si>
  <si>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</si>
  <si>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</si>
  <si>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</si>
  <si>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</si>
  <si>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</si>
  <si>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</si>
  <si>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</si>
  <si>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</si>
  <si>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</si>
  <si>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</si>
  <si>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</si>
  <si>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</si>
  <si>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</si>
  <si>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</si>
  <si>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</si>
  <si>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</si>
  <si>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</si>
  <si>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</si>
  <si>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</si>
  <si>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</si>
  <si>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</si>
  <si>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</si>
  <si>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</si>
  <si>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</si>
  <si>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</si>
  <si>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</si>
  <si>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</si>
  <si>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</si>
  <si>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</si>
  <si>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</si>
  <si>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</si>
  <si>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</si>
  <si>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</si>
  <si>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</si>
  <si>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</si>
  <si>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</si>
  <si>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</si>
  <si>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</si>
  <si>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</si>
  <si>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</si>
  <si>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</si>
  <si>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</si>
  <si>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</si>
  <si>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</si>
  <si>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</si>
  <si>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</si>
  <si>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</si>
  <si>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</si>
  <si>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</si>
  <si>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</si>
  <si>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</si>
  <si>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</si>
  <si>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</si>
  <si>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</si>
  <si>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</si>
  <si>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</si>
  <si>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</si>
  <si>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</si>
  <si>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</si>
  <si>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</si>
  <si>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</si>
  <si>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</si>
  <si>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</si>
  <si>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</si>
  <si>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</si>
  <si>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</si>
  <si>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</si>
  <si>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</si>
  <si>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</si>
  <si>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</si>
  <si>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</si>
  <si>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</si>
  <si>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</si>
  <si>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</si>
  <si>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</si>
  <si>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</si>
  <si>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</si>
  <si>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</si>
  <si>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</si>
  <si>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</si>
  <si>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</si>
  <si>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</si>
  <si>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</si>
  <si>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</si>
  <si>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</si>
  <si>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</si>
  <si>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</si>
  <si>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</si>
  <si>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</si>
  <si>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</si>
  <si>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</si>
  <si>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</si>
  <si>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</si>
  <si>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</si>
  <si>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</si>
  <si>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</si>
  <si>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</si>
  <si>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</si>
  <si>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</si>
  <si>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</si>
  <si>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</si>
  <si>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</si>
  <si>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</si>
  <si>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</si>
  <si>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</si>
  <si>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</si>
  <si>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</si>
  <si>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</si>
  <si>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</si>
  <si>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</si>
  <si>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</si>
  <si>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</si>
  <si>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</si>
  <si>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</si>
  <si>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</si>
  <si>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</si>
  <si>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</si>
  <si>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</si>
  <si>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</si>
  <si>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</si>
  <si>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</si>
  <si>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</si>
  <si>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</si>
  <si>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</si>
  <si>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</si>
  <si>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</si>
  <si>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</si>
  <si>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</si>
  <si>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</si>
  <si>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</si>
  <si>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</si>
  <si>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</si>
  <si>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</si>
  <si>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</si>
  <si>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</si>
  <si>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</si>
  <si>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</si>
  <si>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</si>
  <si>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</si>
  <si>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</si>
  <si>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</si>
  <si>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</si>
  <si>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</si>
  <si>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</si>
  <si>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</si>
  <si>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</si>
  <si>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</si>
  <si>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</si>
  <si>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</si>
  <si>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</si>
  <si>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</si>
  <si>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</si>
  <si>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</si>
  <si>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</si>
  <si>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</si>
  <si>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</si>
  <si>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</si>
  <si>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</si>
  <si>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</si>
  <si>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</si>
  <si>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</si>
  <si>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</si>
  <si>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</si>
  <si>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</si>
  <si>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</si>
  <si>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</si>
  <si>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</si>
  <si>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</si>
  <si>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</si>
  <si>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</si>
  <si>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</si>
  <si>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</si>
  <si>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</si>
  <si>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</si>
  <si>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</si>
  <si>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</si>
  <si>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</si>
  <si>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</si>
  <si>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</si>
  <si>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</si>
  <si>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</si>
  <si>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</si>
  <si>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</si>
  <si>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</si>
  <si>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</si>
  <si>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</si>
  <si>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</si>
  <si>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</si>
  <si>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</si>
  <si>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</si>
  <si>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</si>
  <si>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</si>
  <si>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</si>
  <si>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</si>
  <si>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</si>
  <si>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</si>
  <si>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</si>
  <si>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</si>
  <si>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</si>
  <si>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</si>
  <si>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</si>
  <si>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</si>
  <si>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</si>
  <si>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</si>
  <si>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</si>
  <si>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</si>
  <si>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</si>
  <si>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</si>
  <si>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</si>
  <si>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</si>
  <si>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</si>
  <si>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</si>
  <si>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</si>
  <si>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</si>
  <si>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</si>
  <si>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</si>
  <si>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</si>
  <si>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</si>
  <si>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</si>
  <si>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</si>
  <si>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</si>
  <si>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</si>
  <si>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</si>
  <si>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</si>
  <si>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</si>
  <si>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</si>
  <si>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</si>
  <si>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</si>
  <si>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</si>
  <si>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</si>
  <si>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</si>
  <si>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</si>
  <si>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</si>
  <si>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</si>
  <si>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</si>
  <si>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</si>
  <si>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</si>
  <si>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</si>
  <si>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</si>
  <si>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</si>
  <si>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</si>
  <si>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</si>
  <si>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</si>
  <si>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</si>
  <si>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</si>
  <si>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</si>
  <si>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</si>
  <si>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</si>
  <si>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</si>
  <si>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</si>
  <si>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</si>
  <si>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</si>
  <si>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</si>
  <si>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</si>
  <si>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</si>
  <si>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</si>
  <si>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</si>
  <si>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</si>
  <si>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</si>
  <si>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</si>
  <si>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</si>
  <si>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</si>
  <si>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</si>
  <si>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</si>
  <si>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</si>
  <si>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</si>
  <si>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</si>
  <si>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</si>
  <si>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</si>
  <si>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</si>
  <si>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</si>
  <si>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</si>
  <si>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</si>
  <si>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</si>
  <si>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</si>
  <si>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</si>
  <si>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</si>
  <si>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</si>
  <si>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</si>
  <si>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</si>
  <si>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</si>
  <si>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</si>
  <si>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</si>
  <si>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</si>
  <si>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</si>
  <si>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</si>
  <si>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</si>
  <si>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</si>
  <si>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</si>
  <si>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</si>
  <si>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</si>
  <si>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</si>
  <si>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</si>
  <si>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</si>
  <si>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</si>
  <si>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</si>
  <si>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</si>
  <si>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</si>
  <si>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</si>
  <si>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</si>
  <si>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</si>
  <si>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</si>
  <si>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</si>
  <si>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</si>
  <si>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</si>
  <si>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</si>
  <si>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</si>
  <si>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</si>
  <si>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</si>
  <si>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</si>
  <si>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</si>
  <si>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</si>
  <si>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</si>
  <si>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</si>
  <si>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</si>
  <si>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</si>
  <si>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</si>
  <si>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</si>
  <si>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</si>
  <si>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</si>
  <si>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</si>
  <si>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</si>
  <si>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</si>
  <si>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</si>
  <si>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</si>
  <si>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</si>
  <si>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</si>
  <si>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</si>
  <si>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</si>
  <si>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</si>
  <si>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</si>
  <si>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</si>
  <si>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</si>
  <si>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</si>
  <si>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</si>
  <si>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</si>
  <si>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</si>
  <si>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</si>
  <si>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</si>
  <si>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</si>
  <si>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</si>
  <si>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</si>
  <si>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</si>
  <si>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</si>
  <si>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</si>
  <si>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</si>
  <si>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</si>
  <si>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</si>
  <si>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</si>
  <si>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</si>
  <si>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</si>
  <si>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</si>
  <si>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</si>
  <si>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</si>
  <si>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</si>
  <si>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</si>
  <si>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</si>
  <si>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</si>
  <si>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</si>
  <si>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</si>
  <si>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</si>
  <si>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</si>
  <si>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</si>
  <si>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</si>
  <si>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</si>
  <si>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</si>
  <si>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</si>
  <si>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</si>
  <si>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</si>
  <si>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</si>
  <si>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</si>
  <si>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</si>
  <si>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</si>
  <si>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</si>
  <si>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</si>
  <si>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</si>
  <si>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</si>
  <si>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</si>
  <si>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</si>
  <si>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</si>
  <si>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</si>
  <si>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</si>
  <si>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</si>
  <si>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</si>
  <si>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</si>
  <si>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</si>
  <si>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</si>
  <si>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</si>
  <si>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</si>
  <si>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</si>
  <si>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</si>
  <si>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</si>
  <si>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</si>
  <si>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</si>
  <si>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</si>
  <si>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</si>
  <si>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</si>
  <si>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</si>
  <si>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</si>
  <si>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</si>
  <si>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</si>
  <si>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</si>
  <si>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</si>
  <si>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</si>
  <si>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</si>
  <si>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</si>
  <si>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</si>
  <si>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</si>
  <si>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</si>
  <si>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</si>
  <si>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</si>
  <si>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</si>
  <si>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</si>
  <si>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</si>
  <si>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</si>
  <si>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</si>
  <si>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</si>
  <si>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</si>
  <si>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</si>
  <si>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</si>
  <si>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</si>
  <si>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</si>
  <si>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</si>
  <si>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</si>
  <si>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</si>
  <si>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</si>
  <si>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</si>
  <si>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</si>
  <si>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</si>
  <si>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</si>
  <si>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</si>
  <si>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</si>
  <si>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</si>
  <si>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</si>
  <si>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</si>
  <si>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</si>
  <si>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</si>
  <si>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</si>
  <si>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</si>
  <si>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</si>
  <si>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</si>
  <si>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</si>
  <si>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</si>
  <si>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</si>
  <si>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</si>
  <si>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</si>
  <si>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</si>
  <si>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</si>
  <si>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</si>
  <si>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</si>
  <si>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</si>
  <si>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</si>
  <si>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</si>
  <si>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</si>
  <si>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</si>
  <si>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</si>
  <si>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</si>
  <si>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</si>
  <si>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</si>
  <si>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</si>
  <si>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</si>
  <si>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</si>
  <si>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</si>
  <si>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</si>
  <si>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</si>
  <si>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</si>
  <si>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</si>
  <si>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</si>
  <si>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</si>
  <si>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</si>
  <si>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</si>
  <si>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</si>
  <si>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</si>
  <si>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</si>
  <si>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</si>
  <si>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</si>
  <si>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</si>
  <si>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</si>
  <si>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</si>
  <si>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</si>
  <si>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</si>
  <si>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</si>
  <si>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</si>
  <si>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</si>
  <si>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</si>
  <si>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</si>
  <si>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</si>
  <si>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</si>
  <si>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</si>
  <si>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</si>
  <si>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</si>
  <si>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</si>
  <si>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</si>
  <si>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</si>
  <si>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</si>
  <si>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</si>
  <si>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</si>
  <si>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</si>
  <si>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</si>
  <si>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</si>
  <si>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</si>
  <si>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</si>
  <si>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</si>
  <si>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</si>
  <si>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</si>
  <si>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</si>
  <si>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</si>
  <si>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</si>
  <si>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</si>
  <si>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</si>
  <si>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</si>
  <si>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</si>
  <si>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</si>
  <si>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</si>
  <si>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</si>
  <si>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</si>
  <si>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</si>
  <si>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</si>
  <si>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</si>
  <si>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</si>
  <si>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</si>
  <si>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</si>
  <si>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</si>
  <si>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</si>
  <si>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</si>
  <si>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</si>
  <si>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</si>
  <si>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</si>
  <si>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</si>
  <si>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</si>
  <si>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</si>
  <si>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</si>
  <si>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</si>
  <si>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</si>
  <si>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</si>
  <si>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</si>
  <si>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</si>
  <si>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</si>
  <si>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</si>
  <si>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</si>
  <si>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</si>
  <si>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</si>
  <si>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</si>
  <si>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</si>
  <si>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</si>
  <si>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</si>
  <si>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</si>
  <si>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</si>
  <si>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</si>
  <si>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</si>
  <si>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</si>
  <si>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</si>
  <si>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</si>
  <si>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</si>
  <si>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</si>
  <si>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</si>
  <si>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</si>
  <si>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</si>
  <si>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</si>
  <si>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</si>
  <si>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</si>
  <si>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</si>
  <si>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</si>
  <si>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</si>
  <si>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</si>
  <si>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</si>
  <si>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</si>
  <si>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</si>
  <si>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</si>
  <si>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</si>
  <si>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</si>
  <si>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</si>
  <si>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</si>
  <si>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</si>
  <si>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</si>
  <si>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</si>
  <si>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</si>
  <si>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</si>
  <si>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</si>
  <si>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</si>
  <si>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</si>
  <si>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</si>
  <si>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</si>
  <si>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</si>
  <si>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</si>
  <si>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</si>
  <si>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</si>
  <si>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</si>
  <si>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</si>
  <si>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</si>
  <si>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</si>
  <si>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</si>
  <si>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</si>
  <si>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</si>
  <si>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</si>
  <si>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</si>
  <si>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</si>
  <si>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</si>
  <si>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</si>
  <si>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</si>
  <si>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</si>
  <si>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</si>
  <si>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</si>
  <si>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</si>
  <si>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</si>
  <si>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</si>
  <si>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</si>
  <si>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</si>
  <si>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</si>
  <si>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</si>
  <si>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</si>
  <si>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</si>
  <si>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</si>
  <si>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</si>
  <si>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</si>
  <si>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</si>
  <si>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</si>
  <si>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</si>
  <si>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</si>
  <si>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</si>
  <si>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</si>
  <si>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</si>
  <si>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</si>
  <si>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</si>
  <si>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</si>
  <si>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</si>
  <si>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</si>
  <si>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</si>
  <si>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</si>
  <si>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</si>
  <si>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</si>
  <si>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</si>
  <si>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</si>
  <si>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</si>
  <si>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</si>
  <si>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</si>
  <si>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</si>
  <si>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</si>
  <si>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</si>
  <si>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</si>
  <si>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</si>
  <si>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</si>
  <si>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</si>
  <si>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</si>
  <si>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</si>
  <si>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</si>
  <si>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</si>
  <si>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</si>
  <si>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</si>
  <si>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</si>
  <si>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</si>
  <si>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</si>
  <si>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</si>
  <si>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</si>
  <si>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</si>
  <si>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</si>
  <si>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</si>
  <si>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</si>
  <si>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</si>
  <si>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</si>
  <si>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</si>
  <si>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</si>
  <si>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</si>
  <si>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</si>
  <si>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</si>
  <si>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</si>
  <si>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</si>
  <si>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</si>
  <si>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</si>
  <si>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</si>
  <si>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</si>
  <si>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</si>
  <si>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</si>
  <si>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</si>
  <si>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</si>
  <si>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</si>
  <si>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</si>
  <si>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</si>
  <si>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</si>
  <si>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</si>
  <si>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</si>
  <si>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</si>
  <si>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</si>
  <si>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</si>
  <si>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</si>
  <si>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</si>
  <si>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</si>
  <si>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</si>
  <si>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</si>
  <si>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</si>
  <si>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</si>
  <si>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</si>
  <si>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</si>
  <si>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</si>
  <si>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</si>
  <si>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</si>
  <si>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</si>
  <si>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</si>
  <si>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</si>
  <si>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</si>
  <si>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</si>
  <si>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</si>
  <si>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</si>
  <si>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</si>
  <si>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</si>
  <si>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</si>
  <si>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</si>
  <si>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</si>
  <si>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</si>
  <si>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</si>
  <si>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</si>
  <si>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</si>
  <si>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</si>
  <si>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</si>
  <si>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</si>
  <si>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</si>
  <si>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</si>
  <si>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</si>
  <si>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</si>
  <si>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</si>
  <si>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</si>
  <si>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</si>
  <si>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</si>
  <si>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</si>
  <si>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</si>
  <si>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</si>
  <si>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</si>
  <si>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</si>
  <si>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</si>
  <si>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</si>
  <si>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</si>
  <si>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</si>
  <si>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</si>
  <si>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</si>
  <si>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</si>
  <si>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</si>
  <si>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</si>
  <si>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</si>
  <si>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</si>
  <si>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</si>
  <si>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</si>
  <si>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</si>
  <si>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</si>
  <si>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</si>
  <si>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</si>
  <si>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</si>
  <si>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</si>
  <si>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</si>
  <si>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</si>
  <si>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</si>
  <si>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</si>
  <si>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</si>
  <si>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</si>
  <si>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</si>
  <si>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</si>
  <si>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</si>
  <si>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</si>
  <si>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</si>
  <si>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</si>
  <si>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</si>
  <si>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</si>
  <si>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</si>
  <si>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</si>
  <si>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</si>
  <si>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</si>
  <si>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</si>
  <si>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</si>
  <si>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</si>
  <si>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</si>
  <si>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</si>
  <si>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</si>
  <si>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</si>
  <si>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</si>
  <si>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</si>
  <si>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</si>
  <si>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</si>
  <si>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</si>
  <si>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</si>
  <si>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</si>
  <si>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</si>
  <si>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</si>
  <si>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</si>
  <si>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</si>
  <si>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</si>
  <si>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</si>
  <si>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</si>
  <si>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</si>
  <si>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</si>
  <si>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</si>
  <si>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</si>
  <si>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</si>
  <si>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</si>
  <si>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</si>
  <si>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</si>
  <si>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</si>
  <si>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</si>
  <si>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</si>
  <si>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</si>
  <si>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</si>
  <si>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</si>
  <si>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</si>
  <si>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</si>
  <si>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</si>
  <si>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</si>
  <si>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</si>
  <si>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</si>
  <si>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</si>
  <si>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</si>
  <si>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</si>
  <si>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</si>
  <si>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</si>
  <si>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</si>
  <si>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</si>
  <si>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</si>
  <si>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</si>
  <si>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</si>
  <si>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</si>
  <si>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</si>
  <si>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</si>
  <si>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</si>
  <si>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</si>
  <si>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</si>
  <si>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</si>
  <si>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</si>
  <si>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</si>
  <si>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</si>
  <si>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</si>
  <si>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</si>
  <si>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</si>
  <si>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</si>
  <si>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</si>
  <si>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</si>
  <si>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</si>
  <si>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</si>
  <si>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</si>
  <si>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</si>
  <si>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</si>
  <si>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</si>
  <si>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</si>
  <si>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</si>
  <si>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</si>
  <si>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</si>
  <si>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</si>
  <si>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</si>
  <si>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</si>
  <si>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</si>
  <si>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</si>
  <si>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</si>
  <si>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</si>
  <si>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</si>
  <si>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</si>
  <si>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</si>
  <si>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</si>
  <si>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</si>
  <si>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</si>
  <si>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</si>
  <si>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</si>
  <si>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</si>
  <si>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</si>
  <si>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</si>
  <si>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</si>
  <si>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</si>
  <si>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</si>
  <si>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</si>
  <si>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</si>
  <si>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</si>
  <si>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</si>
  <si>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</si>
  <si>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</si>
  <si>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</si>
  <si>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</si>
  <si>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</si>
  <si>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</si>
  <si>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</si>
  <si>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</si>
  <si>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</si>
  <si>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</si>
  <si>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</si>
  <si>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</si>
  <si>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</si>
  <si>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</si>
  <si>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</si>
  <si>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</si>
  <si>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</si>
  <si>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</si>
  <si>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</si>
  <si>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</si>
  <si>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</si>
  <si>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</si>
  <si>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</si>
  <si>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</si>
  <si>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</si>
  <si>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</si>
  <si>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</si>
  <si>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</si>
  <si>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</si>
  <si>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</si>
  <si>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</si>
  <si>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</si>
  <si>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</si>
  <si>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</si>
  <si>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</si>
  <si>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</si>
  <si>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</si>
  <si>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</si>
  <si>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</si>
  <si>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</si>
  <si>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</si>
  <si>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</si>
  <si>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</si>
  <si>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</si>
  <si>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</si>
  <si>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</si>
  <si>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</si>
  <si>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</si>
  <si>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</si>
  <si>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</si>
  <si>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</si>
  <si>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</si>
  <si>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</si>
  <si>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</si>
  <si>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</si>
  <si>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</si>
  <si>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</si>
  <si>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</si>
  <si>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</si>
  <si>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</si>
  <si>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</si>
  <si>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</si>
  <si>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</si>
  <si>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</si>
  <si>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</si>
  <si>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</si>
  <si>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</si>
  <si>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</si>
  <si>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</si>
  <si>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</si>
  <si>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</si>
  <si>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</si>
  <si>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</si>
  <si>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</si>
  <si>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</si>
  <si>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</si>
  <si>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</si>
  <si>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</si>
  <si>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</si>
  <si>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</si>
  <si>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</si>
  <si>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</si>
  <si>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</si>
  <si>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</si>
  <si>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</si>
  <si>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</si>
  <si>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</si>
  <si>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</si>
  <si>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</si>
  <si>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</si>
  <si>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</si>
  <si>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</si>
  <si>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</si>
  <si>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</si>
  <si>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</si>
  <si>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</si>
  <si>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</si>
  <si>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</si>
  <si>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</si>
  <si>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</si>
  <si>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</si>
  <si>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</si>
  <si>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</si>
  <si>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</si>
  <si>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</si>
  <si>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</si>
  <si>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</si>
  <si>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</si>
  <si>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</si>
  <si>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</si>
  <si>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</si>
  <si>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</si>
  <si>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</si>
  <si>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</si>
  <si>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</si>
  <si>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</si>
  <si>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</si>
  <si>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</si>
  <si>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</si>
  <si>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</si>
  <si>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</si>
  <si>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</si>
  <si>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</si>
  <si>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</si>
  <si>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</si>
  <si>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</si>
  <si>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</si>
  <si>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</si>
  <si>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</si>
  <si>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</si>
  <si>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</si>
  <si>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</si>
  <si>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</si>
  <si>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</si>
  <si>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</si>
  <si>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</si>
  <si>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</si>
  <si>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</si>
  <si>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</si>
  <si>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</si>
  <si>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</si>
  <si>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</si>
  <si>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</si>
  <si>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</si>
  <si>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</si>
  <si>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</si>
  <si>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</si>
  <si>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</si>
  <si>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</si>
  <si>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</si>
  <si>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</si>
  <si>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</si>
  <si>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</si>
  <si>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</si>
  <si>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</si>
  <si>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</si>
  <si>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</si>
  <si>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</si>
  <si>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</si>
  <si>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</si>
  <si>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</si>
  <si>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</si>
  <si>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</si>
  <si>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</si>
  <si>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</si>
  <si>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</si>
  <si>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</si>
  <si>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</si>
  <si>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</si>
  <si>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</si>
  <si>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</si>
  <si>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</si>
  <si>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</si>
  <si>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</si>
  <si>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</si>
  <si>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</si>
  <si>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</si>
  <si>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</si>
  <si>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</si>
  <si>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</si>
  <si>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</si>
  <si>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</si>
  <si>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</si>
  <si>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</si>
  <si>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</si>
  <si>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</si>
  <si>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</si>
  <si>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</si>
  <si>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</si>
  <si>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</si>
  <si>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</si>
  <si>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</si>
  <si>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</si>
  <si>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</si>
  <si>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</si>
  <si>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</si>
  <si>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</si>
  <si>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</si>
  <si>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</si>
  <si>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</si>
  <si>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</si>
  <si>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</si>
  <si>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</si>
  <si>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</si>
  <si>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</si>
  <si>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</si>
  <si>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</si>
  <si>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</si>
  <si>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</si>
  <si>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</si>
  <si>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</si>
  <si>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</si>
  <si>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</si>
  <si>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</si>
  <si>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</si>
  <si>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</si>
  <si>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</si>
  <si>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</si>
  <si>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</si>
  <si>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</si>
  <si>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</si>
  <si>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</si>
  <si>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</si>
  <si>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</si>
  <si>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</si>
  <si>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</si>
  <si>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</si>
  <si>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</si>
  <si>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</si>
  <si>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</si>
  <si>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</si>
  <si>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</si>
  <si>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</si>
  <si>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</si>
  <si>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</si>
  <si>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</si>
  <si>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</si>
  <si>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</si>
  <si>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</si>
  <si>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</si>
  <si>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</si>
  <si>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</si>
  <si>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</si>
  <si>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</si>
  <si>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</si>
  <si>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</si>
  <si>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</si>
  <si>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</si>
  <si>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</si>
  <si>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</si>
  <si>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</si>
  <si>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</si>
  <si>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</si>
  <si>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</si>
  <si>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</si>
  <si>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</si>
  <si>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</si>
  <si>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</si>
  <si>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</si>
  <si>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</si>
  <si>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</si>
  <si>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</si>
  <si>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</si>
  <si>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</si>
  <si>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</si>
  <si>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</si>
  <si>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</si>
  <si>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</si>
  <si>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</si>
  <si>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</si>
  <si>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</si>
  <si>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</si>
  <si>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</si>
  <si>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</si>
  <si>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</si>
  <si>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</si>
  <si>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</si>
  <si>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</si>
  <si>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</si>
  <si>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</si>
  <si>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</si>
  <si>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</si>
  <si>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</si>
  <si>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</si>
  <si>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</si>
  <si>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</si>
  <si>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</si>
  <si>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</si>
  <si>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</si>
  <si>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</si>
  <si>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</si>
  <si>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</si>
  <si>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</si>
  <si>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</si>
  <si>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</si>
  <si>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</si>
  <si>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</si>
  <si>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</si>
  <si>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</si>
  <si>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</si>
  <si>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</si>
  <si>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</si>
  <si>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</si>
  <si>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</si>
  <si>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</si>
  <si>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</si>
  <si>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</si>
  <si>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</si>
  <si>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</si>
  <si>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</si>
  <si>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</si>
  <si>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</si>
  <si>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</si>
  <si>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</si>
  <si>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</si>
  <si>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</si>
  <si>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</si>
  <si>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</si>
  <si>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</si>
  <si>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</si>
  <si>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</si>
  <si>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</si>
  <si>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</si>
  <si>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</si>
  <si>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</si>
  <si>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</si>
  <si>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</si>
  <si>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</si>
  <si>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</si>
  <si>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</si>
  <si>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</si>
  <si>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</si>
  <si>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</si>
  <si>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</si>
  <si>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</si>
  <si>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</si>
  <si>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</si>
  <si>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</si>
  <si>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</si>
  <si>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</si>
  <si>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</si>
  <si>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</si>
  <si>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</si>
  <si>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</si>
  <si>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</si>
  <si>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</si>
  <si>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</si>
  <si>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</si>
  <si>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</si>
  <si>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</si>
  <si>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</si>
  <si>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</si>
  <si>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</si>
  <si>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</si>
  <si>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</si>
  <si>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</si>
  <si>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</si>
  <si>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</si>
  <si>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</si>
  <si>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</si>
  <si>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</si>
  <si>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</si>
  <si>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</si>
  <si>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</si>
  <si>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</si>
  <si>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</si>
  <si>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</si>
  <si>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</si>
  <si>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</si>
  <si>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</si>
  <si>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</si>
  <si>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</si>
  <si>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</si>
  <si>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</si>
  <si>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</si>
  <si>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</si>
  <si>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</si>
  <si>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</si>
  <si>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</si>
  <si>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</si>
  <si>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</si>
  <si>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</si>
  <si>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</si>
  <si>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</si>
  <si>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</si>
  <si>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</si>
  <si>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</si>
  <si>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</si>
  <si>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</si>
  <si>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</si>
  <si>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</si>
  <si>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</si>
  <si>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</si>
  <si>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</si>
  <si>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</si>
  <si>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</si>
  <si>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</si>
  <si>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</si>
  <si>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</si>
  <si>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</si>
  <si>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</si>
  <si>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</si>
  <si>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</si>
  <si>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</si>
  <si>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</si>
  <si>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</si>
  <si>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</si>
  <si>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</si>
  <si>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</si>
  <si>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</si>
  <si>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</si>
  <si>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</si>
  <si>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</si>
  <si>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</si>
  <si>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</si>
  <si>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</si>
  <si>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</si>
  <si>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</si>
  <si>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</si>
  <si>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</si>
  <si>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</si>
  <si>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</si>
  <si>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</si>
  <si>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</si>
  <si>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</si>
  <si>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</si>
  <si>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</si>
  <si>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</si>
  <si>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</si>
  <si>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</si>
  <si>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</si>
  <si>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</si>
  <si>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</si>
  <si>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</si>
  <si>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</si>
  <si>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</si>
  <si>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</si>
  <si>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</si>
  <si>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</si>
  <si>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</si>
  <si>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</si>
  <si>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</si>
  <si>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</si>
  <si>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</si>
  <si>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</si>
  <si>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</si>
  <si>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</si>
  <si>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</si>
  <si>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</si>
  <si>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</si>
  <si>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</si>
  <si>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</si>
  <si>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</si>
  <si>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</si>
  <si>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</si>
  <si>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</si>
  <si>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</si>
  <si>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</si>
  <si>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</si>
  <si>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</si>
  <si>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</si>
  <si>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</si>
  <si>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</si>
  <si>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</si>
  <si>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</si>
  <si>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</si>
  <si>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</si>
  <si>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</si>
  <si>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</si>
  <si>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</si>
  <si>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</si>
  <si>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</si>
  <si>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</si>
  <si>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</si>
  <si>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</si>
  <si>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</si>
  <si>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</si>
  <si>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</si>
  <si>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</si>
  <si>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</si>
  <si>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</si>
  <si>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</si>
  <si>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</si>
  <si>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</si>
  <si>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</si>
  <si>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</si>
  <si>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</si>
  <si>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</si>
  <si>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</si>
  <si>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</si>
  <si>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</si>
  <si>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</si>
  <si>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</si>
  <si>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</si>
  <si>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</si>
  <si>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</si>
  <si>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</si>
  <si>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</si>
  <si>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</si>
  <si>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</si>
  <si>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</si>
  <si>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</si>
  <si>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</si>
  <si>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</si>
  <si>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</si>
  <si>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</si>
  <si>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</si>
  <si>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</si>
  <si>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</si>
  <si>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</si>
  <si>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</si>
  <si>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</si>
  <si>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</si>
  <si>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</si>
  <si>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</si>
  <si>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</si>
  <si>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</si>
  <si>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</si>
  <si>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</si>
  <si>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</si>
  <si>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</si>
  <si>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</si>
  <si>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</si>
  <si>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</si>
  <si>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</si>
  <si>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</si>
  <si>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</si>
  <si>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</si>
  <si>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</si>
  <si>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</si>
  <si>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</si>
  <si>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</si>
  <si>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</si>
  <si>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</si>
  <si>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</si>
  <si>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</si>
  <si>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</si>
  <si>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</si>
  <si>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</si>
  <si>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</si>
  <si>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</si>
  <si>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</si>
  <si>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</si>
  <si>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</si>
  <si>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</si>
  <si>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</si>
  <si>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</si>
  <si>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</si>
  <si>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</si>
  <si>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</si>
  <si>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</si>
  <si>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</si>
  <si>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</si>
  <si>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</si>
  <si>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</si>
  <si>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</si>
  <si>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</si>
  <si>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</si>
  <si>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</si>
  <si>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</si>
  <si>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</si>
  <si>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</si>
  <si>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</si>
  <si>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</si>
  <si>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</si>
  <si>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</si>
  <si>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</si>
  <si>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</si>
  <si>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</si>
  <si>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</si>
  <si>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</si>
  <si>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</si>
  <si>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</si>
  <si>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</si>
  <si>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</si>
  <si>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</si>
  <si>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</si>
  <si>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</si>
  <si>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</si>
  <si>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</si>
  <si>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</si>
  <si>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</si>
  <si>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</si>
  <si>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</si>
  <si>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</si>
  <si>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</si>
  <si>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</si>
  <si>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</si>
  <si>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</si>
  <si>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</si>
  <si>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</si>
  <si>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</si>
  <si>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</si>
  <si>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</si>
  <si>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</si>
  <si>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</si>
  <si>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</si>
  <si>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</si>
  <si>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</si>
  <si>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</si>
  <si>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</si>
  <si>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</si>
  <si>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</si>
  <si>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</si>
  <si>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</si>
  <si>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</si>
  <si>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</si>
  <si>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</si>
  <si>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</si>
  <si>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</si>
  <si>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</si>
  <si>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</si>
  <si>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</si>
  <si>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</si>
  <si>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</si>
  <si>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</si>
  <si>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</si>
  <si>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</si>
  <si>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</si>
  <si>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</si>
  <si>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</si>
  <si>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</si>
  <si>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</si>
  <si>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</si>
  <si>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</si>
  <si>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</si>
  <si>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</si>
  <si>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</si>
  <si>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</si>
  <si>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</si>
  <si>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</si>
  <si>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</si>
  <si>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</si>
  <si>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</si>
  <si>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</si>
  <si>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</si>
  <si>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</si>
  <si>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</si>
  <si>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</si>
  <si>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</si>
  <si>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</si>
  <si>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</si>
  <si>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</si>
  <si>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</si>
  <si>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</si>
  <si>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</si>
  <si>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</si>
  <si>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</si>
  <si>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</si>
  <si>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</si>
  <si>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</si>
  <si>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</si>
  <si>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</si>
  <si>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</si>
  <si>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</si>
  <si>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</si>
  <si>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</si>
  <si>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</si>
  <si>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</si>
  <si>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</si>
  <si>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</si>
  <si>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</si>
  <si>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</si>
  <si>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</si>
  <si>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</si>
  <si>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</si>
  <si>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</si>
  <si>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</si>
  <si>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</si>
  <si>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</si>
  <si>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</si>
  <si>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</si>
  <si>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</si>
  <si>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</si>
  <si>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</si>
  <si>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</si>
  <si>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</si>
  <si>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</si>
  <si>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</si>
  <si>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</si>
  <si>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</si>
  <si>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</si>
  <si>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</si>
  <si>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</si>
  <si>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</si>
  <si>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</si>
  <si>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</si>
  <si>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</si>
  <si>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</si>
  <si>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</si>
  <si>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</si>
  <si>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</si>
  <si>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</si>
  <si>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</si>
  <si>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</si>
  <si>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</si>
  <si>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</si>
  <si>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</si>
  <si>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</si>
  <si>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</si>
  <si>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</si>
  <si>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</si>
  <si>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</si>
  <si>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</si>
  <si>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</si>
  <si>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</si>
  <si>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</si>
  <si>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</si>
  <si>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</si>
  <si>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</si>
  <si>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</si>
  <si>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</si>
  <si>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</si>
  <si>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</si>
  <si>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</si>
  <si>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</si>
  <si>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</si>
  <si>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</si>
  <si>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</si>
  <si>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</si>
  <si>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</si>
  <si>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</si>
  <si>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</si>
  <si>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</si>
  <si>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</si>
  <si>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</si>
  <si>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</si>
  <si>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</si>
  <si>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</si>
  <si>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</si>
  <si>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</si>
  <si>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</si>
  <si>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</si>
  <si>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</si>
  <si>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</si>
  <si>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</si>
  <si>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</si>
  <si>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</si>
  <si>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</si>
  <si>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</si>
  <si>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</si>
  <si>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</si>
  <si>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</si>
  <si>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</si>
  <si>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</si>
  <si>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</si>
  <si>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</si>
  <si>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</si>
  <si>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</si>
  <si>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</si>
  <si>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</si>
  <si>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</si>
  <si>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</si>
  <si>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</si>
  <si>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</si>
  <si>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</si>
  <si>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</si>
  <si>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</si>
  <si>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</si>
  <si>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</si>
  <si>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</si>
  <si>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</si>
  <si>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</si>
  <si>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</si>
  <si>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</si>
  <si>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</si>
  <si>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</si>
  <si>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</si>
  <si>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</si>
  <si>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</si>
  <si>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</si>
  <si>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</si>
  <si>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</si>
  <si>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</si>
  <si>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</si>
  <si>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</si>
  <si>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</si>
  <si>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</si>
  <si>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</si>
  <si>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</si>
  <si>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</si>
  <si>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</si>
  <si>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</si>
  <si>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</si>
  <si>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</si>
  <si>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</si>
  <si>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</si>
  <si>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</si>
  <si>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</si>
  <si>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</si>
  <si>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</si>
  <si>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</si>
  <si>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</si>
  <si>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</si>
  <si>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</si>
  <si>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</si>
  <si>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</si>
  <si>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</si>
  <si>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</si>
  <si>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</si>
  <si>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</si>
  <si>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2 Gavetas Vacias + 1 Gavetas Fallando</t>
  </si>
  <si>
    <t>ReservaC Norte</t>
  </si>
  <si>
    <t xml:space="preserve">Brioso Luciano, Cristino </t>
  </si>
  <si>
    <t>3335871337</t>
  </si>
  <si>
    <t>3335871321</t>
  </si>
  <si>
    <t>3335871159</t>
  </si>
  <si>
    <t>3335871088</t>
  </si>
  <si>
    <t>3335871773</t>
  </si>
  <si>
    <t>3335871770</t>
  </si>
  <si>
    <t>3335871755</t>
  </si>
  <si>
    <t>3335871745</t>
  </si>
  <si>
    <t>3335871744</t>
  </si>
  <si>
    <t>3335871700</t>
  </si>
  <si>
    <t>3335871644</t>
  </si>
  <si>
    <t>3335871636</t>
  </si>
  <si>
    <t>3335871622</t>
  </si>
  <si>
    <t>3335871615</t>
  </si>
  <si>
    <t>3335871509</t>
  </si>
  <si>
    <t>Morales Payano, Wilfredy Leandro</t>
  </si>
  <si>
    <t>3335871813</t>
  </si>
  <si>
    <t>3335871811</t>
  </si>
  <si>
    <t>3335871795</t>
  </si>
  <si>
    <t>3335871791</t>
  </si>
  <si>
    <t>3335871817</t>
  </si>
  <si>
    <t>3335871832</t>
  </si>
  <si>
    <t>3335871837</t>
  </si>
  <si>
    <t>3335871844</t>
  </si>
  <si>
    <t>3335871848</t>
  </si>
  <si>
    <t>3335871849</t>
  </si>
  <si>
    <t>3335871850</t>
  </si>
  <si>
    <t xml:space="preserve">Gil Carrera, Santiago </t>
  </si>
  <si>
    <t>3335871896</t>
  </si>
  <si>
    <t>3335871892</t>
  </si>
  <si>
    <t>3335871882</t>
  </si>
  <si>
    <t>3335871877</t>
  </si>
  <si>
    <t>3335871864</t>
  </si>
  <si>
    <t>3335871862</t>
  </si>
  <si>
    <t>GAVETA DE DEPOSITO LLENA</t>
  </si>
  <si>
    <t>REINICIO FALLIDO</t>
  </si>
  <si>
    <t>3335871947</t>
  </si>
  <si>
    <t>3335871946</t>
  </si>
  <si>
    <t>3335871944</t>
  </si>
  <si>
    <t>3335871939</t>
  </si>
  <si>
    <t>3335871937</t>
  </si>
  <si>
    <t>3335871930</t>
  </si>
  <si>
    <t>3335871918</t>
  </si>
  <si>
    <t>3335871916</t>
  </si>
  <si>
    <t>3335871915</t>
  </si>
  <si>
    <t>3335871914</t>
  </si>
  <si>
    <t>3335871913</t>
  </si>
  <si>
    <t>3335871909</t>
  </si>
  <si>
    <t>3335871908</t>
  </si>
  <si>
    <t>3335871900</t>
  </si>
  <si>
    <t>ATM S/M Olé Av. España</t>
  </si>
  <si>
    <t>3335871972</t>
  </si>
  <si>
    <t>3335871971</t>
  </si>
  <si>
    <t>3335871970</t>
  </si>
  <si>
    <t>3335871968</t>
  </si>
  <si>
    <t>3335871967</t>
  </si>
  <si>
    <t>3335871966</t>
  </si>
  <si>
    <t>3335871965</t>
  </si>
  <si>
    <t>3335871964</t>
  </si>
  <si>
    <t>3335871963</t>
  </si>
  <si>
    <t>3335871962</t>
  </si>
  <si>
    <t>3335871959</t>
  </si>
  <si>
    <t>3335871957</t>
  </si>
  <si>
    <t>3335871956</t>
  </si>
  <si>
    <t>3335871955</t>
  </si>
  <si>
    <t>3335871953</t>
  </si>
  <si>
    <t>3335871952</t>
  </si>
  <si>
    <t>3335871949</t>
  </si>
  <si>
    <t>3335871998</t>
  </si>
  <si>
    <t>3335871996</t>
  </si>
  <si>
    <t>3335871995</t>
  </si>
  <si>
    <t>3335871994</t>
  </si>
  <si>
    <t>3335871992</t>
  </si>
  <si>
    <t>3335871991</t>
  </si>
  <si>
    <t>3335871989</t>
  </si>
  <si>
    <t>3335871987</t>
  </si>
  <si>
    <t>3335871986</t>
  </si>
  <si>
    <t>3335871985</t>
  </si>
  <si>
    <t>3335871983</t>
  </si>
  <si>
    <t>3335871982</t>
  </si>
  <si>
    <t>3335871981</t>
  </si>
  <si>
    <t>3335871980</t>
  </si>
  <si>
    <t>3335871979</t>
  </si>
  <si>
    <t>3335871978</t>
  </si>
  <si>
    <t>3335871977</t>
  </si>
  <si>
    <t>3335871976</t>
  </si>
  <si>
    <t>3335871975</t>
  </si>
  <si>
    <t>3335871973</t>
  </si>
  <si>
    <t xml:space="preserve">SIN EFECTIVO </t>
  </si>
  <si>
    <t>3335872014</t>
  </si>
  <si>
    <t>3335872012</t>
  </si>
  <si>
    <t>3335872007</t>
  </si>
  <si>
    <t>3335872006</t>
  </si>
  <si>
    <t>3335872005</t>
  </si>
  <si>
    <t>3335872004</t>
  </si>
  <si>
    <t>3335872003</t>
  </si>
  <si>
    <t>3335872002</t>
  </si>
  <si>
    <t>3335872001</t>
  </si>
  <si>
    <t>3335872000</t>
  </si>
  <si>
    <t>3335872018</t>
  </si>
  <si>
    <t>3335872023</t>
  </si>
  <si>
    <t>3335872022</t>
  </si>
  <si>
    <t>3335872021</t>
  </si>
  <si>
    <t>3335872020</t>
  </si>
  <si>
    <t>3335872019</t>
  </si>
  <si>
    <t>3335872049</t>
  </si>
  <si>
    <t>3335872048</t>
  </si>
  <si>
    <t>3335872047</t>
  </si>
  <si>
    <t>3335872044</t>
  </si>
  <si>
    <t>3335872043</t>
  </si>
  <si>
    <t>3335872042</t>
  </si>
  <si>
    <t>3335872039</t>
  </si>
  <si>
    <t>3335872038</t>
  </si>
  <si>
    <t>3335872037</t>
  </si>
  <si>
    <t>3335872036</t>
  </si>
  <si>
    <t>3335872035</t>
  </si>
  <si>
    <t>3335872033</t>
  </si>
  <si>
    <t>3335872029</t>
  </si>
  <si>
    <t>3335872028</t>
  </si>
  <si>
    <t>3335872027</t>
  </si>
  <si>
    <t>3335872026</t>
  </si>
  <si>
    <t>3335871830</t>
  </si>
  <si>
    <t>3335871747</t>
  </si>
  <si>
    <t>3335871543</t>
  </si>
  <si>
    <t>Closed</t>
  </si>
  <si>
    <t>3335872099</t>
  </si>
  <si>
    <t>3335872097</t>
  </si>
  <si>
    <t>3335872095</t>
  </si>
  <si>
    <t>3335872094</t>
  </si>
  <si>
    <t>3335872093</t>
  </si>
  <si>
    <t>3335872092</t>
  </si>
  <si>
    <t>3335872091</t>
  </si>
  <si>
    <t>3335872090</t>
  </si>
  <si>
    <t>3335872089</t>
  </si>
  <si>
    <t>3335872088</t>
  </si>
  <si>
    <t>3335872087</t>
  </si>
  <si>
    <t>3335872086</t>
  </si>
  <si>
    <t>3335872085</t>
  </si>
  <si>
    <t>3335872084</t>
  </si>
  <si>
    <t>3335872083</t>
  </si>
  <si>
    <t>3335872082</t>
  </si>
  <si>
    <t>3335872081</t>
  </si>
  <si>
    <t>3335872080</t>
  </si>
  <si>
    <t>3335872079</t>
  </si>
  <si>
    <t>3335872078</t>
  </si>
  <si>
    <t>3335872077</t>
  </si>
  <si>
    <t>3335872076</t>
  </si>
  <si>
    <t>3335872075</t>
  </si>
  <si>
    <t>3335872074</t>
  </si>
  <si>
    <t>3335872073</t>
  </si>
  <si>
    <t>3335872072</t>
  </si>
  <si>
    <t>3335872071</t>
  </si>
  <si>
    <t>3335872070</t>
  </si>
  <si>
    <t>3335872069</t>
  </si>
  <si>
    <t>3335872067</t>
  </si>
  <si>
    <t>3335872065</t>
  </si>
  <si>
    <t>3335872063</t>
  </si>
  <si>
    <t>3335872062</t>
  </si>
  <si>
    <t>3335872061</t>
  </si>
  <si>
    <t>3335872060</t>
  </si>
  <si>
    <t>3335872059</t>
  </si>
  <si>
    <t>3335872054</t>
  </si>
  <si>
    <t>3335872053</t>
  </si>
  <si>
    <t>3335872052</t>
  </si>
  <si>
    <t>3335872051</t>
  </si>
  <si>
    <t>3335872106</t>
  </si>
  <si>
    <t>3335872096</t>
  </si>
  <si>
    <t>3335872055</t>
  </si>
  <si>
    <t>Santos Torres, Braian Antonio</t>
  </si>
  <si>
    <t>3335872111</t>
  </si>
  <si>
    <t>3335872110</t>
  </si>
  <si>
    <t>3335872109</t>
  </si>
  <si>
    <t>3335872108</t>
  </si>
  <si>
    <t>3335872107</t>
  </si>
  <si>
    <t>3335872145</t>
  </si>
  <si>
    <t>3335872144</t>
  </si>
  <si>
    <t>3335872143</t>
  </si>
  <si>
    <t>3335872142</t>
  </si>
  <si>
    <t>3335872141</t>
  </si>
  <si>
    <t>3335872140</t>
  </si>
  <si>
    <t>3335872139</t>
  </si>
  <si>
    <t>3335872138</t>
  </si>
  <si>
    <t>3335872137</t>
  </si>
  <si>
    <t>3335872136</t>
  </si>
  <si>
    <t>3335872135</t>
  </si>
  <si>
    <t>3335872134</t>
  </si>
  <si>
    <t>3335872133</t>
  </si>
  <si>
    <t>3335872132</t>
  </si>
  <si>
    <t>3335872131</t>
  </si>
  <si>
    <t>3335872130</t>
  </si>
  <si>
    <t>3335872129</t>
  </si>
  <si>
    <t>3335872128</t>
  </si>
  <si>
    <t>3335872127</t>
  </si>
  <si>
    <t>3335872126</t>
  </si>
  <si>
    <t>3335872125</t>
  </si>
  <si>
    <t>3335872124</t>
  </si>
  <si>
    <t>3335872122</t>
  </si>
  <si>
    <t>3335872120</t>
  </si>
  <si>
    <t>3335872119</t>
  </si>
  <si>
    <t>3335872118</t>
  </si>
  <si>
    <t>3335872116</t>
  </si>
  <si>
    <t>3335872115</t>
  </si>
  <si>
    <t>3335872112</t>
  </si>
  <si>
    <t>3335872169</t>
  </si>
  <si>
    <t>3335872168</t>
  </si>
  <si>
    <t>3335872167</t>
  </si>
  <si>
    <t>3335872166</t>
  </si>
  <si>
    <t>3335872165</t>
  </si>
  <si>
    <t>3335872164</t>
  </si>
  <si>
    <t>3335872163</t>
  </si>
  <si>
    <t>3335872161</t>
  </si>
  <si>
    <t>3335872160</t>
  </si>
  <si>
    <t>3335872159</t>
  </si>
  <si>
    <t>3335872158</t>
  </si>
  <si>
    <t>3335872156</t>
  </si>
  <si>
    <t>3335872155</t>
  </si>
  <si>
    <t>3335872154</t>
  </si>
  <si>
    <t>3335872153</t>
  </si>
  <si>
    <t>3335872152</t>
  </si>
  <si>
    <t>3335872151</t>
  </si>
  <si>
    <t>3335872149</t>
  </si>
  <si>
    <t>3335872148</t>
  </si>
  <si>
    <t>3335872147</t>
  </si>
  <si>
    <t xml:space="preserve">GAVETAS VACIAS + GAVETAS FALLANDO </t>
  </si>
  <si>
    <t>SIN EFECITVO</t>
  </si>
  <si>
    <t>03 Mayo de 2021</t>
  </si>
  <si>
    <t>3335872171</t>
  </si>
  <si>
    <t>3335872172</t>
  </si>
  <si>
    <t>3335872173</t>
  </si>
  <si>
    <t>3335872174</t>
  </si>
  <si>
    <t>3335872175</t>
  </si>
  <si>
    <t>Abastecido</t>
  </si>
  <si>
    <t>En Servicio</t>
  </si>
  <si>
    <t>3335872579</t>
  </si>
  <si>
    <t>3335872509</t>
  </si>
  <si>
    <t>3335872457</t>
  </si>
  <si>
    <t>3335872427</t>
  </si>
  <si>
    <t>3335872417</t>
  </si>
  <si>
    <t>3335872186</t>
  </si>
  <si>
    <t>Gonzalez Ceballos, Dionisio</t>
  </si>
  <si>
    <t>CARGA EXITOSA</t>
  </si>
  <si>
    <t>SIN ACTIVIDAD DE RETIRO</t>
  </si>
  <si>
    <t>Solucionado</t>
  </si>
  <si>
    <t>3335873447</t>
  </si>
  <si>
    <t>3335873441</t>
  </si>
  <si>
    <t>3335873436</t>
  </si>
  <si>
    <t>3335873432</t>
  </si>
  <si>
    <t>3335873419</t>
  </si>
  <si>
    <t>3335873395</t>
  </si>
  <si>
    <t>3335873394</t>
  </si>
  <si>
    <t>3335873376</t>
  </si>
  <si>
    <t>3335873292</t>
  </si>
  <si>
    <t>3335873289</t>
  </si>
  <si>
    <t>3335873287</t>
  </si>
  <si>
    <t>3335873284</t>
  </si>
  <si>
    <t>3335873177</t>
  </si>
  <si>
    <t>3335873162</t>
  </si>
  <si>
    <t>3335873116</t>
  </si>
  <si>
    <t>3335873103</t>
  </si>
  <si>
    <t>3335873077</t>
  </si>
  <si>
    <t>3335873060</t>
  </si>
  <si>
    <t>3335873056</t>
  </si>
  <si>
    <t>3335873021</t>
  </si>
  <si>
    <t>3335872707</t>
  </si>
  <si>
    <t>3335872694</t>
  </si>
  <si>
    <t>LECTOR VIOLENTADO</t>
  </si>
  <si>
    <t>Reyes Martinez, Samuel Elymax</t>
  </si>
  <si>
    <t>Fernandez Pichardo, Jorge Rafael</t>
  </si>
  <si>
    <t>3335873746</t>
  </si>
  <si>
    <t>3335873742</t>
  </si>
  <si>
    <t>3335873735</t>
  </si>
  <si>
    <t>3335873709</t>
  </si>
  <si>
    <t>3335873704</t>
  </si>
  <si>
    <t>3335873523</t>
  </si>
  <si>
    <t>3335873478</t>
  </si>
  <si>
    <t>3335873470</t>
  </si>
  <si>
    <t>3335873452</t>
  </si>
  <si>
    <t>GAVETAS VACIAS+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</si>
</sst>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22" fontId="7" fillId="0" borderId="64" xfId="0" applyNumberFormat="1" applyFont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30" fillId="4" borderId="64" xfId="0" applyFont="1" applyFill="1" applyBorder="1" applyAlignment="1">
      <alignment horizontal="center" vertical="center" wrapText="1"/>
    </xf>
    <xf numFmtId="0" fontId="30" fillId="40" borderId="64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0" fillId="43" borderId="64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3" fillId="5" borderId="70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06"/>
      <tableStyleElement type="headerRow" dxfId="705"/>
      <tableStyleElement type="totalRow" dxfId="704"/>
      <tableStyleElement type="firstColumn" dxfId="703"/>
      <tableStyleElement type="lastColumn" dxfId="702"/>
      <tableStyleElement type="firstRowStripe" dxfId="701"/>
      <tableStyleElement type="firstColumnStripe" dxfId="70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80465" TargetMode="External"/><Relationship Id="rId13" Type="http://schemas.openxmlformats.org/officeDocument/2006/relationships/hyperlink" Target="javascript:showDetailWithPersid(%22cnt:4469676F6E7A616C657A000000000000%22)" TargetMode="External"/><Relationship Id="rId18" Type="http://schemas.openxmlformats.org/officeDocument/2006/relationships/hyperlink" Target="javascript:showDetailWithPersid(%22cnt:4469676F6E7A616C657A000000000000%22)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javascript:showDetailWithPersid(%22cnt:4469676F6E7A616C657A000000000000%22)" TargetMode="External"/><Relationship Id="rId7" Type="http://schemas.openxmlformats.org/officeDocument/2006/relationships/hyperlink" Target="http://s460-helpdesk/CAisd/pdmweb.exe?OP=SEARCH+FACTORY=in+SKIPLIST=1+QBE.EQ.id=3580466" TargetMode="External"/><Relationship Id="rId12" Type="http://schemas.openxmlformats.org/officeDocument/2006/relationships/hyperlink" Target="javascript:showDetailWithPersid(%22cnt:4469676F6E7A616C657A000000000000%22)" TargetMode="External"/><Relationship Id="rId17" Type="http://schemas.openxmlformats.org/officeDocument/2006/relationships/hyperlink" Target="javascript:showDetailWithPersid(%22cnt:4469676F6E7A616C657A000000000000%22)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javascript:showDetailWithPersid(%22cnt:4469676F6E7A616C657A000000000000%22)" TargetMode="External"/><Relationship Id="rId20" Type="http://schemas.openxmlformats.org/officeDocument/2006/relationships/hyperlink" Target="javascript:showDetailWithPersid(%22cnt:4469676F6E7A616C657A000000000000%22)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80462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javascript:showDetailWithPersid(%22cnt:4469676F6E7A616C657A000000000000%22)" TargetMode="External"/><Relationship Id="rId10" Type="http://schemas.openxmlformats.org/officeDocument/2006/relationships/hyperlink" Target="http://s460-helpdesk/CAisd/pdmweb.exe?OP=SEARCH+FACTORY=in+SKIPLIST=1+QBE.EQ.id=3580463" TargetMode="External"/><Relationship Id="rId19" Type="http://schemas.openxmlformats.org/officeDocument/2006/relationships/hyperlink" Target="javascript:showDetailWithPersid(%22cnt:4469676F6E7A616C657A000000000000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80464" TargetMode="External"/><Relationship Id="rId14" Type="http://schemas.openxmlformats.org/officeDocument/2006/relationships/hyperlink" Target="javascript:showDetailWithPersid(%22cnt:4469676F6E7A616C657A000000000000%22)" TargetMode="External"/><Relationship Id="rId22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460-helpdesk/CAisd/pdmweb.exe?OP=SEARCH+FACTORY=in+SKIPLIST=1+QBE.EQ.id=3580464" TargetMode="External"/><Relationship Id="rId2" Type="http://schemas.openxmlformats.org/officeDocument/2006/relationships/hyperlink" Target="http://s460-helpdesk/CAisd/pdmweb.exe?OP=SEARCH+FACTORY=in+SKIPLIST=1+QBE.EQ.id=3580466" TargetMode="External"/><Relationship Id="rId1" Type="http://schemas.openxmlformats.org/officeDocument/2006/relationships/hyperlink" Target="http://s460-helpdesk/CAisd/pdmweb.exe?OP=SEARCH+FACTORY=in+SKIPLIST=1+QBE.EQ.id=3580465" TargetMode="External"/><Relationship Id="rId4" Type="http://schemas.openxmlformats.org/officeDocument/2006/relationships/hyperlink" Target="http://s460-helpdesk/CAisd/pdmweb.exe?OP=SEARCH+FACTORY=in+SKIPLIST=1+QBE.EQ.id=358046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79"/>
  <sheetViews>
    <sheetView tabSelected="1" zoomScale="95" zoomScaleNormal="95" workbookViewId="0">
      <pane ySplit="4" topLeftCell="A5" activePane="bottomLeft" state="frozen"/>
      <selection pane="bottomLeft" activeCell="Q19" sqref="Q19"/>
    </sheetView>
  </sheetViews>
  <sheetFormatPr baseColWidth="10" defaultColWidth="21" defaultRowHeight="15" x14ac:dyDescent="0.25"/>
  <cols>
    <col min="1" max="1" width="25.5703125" style="87" bestFit="1" customWidth="1"/>
    <col min="2" max="2" width="20.28515625" style="112" bestFit="1" customWidth="1"/>
    <col min="3" max="3" width="17.7109375" style="44" bestFit="1" customWidth="1"/>
    <col min="4" max="4" width="27.42578125" style="87" bestFit="1" customWidth="1"/>
    <col min="5" max="5" width="11.140625" style="82" bestFit="1" customWidth="1"/>
    <col min="6" max="6" width="11.85546875" style="45" bestFit="1" customWidth="1"/>
    <col min="7" max="7" width="58.28515625" style="45" bestFit="1" customWidth="1"/>
    <col min="8" max="11" width="5.28515625" style="45" bestFit="1" customWidth="1"/>
    <col min="12" max="12" width="48.85546875" style="45" bestFit="1" customWidth="1"/>
    <col min="13" max="13" width="20.140625" style="87" bestFit="1" customWidth="1"/>
    <col min="14" max="14" width="16.5703125" style="87" bestFit="1" customWidth="1"/>
    <col min="15" max="15" width="40.140625" style="87" bestFit="1" customWidth="1"/>
    <col min="16" max="16" width="22.140625" style="89" hidden="1" customWidth="1"/>
    <col min="17" max="17" width="52.5703125" style="75" bestFit="1" customWidth="1"/>
    <col min="18" max="18" width="3.85546875" style="43" customWidth="1"/>
    <col min="19" max="16384" width="21" style="43"/>
  </cols>
  <sheetData>
    <row r="1" spans="1:18" ht="18" x14ac:dyDescent="0.25">
      <c r="A1" s="174" t="s">
        <v>2154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</row>
    <row r="2" spans="1:18" ht="18" x14ac:dyDescent="0.25">
      <c r="A2" s="171" t="s">
        <v>2151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3"/>
    </row>
    <row r="3" spans="1:18" ht="18.75" thickBot="1" x14ac:dyDescent="0.3">
      <c r="A3" s="177" t="s">
        <v>2804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9"/>
      <c r="R3" s="87"/>
    </row>
    <row r="4" spans="1:18" s="25" customFormat="1" ht="18" x14ac:dyDescent="0.25">
      <c r="A4" s="145" t="s">
        <v>2395</v>
      </c>
      <c r="B4" s="144" t="s">
        <v>2216</v>
      </c>
      <c r="C4" s="145" t="s">
        <v>11</v>
      </c>
      <c r="D4" s="145" t="s">
        <v>12</v>
      </c>
      <c r="E4" s="146" t="s">
        <v>18</v>
      </c>
      <c r="F4" s="145"/>
      <c r="G4" s="145"/>
      <c r="H4" s="145"/>
      <c r="I4" s="145"/>
      <c r="J4" s="145"/>
      <c r="K4" s="145"/>
      <c r="L4" s="14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47" t="s">
        <v>2444</v>
      </c>
    </row>
    <row r="5" spans="1:18" ht="18" x14ac:dyDescent="0.25">
      <c r="A5" s="136" t="str">
        <f>VLOOKUP(E5,'LISTADO ATM'!$A$2:$C$899,3,0)</f>
        <v>DISTRITO NACIONAL</v>
      </c>
      <c r="B5" s="123" t="s">
        <v>2580</v>
      </c>
      <c r="C5" s="137">
        <v>44316.579606481479</v>
      </c>
      <c r="D5" s="137" t="s">
        <v>2181</v>
      </c>
      <c r="E5" s="114">
        <v>240</v>
      </c>
      <c r="F5" s="142" t="str">
        <f>VLOOKUP(E5,VIP!$A$2:$O12963,2,0)</f>
        <v>DRBR24D</v>
      </c>
      <c r="G5" s="136" t="str">
        <f>VLOOKUP(E5,'LISTADO ATM'!$A$2:$B$898,2,0)</f>
        <v xml:space="preserve">ATM Oficina Carrefour I </v>
      </c>
      <c r="H5" s="136" t="str">
        <f>VLOOKUP(E5,VIP!$A$2:$O17884,7,FALSE)</f>
        <v>Si</v>
      </c>
      <c r="I5" s="136" t="str">
        <f>VLOOKUP(E5,VIP!$A$2:$O9849,8,FALSE)</f>
        <v>Si</v>
      </c>
      <c r="J5" s="136" t="str">
        <f>VLOOKUP(E5,VIP!$A$2:$O9799,8,FALSE)</f>
        <v>Si</v>
      </c>
      <c r="K5" s="136" t="str">
        <f>VLOOKUP(E5,VIP!$A$2:$O13373,6,0)</f>
        <v>SI</v>
      </c>
      <c r="L5" s="133" t="s">
        <v>2220</v>
      </c>
      <c r="M5" s="167" t="s">
        <v>2811</v>
      </c>
      <c r="N5" s="138" t="s">
        <v>2463</v>
      </c>
      <c r="O5" s="142" t="s">
        <v>2465</v>
      </c>
      <c r="P5" s="135"/>
      <c r="Q5" s="166">
        <v>44319.604166666664</v>
      </c>
    </row>
    <row r="6" spans="1:18" ht="18" x14ac:dyDescent="0.25">
      <c r="A6" s="136" t="str">
        <f>VLOOKUP(E6,'LISTADO ATM'!$A$2:$C$899,3,0)</f>
        <v>DISTRITO NACIONAL</v>
      </c>
      <c r="B6" s="123" t="s">
        <v>2702</v>
      </c>
      <c r="C6" s="137">
        <v>44316.657708333332</v>
      </c>
      <c r="D6" s="137" t="s">
        <v>2181</v>
      </c>
      <c r="E6" s="114">
        <v>160</v>
      </c>
      <c r="F6" s="142" t="str">
        <f>VLOOKUP(E6,VIP!$A$2:$O12910,2,0)</f>
        <v>DRBR160</v>
      </c>
      <c r="G6" s="136" t="str">
        <f>VLOOKUP(E6,'LISTADO ATM'!$A$2:$B$898,2,0)</f>
        <v xml:space="preserve">ATM Oficina Herrera </v>
      </c>
      <c r="H6" s="136" t="str">
        <f>VLOOKUP(E6,VIP!$A$2:$O17831,7,FALSE)</f>
        <v>Si</v>
      </c>
      <c r="I6" s="136" t="str">
        <f>VLOOKUP(E6,VIP!$A$2:$O9796,8,FALSE)</f>
        <v>Si</v>
      </c>
      <c r="J6" s="136" t="str">
        <f>VLOOKUP(E6,VIP!$A$2:$O9746,8,FALSE)</f>
        <v>Si</v>
      </c>
      <c r="K6" s="136" t="str">
        <f>VLOOKUP(E6,VIP!$A$2:$O13320,6,0)</f>
        <v>NO</v>
      </c>
      <c r="L6" s="133" t="s">
        <v>2220</v>
      </c>
      <c r="M6" s="167" t="s">
        <v>2811</v>
      </c>
      <c r="N6" s="138" t="s">
        <v>2497</v>
      </c>
      <c r="O6" s="142" t="s">
        <v>2465</v>
      </c>
      <c r="P6" s="135"/>
      <c r="Q6" s="166">
        <v>44319.427673611113</v>
      </c>
    </row>
    <row r="7" spans="1:18" ht="18" x14ac:dyDescent="0.25">
      <c r="A7" s="136" t="str">
        <f>VLOOKUP(E7,'LISTADO ATM'!$A$2:$C$899,3,0)</f>
        <v>SUR</v>
      </c>
      <c r="B7" s="123" t="s">
        <v>2592</v>
      </c>
      <c r="C7" s="137">
        <v>44316.684212962966</v>
      </c>
      <c r="D7" s="137" t="s">
        <v>2459</v>
      </c>
      <c r="E7" s="114">
        <v>311</v>
      </c>
      <c r="F7" s="142" t="str">
        <f>VLOOKUP(E7,VIP!$A$2:$O13009,2,0)</f>
        <v>DRBR381</v>
      </c>
      <c r="G7" s="136" t="str">
        <f>VLOOKUP(E7,'LISTADO ATM'!$A$2:$B$898,2,0)</f>
        <v>ATM Plaza Eroski</v>
      </c>
      <c r="H7" s="136" t="str">
        <f>VLOOKUP(E7,VIP!$A$2:$O17930,7,FALSE)</f>
        <v>Si</v>
      </c>
      <c r="I7" s="136" t="str">
        <f>VLOOKUP(E7,VIP!$A$2:$O9895,8,FALSE)</f>
        <v>Si</v>
      </c>
      <c r="J7" s="136" t="str">
        <f>VLOOKUP(E7,VIP!$A$2:$O9845,8,FALSE)</f>
        <v>Si</v>
      </c>
      <c r="K7" s="136" t="str">
        <f>VLOOKUP(E7,VIP!$A$2:$O13419,6,0)</f>
        <v>NO</v>
      </c>
      <c r="L7" s="133" t="s">
        <v>2419</v>
      </c>
      <c r="M7" s="167" t="s">
        <v>2811</v>
      </c>
      <c r="N7" s="138" t="s">
        <v>2463</v>
      </c>
      <c r="O7" s="142" t="s">
        <v>2606</v>
      </c>
      <c r="P7" s="135"/>
      <c r="Q7" s="166">
        <v>44319.427673611113</v>
      </c>
    </row>
    <row r="8" spans="1:18" ht="18" x14ac:dyDescent="0.25">
      <c r="A8" s="136" t="str">
        <f>VLOOKUP(E8,'LISTADO ATM'!$A$2:$C$899,3,0)</f>
        <v>SUR</v>
      </c>
      <c r="B8" s="123" t="s">
        <v>2591</v>
      </c>
      <c r="C8" s="137">
        <v>44316.688321759262</v>
      </c>
      <c r="D8" s="137" t="s">
        <v>2459</v>
      </c>
      <c r="E8" s="114">
        <v>252</v>
      </c>
      <c r="F8" s="142" t="str">
        <f>VLOOKUP(E8,VIP!$A$2:$O13008,2,0)</f>
        <v>DRBR252</v>
      </c>
      <c r="G8" s="136" t="str">
        <f>VLOOKUP(E8,'LISTADO ATM'!$A$2:$B$898,2,0)</f>
        <v xml:space="preserve">ATM Banco Agrícola (Barahona) </v>
      </c>
      <c r="H8" s="136" t="str">
        <f>VLOOKUP(E8,VIP!$A$2:$O17929,7,FALSE)</f>
        <v>Si</v>
      </c>
      <c r="I8" s="136" t="str">
        <f>VLOOKUP(E8,VIP!$A$2:$O9894,8,FALSE)</f>
        <v>Si</v>
      </c>
      <c r="J8" s="136" t="str">
        <f>VLOOKUP(E8,VIP!$A$2:$O9844,8,FALSE)</f>
        <v>Si</v>
      </c>
      <c r="K8" s="136" t="str">
        <f>VLOOKUP(E8,VIP!$A$2:$O13418,6,0)</f>
        <v>NO</v>
      </c>
      <c r="L8" s="133" t="s">
        <v>2514</v>
      </c>
      <c r="M8" s="167" t="s">
        <v>2811</v>
      </c>
      <c r="N8" s="138" t="s">
        <v>2463</v>
      </c>
      <c r="O8" s="142" t="s">
        <v>2606</v>
      </c>
      <c r="P8" s="135"/>
      <c r="Q8" s="166">
        <v>44319.451388888891</v>
      </c>
    </row>
    <row r="9" spans="1:18" ht="18" x14ac:dyDescent="0.25">
      <c r="A9" s="136" t="str">
        <f>VLOOKUP(E9,'LISTADO ATM'!$A$2:$C$899,3,0)</f>
        <v>DISTRITO NACIONAL</v>
      </c>
      <c r="B9" s="123" t="s">
        <v>2588</v>
      </c>
      <c r="C9" s="137">
        <v>44316.716747685183</v>
      </c>
      <c r="D9" s="137" t="s">
        <v>2181</v>
      </c>
      <c r="E9" s="114">
        <v>902</v>
      </c>
      <c r="F9" s="142" t="str">
        <f>VLOOKUP(E9,VIP!$A$2:$O12999,2,0)</f>
        <v>DRBR16A</v>
      </c>
      <c r="G9" s="136" t="str">
        <f>VLOOKUP(E9,'LISTADO ATM'!$A$2:$B$898,2,0)</f>
        <v xml:space="preserve">ATM Oficina Plaza Florida </v>
      </c>
      <c r="H9" s="136" t="str">
        <f>VLOOKUP(E9,VIP!$A$2:$O17920,7,FALSE)</f>
        <v>Si</v>
      </c>
      <c r="I9" s="136" t="str">
        <f>VLOOKUP(E9,VIP!$A$2:$O9885,8,FALSE)</f>
        <v>Si</v>
      </c>
      <c r="J9" s="136" t="str">
        <f>VLOOKUP(E9,VIP!$A$2:$O9835,8,FALSE)</f>
        <v>Si</v>
      </c>
      <c r="K9" s="136" t="str">
        <f>VLOOKUP(E9,VIP!$A$2:$O13409,6,0)</f>
        <v>NO</v>
      </c>
      <c r="L9" s="133" t="s">
        <v>2220</v>
      </c>
      <c r="M9" s="167" t="s">
        <v>2811</v>
      </c>
      <c r="N9" s="138" t="s">
        <v>2463</v>
      </c>
      <c r="O9" s="142" t="s">
        <v>2465</v>
      </c>
      <c r="P9" s="135"/>
      <c r="Q9" s="166">
        <v>44319.452777777777</v>
      </c>
    </row>
    <row r="10" spans="1:18" ht="18" x14ac:dyDescent="0.25">
      <c r="A10" s="136" t="str">
        <f>VLOOKUP(E10,'LISTADO ATM'!$A$2:$C$899,3,0)</f>
        <v>ESTE</v>
      </c>
      <c r="B10" s="123" t="s">
        <v>2586</v>
      </c>
      <c r="C10" s="137">
        <v>44316.755208333336</v>
      </c>
      <c r="D10" s="137" t="s">
        <v>2181</v>
      </c>
      <c r="E10" s="114">
        <v>27</v>
      </c>
      <c r="F10" s="142" t="str">
        <f>VLOOKUP(E10,VIP!$A$2:$O12988,2,0)</f>
        <v>DRBR240</v>
      </c>
      <c r="G10" s="136" t="str">
        <f>VLOOKUP(E10,'LISTADO ATM'!$A$2:$B$898,2,0)</f>
        <v>ATM Oficina El Seibo II</v>
      </c>
      <c r="H10" s="136" t="str">
        <f>VLOOKUP(E10,VIP!$A$2:$O17909,7,FALSE)</f>
        <v>Si</v>
      </c>
      <c r="I10" s="136" t="str">
        <f>VLOOKUP(E10,VIP!$A$2:$O9874,8,FALSE)</f>
        <v>Si</v>
      </c>
      <c r="J10" s="136" t="str">
        <f>VLOOKUP(E10,VIP!$A$2:$O9824,8,FALSE)</f>
        <v>Si</v>
      </c>
      <c r="K10" s="136" t="str">
        <f>VLOOKUP(E10,VIP!$A$2:$O13398,6,0)</f>
        <v>NO</v>
      </c>
      <c r="L10" s="133" t="s">
        <v>2220</v>
      </c>
      <c r="M10" s="167" t="s">
        <v>2811</v>
      </c>
      <c r="N10" s="138" t="s">
        <v>2463</v>
      </c>
      <c r="O10" s="142" t="s">
        <v>2465</v>
      </c>
      <c r="P10" s="135"/>
      <c r="Q10" s="166">
        <v>44319.427673611113</v>
      </c>
    </row>
    <row r="11" spans="1:18" ht="18" x14ac:dyDescent="0.25">
      <c r="A11" s="136" t="str">
        <f>VLOOKUP(E11,'LISTADO ATM'!$A$2:$C$899,3,0)</f>
        <v>DISTRITO NACIONAL</v>
      </c>
      <c r="B11" s="123" t="s">
        <v>2585</v>
      </c>
      <c r="C11" s="137">
        <v>44316.763831018521</v>
      </c>
      <c r="D11" s="137" t="s">
        <v>2181</v>
      </c>
      <c r="E11" s="114">
        <v>487</v>
      </c>
      <c r="F11" s="142" t="str">
        <f>VLOOKUP(E11,VIP!$A$2:$O12983,2,0)</f>
        <v>DRBR487</v>
      </c>
      <c r="G11" s="136" t="str">
        <f>VLOOKUP(E11,'LISTADO ATM'!$A$2:$B$898,2,0)</f>
        <v xml:space="preserve">ATM Olé Hainamosa </v>
      </c>
      <c r="H11" s="136" t="str">
        <f>VLOOKUP(E11,VIP!$A$2:$O17904,7,FALSE)</f>
        <v>Si</v>
      </c>
      <c r="I11" s="136" t="str">
        <f>VLOOKUP(E11,VIP!$A$2:$O9869,8,FALSE)</f>
        <v>Si</v>
      </c>
      <c r="J11" s="136" t="str">
        <f>VLOOKUP(E11,VIP!$A$2:$O9819,8,FALSE)</f>
        <v>Si</v>
      </c>
      <c r="K11" s="136" t="str">
        <f>VLOOKUP(E11,VIP!$A$2:$O13393,6,0)</f>
        <v>SI</v>
      </c>
      <c r="L11" s="133" t="s">
        <v>2220</v>
      </c>
      <c r="M11" s="167" t="s">
        <v>2811</v>
      </c>
      <c r="N11" s="138" t="s">
        <v>2463</v>
      </c>
      <c r="O11" s="142" t="s">
        <v>2465</v>
      </c>
      <c r="P11" s="135"/>
      <c r="Q11" s="166">
        <v>44319.604166666664</v>
      </c>
    </row>
    <row r="12" spans="1:18" ht="18" x14ac:dyDescent="0.25">
      <c r="A12" s="136" t="str">
        <f>VLOOKUP(E12,'LISTADO ATM'!$A$2:$C$899,3,0)</f>
        <v>SUR</v>
      </c>
      <c r="B12" s="123" t="s">
        <v>2599</v>
      </c>
      <c r="C12" s="137">
        <v>44316.937164351853</v>
      </c>
      <c r="D12" s="137" t="s">
        <v>2181</v>
      </c>
      <c r="E12" s="114">
        <v>84</v>
      </c>
      <c r="F12" s="142" t="str">
        <f>VLOOKUP(E12,VIP!$A$2:$O12979,2,0)</f>
        <v>DRBR084</v>
      </c>
      <c r="G12" s="136" t="str">
        <f>VLOOKUP(E12,'LISTADO ATM'!$A$2:$B$898,2,0)</f>
        <v xml:space="preserve">ATM Oficina Multicentro Sirena San Cristóbal </v>
      </c>
      <c r="H12" s="136" t="str">
        <f>VLOOKUP(E12,VIP!$A$2:$O17900,7,FALSE)</f>
        <v>Si</v>
      </c>
      <c r="I12" s="136" t="str">
        <f>VLOOKUP(E12,VIP!$A$2:$O9865,8,FALSE)</f>
        <v>Si</v>
      </c>
      <c r="J12" s="136" t="str">
        <f>VLOOKUP(E12,VIP!$A$2:$O9815,8,FALSE)</f>
        <v>Si</v>
      </c>
      <c r="K12" s="136" t="str">
        <f>VLOOKUP(E12,VIP!$A$2:$O13389,6,0)</f>
        <v>SI</v>
      </c>
      <c r="L12" s="133" t="s">
        <v>2220</v>
      </c>
      <c r="M12" s="167" t="s">
        <v>2811</v>
      </c>
      <c r="N12" s="158" t="s">
        <v>2463</v>
      </c>
      <c r="O12" s="142" t="s">
        <v>2465</v>
      </c>
      <c r="P12" s="135"/>
      <c r="Q12" s="166">
        <v>44319.604166666664</v>
      </c>
    </row>
    <row r="13" spans="1:18" ht="18" x14ac:dyDescent="0.25">
      <c r="A13" s="136" t="str">
        <f>VLOOKUP(E13,'LISTADO ATM'!$A$2:$C$899,3,0)</f>
        <v>DISTRITO NACIONAL</v>
      </c>
      <c r="B13" s="123" t="s">
        <v>2700</v>
      </c>
      <c r="C13" s="137">
        <v>44317.133368055554</v>
      </c>
      <c r="D13" s="137" t="s">
        <v>2181</v>
      </c>
      <c r="E13" s="114">
        <v>858</v>
      </c>
      <c r="F13" s="142" t="str">
        <f>VLOOKUP(E13,VIP!$A$2:$O12908,2,0)</f>
        <v>DRBR858</v>
      </c>
      <c r="G13" s="136" t="str">
        <f>VLOOKUP(E13,'LISTADO ATM'!$A$2:$B$898,2,0)</f>
        <v xml:space="preserve">ATM Cooperativa Maestros (COOPNAMA) </v>
      </c>
      <c r="H13" s="136" t="str">
        <f>VLOOKUP(E13,VIP!$A$2:$O17829,7,FALSE)</f>
        <v>Si</v>
      </c>
      <c r="I13" s="136" t="str">
        <f>VLOOKUP(E13,VIP!$A$2:$O9794,8,FALSE)</f>
        <v>No</v>
      </c>
      <c r="J13" s="136" t="str">
        <f>VLOOKUP(E13,VIP!$A$2:$O9744,8,FALSE)</f>
        <v>No</v>
      </c>
      <c r="K13" s="136" t="str">
        <f>VLOOKUP(E13,VIP!$A$2:$O13318,6,0)</f>
        <v>NO</v>
      </c>
      <c r="L13" s="133" t="s">
        <v>2220</v>
      </c>
      <c r="M13" s="167" t="s">
        <v>2811</v>
      </c>
      <c r="N13" s="158" t="s">
        <v>2463</v>
      </c>
      <c r="O13" s="142" t="s">
        <v>2465</v>
      </c>
      <c r="P13" s="135"/>
      <c r="Q13" s="166">
        <v>44319.427673611113</v>
      </c>
    </row>
    <row r="14" spans="1:18" ht="18" x14ac:dyDescent="0.25">
      <c r="A14" s="136" t="str">
        <f>VLOOKUP(E14,'LISTADO ATM'!$A$2:$C$899,3,0)</f>
        <v>NORTE</v>
      </c>
      <c r="B14" s="123" t="s">
        <v>2604</v>
      </c>
      <c r="C14" s="137">
        <v>44317.244293981479</v>
      </c>
      <c r="D14" s="137" t="s">
        <v>2483</v>
      </c>
      <c r="E14" s="114">
        <v>638</v>
      </c>
      <c r="F14" s="142" t="str">
        <f>VLOOKUP(E14,VIP!$A$2:$O13016,2,0)</f>
        <v>DRBR638</v>
      </c>
      <c r="G14" s="136" t="str">
        <f>VLOOKUP(E14,'LISTADO ATM'!$A$2:$B$898,2,0)</f>
        <v xml:space="preserve">ATM S/M Yoma </v>
      </c>
      <c r="H14" s="136" t="str">
        <f>VLOOKUP(E14,VIP!$A$2:$O17937,7,FALSE)</f>
        <v>Si</v>
      </c>
      <c r="I14" s="136" t="str">
        <f>VLOOKUP(E14,VIP!$A$2:$O9902,8,FALSE)</f>
        <v>Si</v>
      </c>
      <c r="J14" s="136" t="str">
        <f>VLOOKUP(E14,VIP!$A$2:$O9852,8,FALSE)</f>
        <v>Si</v>
      </c>
      <c r="K14" s="136" t="str">
        <f>VLOOKUP(E14,VIP!$A$2:$O13426,6,0)</f>
        <v>NO</v>
      </c>
      <c r="L14" s="133" t="s">
        <v>2450</v>
      </c>
      <c r="M14" s="167" t="s">
        <v>2811</v>
      </c>
      <c r="N14" s="158" t="s">
        <v>2463</v>
      </c>
      <c r="O14" s="142" t="s">
        <v>2465</v>
      </c>
      <c r="P14" s="135"/>
      <c r="Q14" s="166">
        <v>44319.604166666664</v>
      </c>
    </row>
    <row r="15" spans="1:18" ht="18" x14ac:dyDescent="0.25">
      <c r="A15" s="136" t="str">
        <f>VLOOKUP(E15,'LISTADO ATM'!$A$2:$C$899,3,0)</f>
        <v>NORTE</v>
      </c>
      <c r="B15" s="123" t="s">
        <v>2612</v>
      </c>
      <c r="C15" s="137">
        <v>44317.3830787037</v>
      </c>
      <c r="D15" s="137" t="s">
        <v>2483</v>
      </c>
      <c r="E15" s="114">
        <v>8</v>
      </c>
      <c r="F15" s="142" t="str">
        <f>VLOOKUP(E15,VIP!$A$2:$O13024,2,0)</f>
        <v>DRBR008</v>
      </c>
      <c r="G15" s="136" t="str">
        <f>VLOOKUP(E15,'LISTADO ATM'!$A$2:$B$898,2,0)</f>
        <v>ATM Autoservicio Yaque</v>
      </c>
      <c r="H15" s="136" t="str">
        <f>VLOOKUP(E15,VIP!$A$2:$O17945,7,FALSE)</f>
        <v>Si</v>
      </c>
      <c r="I15" s="136" t="str">
        <f>VLOOKUP(E15,VIP!$A$2:$O9910,8,FALSE)</f>
        <v>Si</v>
      </c>
      <c r="J15" s="136" t="str">
        <f>VLOOKUP(E15,VIP!$A$2:$O9860,8,FALSE)</f>
        <v>Si</v>
      </c>
      <c r="K15" s="136" t="str">
        <f>VLOOKUP(E15,VIP!$A$2:$O13434,6,0)</f>
        <v>NO</v>
      </c>
      <c r="L15" s="133" t="s">
        <v>2613</v>
      </c>
      <c r="M15" s="167" t="s">
        <v>2811</v>
      </c>
      <c r="N15" s="158" t="s">
        <v>2463</v>
      </c>
      <c r="O15" s="142" t="s">
        <v>2465</v>
      </c>
      <c r="P15" s="135"/>
      <c r="Q15" s="166">
        <v>44319.604166666664</v>
      </c>
    </row>
    <row r="16" spans="1:18" ht="18" x14ac:dyDescent="0.25">
      <c r="A16" s="136" t="str">
        <f>VLOOKUP(E16,'LISTADO ATM'!$A$2:$C$899,3,0)</f>
        <v>NORTE</v>
      </c>
      <c r="B16" s="123" t="s">
        <v>2607</v>
      </c>
      <c r="C16" s="137">
        <v>44317.436643518522</v>
      </c>
      <c r="D16" s="137" t="s">
        <v>2181</v>
      </c>
      <c r="E16" s="114">
        <v>985</v>
      </c>
      <c r="F16" s="142" t="str">
        <f>VLOOKUP(E16,VIP!$A$2:$O13010,2,0)</f>
        <v>DRBR985</v>
      </c>
      <c r="G16" s="136" t="str">
        <f>VLOOKUP(E16,'LISTADO ATM'!$A$2:$B$898,2,0)</f>
        <v xml:space="preserve">ATM Oficina Dajabón II </v>
      </c>
      <c r="H16" s="136" t="str">
        <f>VLOOKUP(E16,VIP!$A$2:$O17931,7,FALSE)</f>
        <v>Si</v>
      </c>
      <c r="I16" s="136" t="str">
        <f>VLOOKUP(E16,VIP!$A$2:$O9896,8,FALSE)</f>
        <v>Si</v>
      </c>
      <c r="J16" s="136" t="str">
        <f>VLOOKUP(E16,VIP!$A$2:$O9846,8,FALSE)</f>
        <v>Si</v>
      </c>
      <c r="K16" s="136" t="str">
        <f>VLOOKUP(E16,VIP!$A$2:$O13420,6,0)</f>
        <v>NO</v>
      </c>
      <c r="L16" s="133" t="s">
        <v>2479</v>
      </c>
      <c r="M16" s="167" t="s">
        <v>2811</v>
      </c>
      <c r="N16" s="158" t="s">
        <v>2463</v>
      </c>
      <c r="O16" s="142" t="s">
        <v>2465</v>
      </c>
      <c r="P16" s="135"/>
      <c r="Q16" s="166">
        <v>44319.456944444442</v>
      </c>
    </row>
    <row r="17" spans="1:17" ht="18" x14ac:dyDescent="0.25">
      <c r="A17" s="136" t="str">
        <f>VLOOKUP(E17,'LISTADO ATM'!$A$2:$C$899,3,0)</f>
        <v>NORTE</v>
      </c>
      <c r="B17" s="123" t="s">
        <v>2628</v>
      </c>
      <c r="C17" s="137">
        <v>44317.462951388887</v>
      </c>
      <c r="D17" s="137" t="s">
        <v>2182</v>
      </c>
      <c r="E17" s="114">
        <v>53</v>
      </c>
      <c r="F17" s="142" t="str">
        <f>VLOOKUP(E17,VIP!$A$2:$O13037,2,0)</f>
        <v>DRBR053</v>
      </c>
      <c r="G17" s="136" t="str">
        <f>VLOOKUP(E17,'LISTADO ATM'!$A$2:$B$898,2,0)</f>
        <v xml:space="preserve">ATM Oficina Constanza </v>
      </c>
      <c r="H17" s="136" t="str">
        <f>VLOOKUP(E17,VIP!$A$2:$O17958,7,FALSE)</f>
        <v>Si</v>
      </c>
      <c r="I17" s="136" t="str">
        <f>VLOOKUP(E17,VIP!$A$2:$O9923,8,FALSE)</f>
        <v>Si</v>
      </c>
      <c r="J17" s="136" t="str">
        <f>VLOOKUP(E17,VIP!$A$2:$O9873,8,FALSE)</f>
        <v>Si</v>
      </c>
      <c r="K17" s="136" t="str">
        <f>VLOOKUP(E17,VIP!$A$2:$O13447,6,0)</f>
        <v>NO</v>
      </c>
      <c r="L17" s="133" t="s">
        <v>2220</v>
      </c>
      <c r="M17" s="167" t="s">
        <v>2811</v>
      </c>
      <c r="N17" s="138" t="s">
        <v>2463</v>
      </c>
      <c r="O17" s="142" t="s">
        <v>2492</v>
      </c>
      <c r="P17" s="135"/>
      <c r="Q17" s="166">
        <v>44319.427673611113</v>
      </c>
    </row>
    <row r="18" spans="1:17" ht="18" x14ac:dyDescent="0.25">
      <c r="A18" s="136" t="str">
        <f>VLOOKUP(E18,'LISTADO ATM'!$A$2:$C$899,3,0)</f>
        <v>DISTRITO NACIONAL</v>
      </c>
      <c r="B18" s="123" t="s">
        <v>2626</v>
      </c>
      <c r="C18" s="137">
        <v>44317.497187499997</v>
      </c>
      <c r="D18" s="137" t="s">
        <v>2459</v>
      </c>
      <c r="E18" s="114">
        <v>629</v>
      </c>
      <c r="F18" s="142" t="str">
        <f>VLOOKUP(E18,VIP!$A$2:$O13032,2,0)</f>
        <v>DRBR24M</v>
      </c>
      <c r="G18" s="136" t="str">
        <f>VLOOKUP(E18,'LISTADO ATM'!$A$2:$B$898,2,0)</f>
        <v xml:space="preserve">ATM Oficina Americana Independencia I </v>
      </c>
      <c r="H18" s="136" t="str">
        <f>VLOOKUP(E18,VIP!$A$2:$O17953,7,FALSE)</f>
        <v>Si</v>
      </c>
      <c r="I18" s="136" t="str">
        <f>VLOOKUP(E18,VIP!$A$2:$O9918,8,FALSE)</f>
        <v>Si</v>
      </c>
      <c r="J18" s="136" t="str">
        <f>VLOOKUP(E18,VIP!$A$2:$O9868,8,FALSE)</f>
        <v>Si</v>
      </c>
      <c r="K18" s="136" t="str">
        <f>VLOOKUP(E18,VIP!$A$2:$O13442,6,0)</f>
        <v>SI</v>
      </c>
      <c r="L18" s="133" t="s">
        <v>2419</v>
      </c>
      <c r="M18" s="167" t="s">
        <v>2811</v>
      </c>
      <c r="N18" s="138" t="s">
        <v>2463</v>
      </c>
      <c r="O18" s="142" t="s">
        <v>2606</v>
      </c>
      <c r="P18" s="135"/>
      <c r="Q18" s="166">
        <v>44319.427673611113</v>
      </c>
    </row>
    <row r="19" spans="1:17" ht="18" x14ac:dyDescent="0.25">
      <c r="A19" s="136" t="str">
        <f>VLOOKUP(E19,'LISTADO ATM'!$A$2:$C$899,3,0)</f>
        <v>NORTE</v>
      </c>
      <c r="B19" s="123" t="s">
        <v>2620</v>
      </c>
      <c r="C19" s="137">
        <v>44317.552164351851</v>
      </c>
      <c r="D19" s="137" t="s">
        <v>2577</v>
      </c>
      <c r="E19" s="114">
        <v>654</v>
      </c>
      <c r="F19" s="142" t="str">
        <f>VLOOKUP(E19,VIP!$A$2:$O13022,2,0)</f>
        <v>DRBR654</v>
      </c>
      <c r="G19" s="136" t="str">
        <f>VLOOKUP(E19,'LISTADO ATM'!$A$2:$B$898,2,0)</f>
        <v>ATM Autoservicio S/M Jumbo Puerto Plata</v>
      </c>
      <c r="H19" s="136" t="str">
        <f>VLOOKUP(E19,VIP!$A$2:$O17943,7,FALSE)</f>
        <v>Si</v>
      </c>
      <c r="I19" s="136" t="str">
        <f>VLOOKUP(E19,VIP!$A$2:$O9908,8,FALSE)</f>
        <v>Si</v>
      </c>
      <c r="J19" s="136" t="str">
        <f>VLOOKUP(E19,VIP!$A$2:$O9858,8,FALSE)</f>
        <v>Si</v>
      </c>
      <c r="K19" s="136" t="str">
        <f>VLOOKUP(E19,VIP!$A$2:$O13432,6,0)</f>
        <v>NO</v>
      </c>
      <c r="L19" s="133" t="s">
        <v>2613</v>
      </c>
      <c r="M19" s="167" t="s">
        <v>2811</v>
      </c>
      <c r="N19" s="138" t="s">
        <v>2463</v>
      </c>
      <c r="O19" s="142" t="s">
        <v>2606</v>
      </c>
      <c r="P19" s="135"/>
      <c r="Q19" s="166">
        <v>44319.451388888891</v>
      </c>
    </row>
    <row r="20" spans="1:17" ht="18" x14ac:dyDescent="0.25">
      <c r="A20" s="136" t="str">
        <f>VLOOKUP(E20,'LISTADO ATM'!$A$2:$C$899,3,0)</f>
        <v>ESTE</v>
      </c>
      <c r="B20" s="123" t="s">
        <v>2619</v>
      </c>
      <c r="C20" s="137">
        <v>44317.566168981481</v>
      </c>
      <c r="D20" s="137" t="s">
        <v>2459</v>
      </c>
      <c r="E20" s="114">
        <v>612</v>
      </c>
      <c r="F20" s="142" t="str">
        <f>VLOOKUP(E20,VIP!$A$2:$O13018,2,0)</f>
        <v>DRBR220</v>
      </c>
      <c r="G20" s="136" t="str">
        <f>VLOOKUP(E20,'LISTADO ATM'!$A$2:$B$898,2,0)</f>
        <v xml:space="preserve">ATM Plaza Orense (La Romana) </v>
      </c>
      <c r="H20" s="136" t="str">
        <f>VLOOKUP(E20,VIP!$A$2:$O17939,7,FALSE)</f>
        <v>Si</v>
      </c>
      <c r="I20" s="136" t="str">
        <f>VLOOKUP(E20,VIP!$A$2:$O9904,8,FALSE)</f>
        <v>Si</v>
      </c>
      <c r="J20" s="136" t="str">
        <f>VLOOKUP(E20,VIP!$A$2:$O9854,8,FALSE)</f>
        <v>Si</v>
      </c>
      <c r="K20" s="136" t="str">
        <f>VLOOKUP(E20,VIP!$A$2:$O13428,6,0)</f>
        <v>NO</v>
      </c>
      <c r="L20" s="133" t="s">
        <v>2419</v>
      </c>
      <c r="M20" s="167" t="s">
        <v>2811</v>
      </c>
      <c r="N20" s="138" t="s">
        <v>2463</v>
      </c>
      <c r="O20" s="142" t="s">
        <v>2606</v>
      </c>
      <c r="P20" s="135"/>
      <c r="Q20" s="166">
        <v>44319.427673611113</v>
      </c>
    </row>
    <row r="21" spans="1:17" ht="18" x14ac:dyDescent="0.25">
      <c r="A21" s="136" t="str">
        <f>VLOOKUP(E21,'LISTADO ATM'!$A$2:$C$899,3,0)</f>
        <v>SUR</v>
      </c>
      <c r="B21" s="123" t="s">
        <v>2615</v>
      </c>
      <c r="C21" s="137">
        <v>44317.611319444448</v>
      </c>
      <c r="D21" s="137" t="s">
        <v>2181</v>
      </c>
      <c r="E21" s="114">
        <v>103</v>
      </c>
      <c r="F21" s="142" t="str">
        <f>VLOOKUP(E21,VIP!$A$2:$O13010,2,0)</f>
        <v>DRBR103</v>
      </c>
      <c r="G21" s="136" t="str">
        <f>VLOOKUP(E21,'LISTADO ATM'!$A$2:$B$898,2,0)</f>
        <v xml:space="preserve">ATM Oficina Las Matas de Farfán </v>
      </c>
      <c r="H21" s="136" t="str">
        <f>VLOOKUP(E21,VIP!$A$2:$O17931,7,FALSE)</f>
        <v>Si</v>
      </c>
      <c r="I21" s="136" t="str">
        <f>VLOOKUP(E21,VIP!$A$2:$O9896,8,FALSE)</f>
        <v>Si</v>
      </c>
      <c r="J21" s="136" t="str">
        <f>VLOOKUP(E21,VIP!$A$2:$O9846,8,FALSE)</f>
        <v>Si</v>
      </c>
      <c r="K21" s="136" t="str">
        <f>VLOOKUP(E21,VIP!$A$2:$O13420,6,0)</f>
        <v>NO</v>
      </c>
      <c r="L21" s="133" t="s">
        <v>2246</v>
      </c>
      <c r="M21" s="167" t="s">
        <v>2811</v>
      </c>
      <c r="N21" s="138" t="s">
        <v>2463</v>
      </c>
      <c r="O21" s="165" t="s">
        <v>2465</v>
      </c>
      <c r="P21" s="135"/>
      <c r="Q21" s="166">
        <v>44319.427673611113</v>
      </c>
    </row>
    <row r="22" spans="1:17" ht="18" x14ac:dyDescent="0.25">
      <c r="A22" s="136" t="str">
        <f>VLOOKUP(E22,'LISTADO ATM'!$A$2:$C$899,3,0)</f>
        <v>DISTRITO NACIONAL</v>
      </c>
      <c r="B22" s="123" t="s">
        <v>2645</v>
      </c>
      <c r="C22" s="137">
        <v>44317.671990740739</v>
      </c>
      <c r="D22" s="137" t="s">
        <v>2181</v>
      </c>
      <c r="E22" s="114">
        <v>473</v>
      </c>
      <c r="F22" s="142" t="str">
        <f>VLOOKUP(E22,VIP!$A$2:$O13033,2,0)</f>
        <v>DRBR473</v>
      </c>
      <c r="G22" s="136" t="str">
        <f>VLOOKUP(E22,'LISTADO ATM'!$A$2:$B$898,2,0)</f>
        <v xml:space="preserve">ATM Oficina Carrefour II </v>
      </c>
      <c r="H22" s="136" t="str">
        <f>VLOOKUP(E22,VIP!$A$2:$O17954,7,FALSE)</f>
        <v>Si</v>
      </c>
      <c r="I22" s="136" t="str">
        <f>VLOOKUP(E22,VIP!$A$2:$O9919,8,FALSE)</f>
        <v>Si</v>
      </c>
      <c r="J22" s="136" t="str">
        <f>VLOOKUP(E22,VIP!$A$2:$O9869,8,FALSE)</f>
        <v>Si</v>
      </c>
      <c r="K22" s="136" t="str">
        <f>VLOOKUP(E22,VIP!$A$2:$O13443,6,0)</f>
        <v>NO</v>
      </c>
      <c r="L22" s="133" t="s">
        <v>2220</v>
      </c>
      <c r="M22" s="167" t="s">
        <v>2811</v>
      </c>
      <c r="N22" s="138" t="s">
        <v>2463</v>
      </c>
      <c r="O22" s="165" t="s">
        <v>2465</v>
      </c>
      <c r="P22" s="135"/>
      <c r="Q22" s="166">
        <v>44319.604166666664</v>
      </c>
    </row>
    <row r="23" spans="1:17" ht="18" x14ac:dyDescent="0.25">
      <c r="A23" s="136" t="str">
        <f>VLOOKUP(E23,'LISTADO ATM'!$A$2:$C$899,3,0)</f>
        <v>SUR</v>
      </c>
      <c r="B23" s="123" t="s">
        <v>2644</v>
      </c>
      <c r="C23" s="137">
        <v>44317.689884259256</v>
      </c>
      <c r="D23" s="137" t="s">
        <v>2459</v>
      </c>
      <c r="E23" s="114">
        <v>44</v>
      </c>
      <c r="F23" s="142" t="str">
        <f>VLOOKUP(E23,VIP!$A$2:$O13032,2,0)</f>
        <v>DRBR044</v>
      </c>
      <c r="G23" s="136" t="str">
        <f>VLOOKUP(E23,'LISTADO ATM'!$A$2:$B$898,2,0)</f>
        <v xml:space="preserve">ATM Oficina Pedernales </v>
      </c>
      <c r="H23" s="136" t="str">
        <f>VLOOKUP(E23,VIP!$A$2:$O17953,7,FALSE)</f>
        <v>Si</v>
      </c>
      <c r="I23" s="136" t="str">
        <f>VLOOKUP(E23,VIP!$A$2:$O9918,8,FALSE)</f>
        <v>Si</v>
      </c>
      <c r="J23" s="136" t="str">
        <f>VLOOKUP(E23,VIP!$A$2:$O9868,8,FALSE)</f>
        <v>Si</v>
      </c>
      <c r="K23" s="136" t="str">
        <f>VLOOKUP(E23,VIP!$A$2:$O13442,6,0)</f>
        <v>SI</v>
      </c>
      <c r="L23" s="133" t="s">
        <v>2419</v>
      </c>
      <c r="M23" s="167" t="s">
        <v>2811</v>
      </c>
      <c r="N23" s="158" t="s">
        <v>2463</v>
      </c>
      <c r="O23" s="142" t="s">
        <v>2606</v>
      </c>
      <c r="P23" s="135"/>
      <c r="Q23" s="166">
        <v>44319.427673611113</v>
      </c>
    </row>
    <row r="24" spans="1:17" ht="18" x14ac:dyDescent="0.25">
      <c r="A24" s="136" t="str">
        <f>VLOOKUP(E24,'LISTADO ATM'!$A$2:$C$899,3,0)</f>
        <v>DISTRITO NACIONAL</v>
      </c>
      <c r="B24" s="123" t="s">
        <v>2642</v>
      </c>
      <c r="C24" s="137">
        <v>44317.700995370367</v>
      </c>
      <c r="D24" s="137" t="s">
        <v>2483</v>
      </c>
      <c r="E24" s="114">
        <v>234</v>
      </c>
      <c r="F24" s="142" t="str">
        <f>VLOOKUP(E24,VIP!$A$2:$O13030,2,0)</f>
        <v>DRBR234</v>
      </c>
      <c r="G24" s="136" t="str">
        <f>VLOOKUP(E24,'LISTADO ATM'!$A$2:$B$898,2,0)</f>
        <v xml:space="preserve">ATM Oficina Boca Chica I </v>
      </c>
      <c r="H24" s="136" t="str">
        <f>VLOOKUP(E24,VIP!$A$2:$O17951,7,FALSE)</f>
        <v>Si</v>
      </c>
      <c r="I24" s="136" t="str">
        <f>VLOOKUP(E24,VIP!$A$2:$O9916,8,FALSE)</f>
        <v>Si</v>
      </c>
      <c r="J24" s="136" t="str">
        <f>VLOOKUP(E24,VIP!$A$2:$O9866,8,FALSE)</f>
        <v>Si</v>
      </c>
      <c r="K24" s="136" t="str">
        <f>VLOOKUP(E24,VIP!$A$2:$O13440,6,0)</f>
        <v>NO</v>
      </c>
      <c r="L24" s="133" t="s">
        <v>2419</v>
      </c>
      <c r="M24" s="167" t="s">
        <v>2811</v>
      </c>
      <c r="N24" s="158" t="s">
        <v>2463</v>
      </c>
      <c r="O24" s="142" t="s">
        <v>2606</v>
      </c>
      <c r="P24" s="135"/>
      <c r="Q24" s="166">
        <v>44319.427673611113</v>
      </c>
    </row>
    <row r="25" spans="1:17" ht="18" x14ac:dyDescent="0.25">
      <c r="A25" s="136" t="str">
        <f>VLOOKUP(E25,'LISTADO ATM'!$A$2:$C$899,3,0)</f>
        <v>DISTRITO NACIONAL</v>
      </c>
      <c r="B25" s="123" t="s">
        <v>2641</v>
      </c>
      <c r="C25" s="137">
        <v>44317.704108796293</v>
      </c>
      <c r="D25" s="137" t="s">
        <v>2459</v>
      </c>
      <c r="E25" s="114">
        <v>267</v>
      </c>
      <c r="F25" s="142" t="str">
        <f>VLOOKUP(E25,VIP!$A$2:$O13029,2,0)</f>
        <v>DRBR267</v>
      </c>
      <c r="G25" s="136" t="str">
        <f>VLOOKUP(E25,'LISTADO ATM'!$A$2:$B$898,2,0)</f>
        <v xml:space="preserve">ATM Centro de Caja México </v>
      </c>
      <c r="H25" s="136" t="str">
        <f>VLOOKUP(E25,VIP!$A$2:$O17950,7,FALSE)</f>
        <v>Si</v>
      </c>
      <c r="I25" s="136" t="str">
        <f>VLOOKUP(E25,VIP!$A$2:$O9915,8,FALSE)</f>
        <v>Si</v>
      </c>
      <c r="J25" s="136" t="str">
        <f>VLOOKUP(E25,VIP!$A$2:$O9865,8,FALSE)</f>
        <v>Si</v>
      </c>
      <c r="K25" s="136" t="str">
        <f>VLOOKUP(E25,VIP!$A$2:$O13439,6,0)</f>
        <v>NO</v>
      </c>
      <c r="L25" s="133" t="s">
        <v>2450</v>
      </c>
      <c r="M25" s="167" t="s">
        <v>2811</v>
      </c>
      <c r="N25" s="158" t="s">
        <v>2463</v>
      </c>
      <c r="O25" s="142" t="s">
        <v>2606</v>
      </c>
      <c r="P25" s="135"/>
      <c r="Q25" s="166">
        <v>44319.451388888891</v>
      </c>
    </row>
    <row r="26" spans="1:17" ht="18" x14ac:dyDescent="0.25">
      <c r="A26" s="136" t="str">
        <f>VLOOKUP(E26,'LISTADO ATM'!$A$2:$C$899,3,0)</f>
        <v>NORTE</v>
      </c>
      <c r="B26" s="123">
        <v>3335871960</v>
      </c>
      <c r="C26" s="137">
        <v>44317.717361111114</v>
      </c>
      <c r="D26" s="137" t="s">
        <v>2182</v>
      </c>
      <c r="E26" s="114">
        <v>862</v>
      </c>
      <c r="F26" s="142" t="str">
        <f>VLOOKUP(E26,VIP!$A$2:$O12924,2,0)</f>
        <v>DRBR862</v>
      </c>
      <c r="G26" s="136" t="str">
        <f>VLOOKUP(E26,'LISTADO ATM'!$A$2:$B$898,2,0)</f>
        <v xml:space="preserve">ATM S/M Doble A (Sabaneta) </v>
      </c>
      <c r="H26" s="136" t="str">
        <f>VLOOKUP(E26,VIP!$A$2:$O17845,7,FALSE)</f>
        <v>Si</v>
      </c>
      <c r="I26" s="136" t="str">
        <f>VLOOKUP(E26,VIP!$A$2:$O9810,8,FALSE)</f>
        <v>Si</v>
      </c>
      <c r="J26" s="136" t="str">
        <f>VLOOKUP(E26,VIP!$A$2:$O9760,8,FALSE)</f>
        <v>Si</v>
      </c>
      <c r="K26" s="136" t="str">
        <f>VLOOKUP(E26,VIP!$A$2:$O13334,6,0)</f>
        <v>NO</v>
      </c>
      <c r="L26" s="133" t="s">
        <v>2479</v>
      </c>
      <c r="M26" s="167" t="s">
        <v>2811</v>
      </c>
      <c r="N26" s="158" t="s">
        <v>2463</v>
      </c>
      <c r="O26" s="142" t="s">
        <v>2465</v>
      </c>
      <c r="P26" s="135"/>
      <c r="Q26" s="166">
        <v>44319.302083333336</v>
      </c>
    </row>
    <row r="27" spans="1:17" ht="18" x14ac:dyDescent="0.25">
      <c r="A27" s="136" t="str">
        <f>VLOOKUP(E27,'LISTADO ATM'!$A$2:$C$899,3,0)</f>
        <v>ESTE</v>
      </c>
      <c r="B27" s="123" t="s">
        <v>2639</v>
      </c>
      <c r="C27" s="137">
        <v>44317.731099537035</v>
      </c>
      <c r="D27" s="137" t="s">
        <v>2459</v>
      </c>
      <c r="E27" s="114">
        <v>385</v>
      </c>
      <c r="F27" s="142" t="str">
        <f>VLOOKUP(E27,VIP!$A$2:$O13025,2,0)</f>
        <v>DRBR385</v>
      </c>
      <c r="G27" s="136" t="str">
        <f>VLOOKUP(E27,'LISTADO ATM'!$A$2:$B$898,2,0)</f>
        <v xml:space="preserve">ATM Plaza Verón I </v>
      </c>
      <c r="H27" s="136" t="str">
        <f>VLOOKUP(E27,VIP!$A$2:$O17946,7,FALSE)</f>
        <v>Si</v>
      </c>
      <c r="I27" s="136" t="str">
        <f>VLOOKUP(E27,VIP!$A$2:$O9911,8,FALSE)</f>
        <v>Si</v>
      </c>
      <c r="J27" s="136" t="str">
        <f>VLOOKUP(E27,VIP!$A$2:$O9861,8,FALSE)</f>
        <v>Si</v>
      </c>
      <c r="K27" s="136" t="str">
        <f>VLOOKUP(E27,VIP!$A$2:$O13435,6,0)</f>
        <v>NO</v>
      </c>
      <c r="L27" s="133" t="s">
        <v>2450</v>
      </c>
      <c r="M27" s="167" t="s">
        <v>2811</v>
      </c>
      <c r="N27" s="158" t="s">
        <v>2463</v>
      </c>
      <c r="O27" s="142" t="s">
        <v>2465</v>
      </c>
      <c r="P27" s="135"/>
      <c r="Q27" s="166">
        <v>44319.604166666664</v>
      </c>
    </row>
    <row r="28" spans="1:17" ht="18" x14ac:dyDescent="0.25">
      <c r="A28" s="136" t="str">
        <f>VLOOKUP(E28,'LISTADO ATM'!$A$2:$C$899,3,0)</f>
        <v>ESTE</v>
      </c>
      <c r="B28" s="123" t="s">
        <v>2637</v>
      </c>
      <c r="C28" s="137">
        <v>44317.733483796299</v>
      </c>
      <c r="D28" s="137" t="s">
        <v>2459</v>
      </c>
      <c r="E28" s="114">
        <v>630</v>
      </c>
      <c r="F28" s="142" t="str">
        <f>VLOOKUP(E28,VIP!$A$2:$O13023,2,0)</f>
        <v>DRBR112</v>
      </c>
      <c r="G28" s="136" t="str">
        <f>VLOOKUP(E28,'LISTADO ATM'!$A$2:$B$898,2,0)</f>
        <v xml:space="preserve">ATM Oficina Plaza Zaglul (SPM) </v>
      </c>
      <c r="H28" s="136" t="str">
        <f>VLOOKUP(E28,VIP!$A$2:$O17944,7,FALSE)</f>
        <v>Si</v>
      </c>
      <c r="I28" s="136" t="str">
        <f>VLOOKUP(E28,VIP!$A$2:$O9909,8,FALSE)</f>
        <v>Si</v>
      </c>
      <c r="J28" s="136" t="str">
        <f>VLOOKUP(E28,VIP!$A$2:$O9859,8,FALSE)</f>
        <v>Si</v>
      </c>
      <c r="K28" s="136" t="str">
        <f>VLOOKUP(E28,VIP!$A$2:$O13433,6,0)</f>
        <v>NO</v>
      </c>
      <c r="L28" s="133" t="s">
        <v>2419</v>
      </c>
      <c r="M28" s="167" t="s">
        <v>2811</v>
      </c>
      <c r="N28" s="138" t="s">
        <v>2463</v>
      </c>
      <c r="O28" s="142" t="s">
        <v>2606</v>
      </c>
      <c r="P28" s="135"/>
      <c r="Q28" s="166">
        <v>44319.451388888891</v>
      </c>
    </row>
    <row r="29" spans="1:17" ht="18" x14ac:dyDescent="0.25">
      <c r="A29" s="136" t="str">
        <f>VLOOKUP(E29,'LISTADO ATM'!$A$2:$C$899,3,0)</f>
        <v>DISTRITO NACIONAL</v>
      </c>
      <c r="B29" s="123" t="s">
        <v>2636</v>
      </c>
      <c r="C29" s="137">
        <v>44317.735023148147</v>
      </c>
      <c r="D29" s="137" t="s">
        <v>2483</v>
      </c>
      <c r="E29" s="114">
        <v>390</v>
      </c>
      <c r="F29" s="142" t="str">
        <f>VLOOKUP(E29,VIP!$A$2:$O13022,2,0)</f>
        <v>DRBR390</v>
      </c>
      <c r="G29" s="136" t="str">
        <f>VLOOKUP(E29,'LISTADO ATM'!$A$2:$B$898,2,0)</f>
        <v xml:space="preserve">ATM Oficina Boca Chica II </v>
      </c>
      <c r="H29" s="136" t="str">
        <f>VLOOKUP(E29,VIP!$A$2:$O17943,7,FALSE)</f>
        <v>Si</v>
      </c>
      <c r="I29" s="136" t="str">
        <f>VLOOKUP(E29,VIP!$A$2:$O9908,8,FALSE)</f>
        <v>Si</v>
      </c>
      <c r="J29" s="136" t="str">
        <f>VLOOKUP(E29,VIP!$A$2:$O9858,8,FALSE)</f>
        <v>Si</v>
      </c>
      <c r="K29" s="136" t="str">
        <f>VLOOKUP(E29,VIP!$A$2:$O13432,6,0)</f>
        <v>NO</v>
      </c>
      <c r="L29" s="133" t="s">
        <v>2419</v>
      </c>
      <c r="M29" s="167" t="s">
        <v>2811</v>
      </c>
      <c r="N29" s="138" t="s">
        <v>2463</v>
      </c>
      <c r="O29" s="142" t="s">
        <v>2606</v>
      </c>
      <c r="P29" s="135"/>
      <c r="Q29" s="166">
        <v>44319.451388888891</v>
      </c>
    </row>
    <row r="30" spans="1:17" ht="18" x14ac:dyDescent="0.25">
      <c r="A30" s="136" t="str">
        <f>VLOOKUP(E30,'LISTADO ATM'!$A$2:$C$899,3,0)</f>
        <v>DISTRITO NACIONAL</v>
      </c>
      <c r="B30" s="123" t="s">
        <v>2634</v>
      </c>
      <c r="C30" s="137">
        <v>44317.74046296296</v>
      </c>
      <c r="D30" s="137" t="s">
        <v>2181</v>
      </c>
      <c r="E30" s="114">
        <v>939</v>
      </c>
      <c r="F30" s="142" t="str">
        <f>VLOOKUP(E30,VIP!$A$2:$O13020,2,0)</f>
        <v>DRBR939</v>
      </c>
      <c r="G30" s="136" t="str">
        <f>VLOOKUP(E30,'LISTADO ATM'!$A$2:$B$898,2,0)</f>
        <v xml:space="preserve">ATM Estación Texaco Máximo Gómez </v>
      </c>
      <c r="H30" s="136" t="str">
        <f>VLOOKUP(E30,VIP!$A$2:$O17941,7,FALSE)</f>
        <v>Si</v>
      </c>
      <c r="I30" s="136" t="str">
        <f>VLOOKUP(E30,VIP!$A$2:$O9906,8,FALSE)</f>
        <v>Si</v>
      </c>
      <c r="J30" s="136" t="str">
        <f>VLOOKUP(E30,VIP!$A$2:$O9856,8,FALSE)</f>
        <v>Si</v>
      </c>
      <c r="K30" s="136" t="str">
        <f>VLOOKUP(E30,VIP!$A$2:$O13430,6,0)</f>
        <v>NO</v>
      </c>
      <c r="L30" s="133" t="s">
        <v>2479</v>
      </c>
      <c r="M30" s="167" t="s">
        <v>2811</v>
      </c>
      <c r="N30" s="138" t="s">
        <v>2463</v>
      </c>
      <c r="O30" s="142" t="s">
        <v>2465</v>
      </c>
      <c r="P30" s="135"/>
      <c r="Q30" s="166">
        <v>44319.292256944442</v>
      </c>
    </row>
    <row r="31" spans="1:17" ht="18" x14ac:dyDescent="0.25">
      <c r="A31" s="136" t="str">
        <f>VLOOKUP(E31,'LISTADO ATM'!$A$2:$C$899,3,0)</f>
        <v>DISTRITO NACIONAL</v>
      </c>
      <c r="B31" s="123" t="s">
        <v>2633</v>
      </c>
      <c r="C31" s="137">
        <v>44317.740578703706</v>
      </c>
      <c r="D31" s="137" t="s">
        <v>2459</v>
      </c>
      <c r="E31" s="114">
        <v>406</v>
      </c>
      <c r="F31" s="142" t="str">
        <f>VLOOKUP(E31,VIP!$A$2:$O13019,2,0)</f>
        <v>DRBR406</v>
      </c>
      <c r="G31" s="136" t="str">
        <f>VLOOKUP(E31,'LISTADO ATM'!$A$2:$B$898,2,0)</f>
        <v xml:space="preserve">ATM UNP Plaza Lama Máximo Gómez </v>
      </c>
      <c r="H31" s="136" t="str">
        <f>VLOOKUP(E31,VIP!$A$2:$O17940,7,FALSE)</f>
        <v>Si</v>
      </c>
      <c r="I31" s="136" t="str">
        <f>VLOOKUP(E31,VIP!$A$2:$O9905,8,FALSE)</f>
        <v>Si</v>
      </c>
      <c r="J31" s="136" t="str">
        <f>VLOOKUP(E31,VIP!$A$2:$O9855,8,FALSE)</f>
        <v>Si</v>
      </c>
      <c r="K31" s="136" t="str">
        <f>VLOOKUP(E31,VIP!$A$2:$O13429,6,0)</f>
        <v>SI</v>
      </c>
      <c r="L31" s="133" t="s">
        <v>2419</v>
      </c>
      <c r="M31" s="167" t="s">
        <v>2811</v>
      </c>
      <c r="N31" s="138" t="s">
        <v>2463</v>
      </c>
      <c r="O31" s="142" t="s">
        <v>2606</v>
      </c>
      <c r="P31" s="135"/>
      <c r="Q31" s="166">
        <v>44319.451388888891</v>
      </c>
    </row>
    <row r="32" spans="1:17" ht="18" x14ac:dyDescent="0.25">
      <c r="A32" s="136" t="str">
        <f>VLOOKUP(E32,'LISTADO ATM'!$A$2:$C$899,3,0)</f>
        <v>DISTRITO NACIONAL</v>
      </c>
      <c r="B32" s="123" t="s">
        <v>2666</v>
      </c>
      <c r="C32" s="137">
        <v>44317.758449074077</v>
      </c>
      <c r="D32" s="137" t="s">
        <v>2459</v>
      </c>
      <c r="E32" s="114">
        <v>87</v>
      </c>
      <c r="F32" s="142" t="str">
        <f>VLOOKUP(E32,VIP!$A$2:$O13040,2,0)</f>
        <v>DRBR087</v>
      </c>
      <c r="G32" s="136" t="str">
        <f>VLOOKUP(E32,'LISTADO ATM'!$A$2:$B$898,2,0)</f>
        <v xml:space="preserve">ATM Autoservicio Sarasota </v>
      </c>
      <c r="H32" s="136" t="str">
        <f>VLOOKUP(E32,VIP!$A$2:$O17961,7,FALSE)</f>
        <v>Si</v>
      </c>
      <c r="I32" s="136" t="str">
        <f>VLOOKUP(E32,VIP!$A$2:$O9926,8,FALSE)</f>
        <v>Si</v>
      </c>
      <c r="J32" s="136" t="str">
        <f>VLOOKUP(E32,VIP!$A$2:$O9876,8,FALSE)</f>
        <v>Si</v>
      </c>
      <c r="K32" s="136" t="str">
        <f>VLOOKUP(E32,VIP!$A$2:$O13450,6,0)</f>
        <v>NO</v>
      </c>
      <c r="L32" s="133" t="s">
        <v>2514</v>
      </c>
      <c r="M32" s="167" t="s">
        <v>2811</v>
      </c>
      <c r="N32" s="138" t="s">
        <v>2463</v>
      </c>
      <c r="O32" s="142" t="s">
        <v>2465</v>
      </c>
      <c r="P32" s="135"/>
      <c r="Q32" s="166">
        <v>44319.604166666664</v>
      </c>
    </row>
    <row r="33" spans="1:17" ht="18" x14ac:dyDescent="0.25">
      <c r="A33" s="136" t="str">
        <f>VLOOKUP(E33,'LISTADO ATM'!$A$2:$C$899,3,0)</f>
        <v>ESTE</v>
      </c>
      <c r="B33" s="123" t="s">
        <v>2664</v>
      </c>
      <c r="C33" s="137">
        <v>44317.770821759259</v>
      </c>
      <c r="D33" s="137" t="s">
        <v>2459</v>
      </c>
      <c r="E33" s="114">
        <v>609</v>
      </c>
      <c r="F33" s="142" t="str">
        <f>VLOOKUP(E33,VIP!$A$2:$O13038,2,0)</f>
        <v>DRBR120</v>
      </c>
      <c r="G33" s="136" t="str">
        <f>VLOOKUP(E33,'LISTADO ATM'!$A$2:$B$898,2,0)</f>
        <v xml:space="preserve">ATM S/M Jumbo (San Pedro) </v>
      </c>
      <c r="H33" s="136" t="str">
        <f>VLOOKUP(E33,VIP!$A$2:$O17959,7,FALSE)</f>
        <v>Si</v>
      </c>
      <c r="I33" s="136" t="str">
        <f>VLOOKUP(E33,VIP!$A$2:$O9924,8,FALSE)</f>
        <v>Si</v>
      </c>
      <c r="J33" s="136" t="str">
        <f>VLOOKUP(E33,VIP!$A$2:$O9874,8,FALSE)</f>
        <v>Si</v>
      </c>
      <c r="K33" s="136" t="str">
        <f>VLOOKUP(E33,VIP!$A$2:$O13448,6,0)</f>
        <v>NO</v>
      </c>
      <c r="L33" s="133" t="s">
        <v>2419</v>
      </c>
      <c r="M33" s="167" t="s">
        <v>2811</v>
      </c>
      <c r="N33" s="138" t="s">
        <v>2463</v>
      </c>
      <c r="O33" s="142" t="s">
        <v>2464</v>
      </c>
      <c r="P33" s="135"/>
      <c r="Q33" s="166">
        <v>44319.417256944442</v>
      </c>
    </row>
    <row r="34" spans="1:17" ht="18" x14ac:dyDescent="0.25">
      <c r="A34" s="136" t="str">
        <f>VLOOKUP(E34,'LISTADO ATM'!$A$2:$C$899,3,0)</f>
        <v>SUR</v>
      </c>
      <c r="B34" s="123" t="s">
        <v>2662</v>
      </c>
      <c r="C34" s="137">
        <v>44317.782581018517</v>
      </c>
      <c r="D34" s="137" t="s">
        <v>2483</v>
      </c>
      <c r="E34" s="114">
        <v>699</v>
      </c>
      <c r="F34" s="142" t="str">
        <f>VLOOKUP(E34,VIP!$A$2:$O13036,2,0)</f>
        <v>DRBR699</v>
      </c>
      <c r="G34" s="136" t="str">
        <f>VLOOKUP(E34,'LISTADO ATM'!$A$2:$B$898,2,0)</f>
        <v>ATM S/M Bravo Bani</v>
      </c>
      <c r="H34" s="136" t="str">
        <f>VLOOKUP(E34,VIP!$A$2:$O17957,7,FALSE)</f>
        <v>NO</v>
      </c>
      <c r="I34" s="136" t="str">
        <f>VLOOKUP(E34,VIP!$A$2:$O9922,8,FALSE)</f>
        <v>SI</v>
      </c>
      <c r="J34" s="136" t="str">
        <f>VLOOKUP(E34,VIP!$A$2:$O9872,8,FALSE)</f>
        <v>SI</v>
      </c>
      <c r="K34" s="136" t="str">
        <f>VLOOKUP(E34,VIP!$A$2:$O13446,6,0)</f>
        <v>NO</v>
      </c>
      <c r="L34" s="133" t="s">
        <v>2450</v>
      </c>
      <c r="M34" s="167" t="s">
        <v>2811</v>
      </c>
      <c r="N34" s="138" t="s">
        <v>2463</v>
      </c>
      <c r="O34" s="142" t="s">
        <v>2465</v>
      </c>
      <c r="P34" s="135"/>
      <c r="Q34" s="166">
        <v>44319.604166666664</v>
      </c>
    </row>
    <row r="35" spans="1:17" ht="18" x14ac:dyDescent="0.25">
      <c r="A35" s="136" t="str">
        <f>VLOOKUP(E35,'LISTADO ATM'!$A$2:$C$899,3,0)</f>
        <v>DISTRITO NACIONAL</v>
      </c>
      <c r="B35" s="123" t="s">
        <v>2661</v>
      </c>
      <c r="C35" s="137">
        <v>44317.789479166669</v>
      </c>
      <c r="D35" s="137" t="s">
        <v>2483</v>
      </c>
      <c r="E35" s="114">
        <v>715</v>
      </c>
      <c r="F35" s="142" t="str">
        <f>VLOOKUP(E35,VIP!$A$2:$O13035,2,0)</f>
        <v>DRBR992</v>
      </c>
      <c r="G35" s="136" t="str">
        <f>VLOOKUP(E35,'LISTADO ATM'!$A$2:$B$898,2,0)</f>
        <v xml:space="preserve">ATM Oficina 27 de Febrero (Lobby) </v>
      </c>
      <c r="H35" s="136" t="str">
        <f>VLOOKUP(E35,VIP!$A$2:$O17956,7,FALSE)</f>
        <v>Si</v>
      </c>
      <c r="I35" s="136" t="str">
        <f>VLOOKUP(E35,VIP!$A$2:$O9921,8,FALSE)</f>
        <v>Si</v>
      </c>
      <c r="J35" s="136" t="str">
        <f>VLOOKUP(E35,VIP!$A$2:$O9871,8,FALSE)</f>
        <v>Si</v>
      </c>
      <c r="K35" s="136" t="str">
        <f>VLOOKUP(E35,VIP!$A$2:$O13445,6,0)</f>
        <v>NO</v>
      </c>
      <c r="L35" s="133" t="s">
        <v>2419</v>
      </c>
      <c r="M35" s="167" t="s">
        <v>2811</v>
      </c>
      <c r="N35" s="138" t="s">
        <v>2463</v>
      </c>
      <c r="O35" s="142" t="s">
        <v>2606</v>
      </c>
      <c r="P35" s="135"/>
      <c r="Q35" s="166">
        <v>44319.451388888891</v>
      </c>
    </row>
    <row r="36" spans="1:17" ht="18" x14ac:dyDescent="0.25">
      <c r="A36" s="136" t="str">
        <f>VLOOKUP(E36,'LISTADO ATM'!$A$2:$C$899,3,0)</f>
        <v>DISTRITO NACIONAL</v>
      </c>
      <c r="B36" s="123" t="s">
        <v>2660</v>
      </c>
      <c r="C36" s="137">
        <v>44317.791342592594</v>
      </c>
      <c r="D36" s="137" t="s">
        <v>2459</v>
      </c>
      <c r="E36" s="114">
        <v>717</v>
      </c>
      <c r="F36" s="142" t="str">
        <f>VLOOKUP(E36,VIP!$A$2:$O13034,2,0)</f>
        <v>DRBR24K</v>
      </c>
      <c r="G36" s="136" t="str">
        <f>VLOOKUP(E36,'LISTADO ATM'!$A$2:$B$898,2,0)</f>
        <v xml:space="preserve">ATM Oficina Los Alcarrizos </v>
      </c>
      <c r="H36" s="136" t="str">
        <f>VLOOKUP(E36,VIP!$A$2:$O17955,7,FALSE)</f>
        <v>Si</v>
      </c>
      <c r="I36" s="136" t="str">
        <f>VLOOKUP(E36,VIP!$A$2:$O9920,8,FALSE)</f>
        <v>Si</v>
      </c>
      <c r="J36" s="136" t="str">
        <f>VLOOKUP(E36,VIP!$A$2:$O9870,8,FALSE)</f>
        <v>Si</v>
      </c>
      <c r="K36" s="136" t="str">
        <f>VLOOKUP(E36,VIP!$A$2:$O13444,6,0)</f>
        <v>SI</v>
      </c>
      <c r="L36" s="133" t="s">
        <v>2419</v>
      </c>
      <c r="M36" s="167" t="s">
        <v>2811</v>
      </c>
      <c r="N36" s="138" t="s">
        <v>2463</v>
      </c>
      <c r="O36" s="142" t="s">
        <v>2606</v>
      </c>
      <c r="P36" s="135"/>
      <c r="Q36" s="166">
        <v>44319.451388888891</v>
      </c>
    </row>
    <row r="37" spans="1:17" ht="18" x14ac:dyDescent="0.25">
      <c r="A37" s="136" t="str">
        <f>VLOOKUP(E37,'LISTADO ATM'!$A$2:$C$899,3,0)</f>
        <v>SUR</v>
      </c>
      <c r="B37" s="123" t="s">
        <v>2658</v>
      </c>
      <c r="C37" s="137">
        <v>44317.800567129627</v>
      </c>
      <c r="D37" s="137" t="s">
        <v>2483</v>
      </c>
      <c r="E37" s="114">
        <v>765</v>
      </c>
      <c r="F37" s="142" t="str">
        <f>VLOOKUP(E37,VIP!$A$2:$O13032,2,0)</f>
        <v>DRBR191</v>
      </c>
      <c r="G37" s="136" t="str">
        <f>VLOOKUP(E37,'LISTADO ATM'!$A$2:$B$898,2,0)</f>
        <v xml:space="preserve">ATM Oficina Azua I </v>
      </c>
      <c r="H37" s="136" t="str">
        <f>VLOOKUP(E37,VIP!$A$2:$O17953,7,FALSE)</f>
        <v>Si</v>
      </c>
      <c r="I37" s="136" t="str">
        <f>VLOOKUP(E37,VIP!$A$2:$O9918,8,FALSE)</f>
        <v>Si</v>
      </c>
      <c r="J37" s="136" t="str">
        <f>VLOOKUP(E37,VIP!$A$2:$O9868,8,FALSE)</f>
        <v>Si</v>
      </c>
      <c r="K37" s="136" t="str">
        <f>VLOOKUP(E37,VIP!$A$2:$O13442,6,0)</f>
        <v>NO</v>
      </c>
      <c r="L37" s="133" t="s">
        <v>2450</v>
      </c>
      <c r="M37" s="167" t="s">
        <v>2811</v>
      </c>
      <c r="N37" s="138" t="s">
        <v>2463</v>
      </c>
      <c r="O37" s="142" t="s">
        <v>2465</v>
      </c>
      <c r="P37" s="135"/>
      <c r="Q37" s="166">
        <v>44319.604166666664</v>
      </c>
    </row>
    <row r="38" spans="1:17" ht="18" x14ac:dyDescent="0.25">
      <c r="A38" s="136" t="str">
        <f>VLOOKUP(E38,'LISTADO ATM'!$A$2:$C$899,3,0)</f>
        <v>NORTE</v>
      </c>
      <c r="B38" s="123" t="s">
        <v>2655</v>
      </c>
      <c r="C38" s="137">
        <v>44317.84238425926</v>
      </c>
      <c r="D38" s="137" t="s">
        <v>2182</v>
      </c>
      <c r="E38" s="114">
        <v>62</v>
      </c>
      <c r="F38" s="142" t="str">
        <f>VLOOKUP(E38,VIP!$A$2:$O13029,2,0)</f>
        <v>DRBR062</v>
      </c>
      <c r="G38" s="136" t="str">
        <f>VLOOKUP(E38,'LISTADO ATM'!$A$2:$B$898,2,0)</f>
        <v xml:space="preserve">ATM Oficina Dajabón </v>
      </c>
      <c r="H38" s="136" t="str">
        <f>VLOOKUP(E38,VIP!$A$2:$O17950,7,FALSE)</f>
        <v>Si</v>
      </c>
      <c r="I38" s="136" t="str">
        <f>VLOOKUP(E38,VIP!$A$2:$O9915,8,FALSE)</f>
        <v>Si</v>
      </c>
      <c r="J38" s="136" t="str">
        <f>VLOOKUP(E38,VIP!$A$2:$O9865,8,FALSE)</f>
        <v>Si</v>
      </c>
      <c r="K38" s="136" t="str">
        <f>VLOOKUP(E38,VIP!$A$2:$O13439,6,0)</f>
        <v>SI</v>
      </c>
      <c r="L38" s="133" t="s">
        <v>2220</v>
      </c>
      <c r="M38" s="167" t="s">
        <v>2811</v>
      </c>
      <c r="N38" s="138" t="s">
        <v>2463</v>
      </c>
      <c r="O38" s="142" t="s">
        <v>2465</v>
      </c>
      <c r="P38" s="135"/>
      <c r="Q38" s="166">
        <v>44319.604166666664</v>
      </c>
    </row>
    <row r="39" spans="1:17" ht="18" x14ac:dyDescent="0.25">
      <c r="A39" s="136" t="str">
        <f>VLOOKUP(E39,'LISTADO ATM'!$A$2:$C$899,3,0)</f>
        <v>SUR</v>
      </c>
      <c r="B39" s="123" t="s">
        <v>2653</v>
      </c>
      <c r="C39" s="137">
        <v>44317.848090277781</v>
      </c>
      <c r="D39" s="137" t="s">
        <v>2181</v>
      </c>
      <c r="E39" s="114">
        <v>134</v>
      </c>
      <c r="F39" s="142" t="str">
        <f>VLOOKUP(E39,VIP!$A$2:$O13026,2,0)</f>
        <v>DRBR134</v>
      </c>
      <c r="G39" s="136" t="str">
        <f>VLOOKUP(E39,'LISTADO ATM'!$A$2:$B$898,2,0)</f>
        <v xml:space="preserve">ATM Oficina San José de Ocoa </v>
      </c>
      <c r="H39" s="136" t="str">
        <f>VLOOKUP(E39,VIP!$A$2:$O17947,7,FALSE)</f>
        <v>Si</v>
      </c>
      <c r="I39" s="136" t="str">
        <f>VLOOKUP(E39,VIP!$A$2:$O9912,8,FALSE)</f>
        <v>Si</v>
      </c>
      <c r="J39" s="136" t="str">
        <f>VLOOKUP(E39,VIP!$A$2:$O9862,8,FALSE)</f>
        <v>Si</v>
      </c>
      <c r="K39" s="136" t="str">
        <f>VLOOKUP(E39,VIP!$A$2:$O13436,6,0)</f>
        <v>SI</v>
      </c>
      <c r="L39" s="133" t="s">
        <v>2220</v>
      </c>
      <c r="M39" s="167" t="s">
        <v>2811</v>
      </c>
      <c r="N39" s="138" t="s">
        <v>2463</v>
      </c>
      <c r="O39" s="142" t="s">
        <v>2465</v>
      </c>
      <c r="P39" s="135"/>
      <c r="Q39" s="166">
        <v>44319.604166666664</v>
      </c>
    </row>
    <row r="40" spans="1:17" ht="18" x14ac:dyDescent="0.25">
      <c r="A40" s="136" t="str">
        <f>VLOOKUP(E40,'LISTADO ATM'!$A$2:$C$899,3,0)</f>
        <v>DISTRITO NACIONAL</v>
      </c>
      <c r="B40" s="123" t="s">
        <v>2652</v>
      </c>
      <c r="C40" s="137">
        <v>44317.849305555559</v>
      </c>
      <c r="D40" s="137" t="s">
        <v>2181</v>
      </c>
      <c r="E40" s="114">
        <v>517</v>
      </c>
      <c r="F40" s="142" t="str">
        <f>VLOOKUP(E40,VIP!$A$2:$O13024,2,0)</f>
        <v>DRBR517</v>
      </c>
      <c r="G40" s="136" t="str">
        <f>VLOOKUP(E40,'LISTADO ATM'!$A$2:$B$898,2,0)</f>
        <v xml:space="preserve">ATM Autobanco Oficina Sans Soucí </v>
      </c>
      <c r="H40" s="136" t="str">
        <f>VLOOKUP(E40,VIP!$A$2:$O17945,7,FALSE)</f>
        <v>Si</v>
      </c>
      <c r="I40" s="136" t="str">
        <f>VLOOKUP(E40,VIP!$A$2:$O9910,8,FALSE)</f>
        <v>Si</v>
      </c>
      <c r="J40" s="136" t="str">
        <f>VLOOKUP(E40,VIP!$A$2:$O9860,8,FALSE)</f>
        <v>Si</v>
      </c>
      <c r="K40" s="136" t="str">
        <f>VLOOKUP(E40,VIP!$A$2:$O13434,6,0)</f>
        <v>SI</v>
      </c>
      <c r="L40" s="133" t="s">
        <v>2220</v>
      </c>
      <c r="M40" s="167" t="s">
        <v>2811</v>
      </c>
      <c r="N40" s="138" t="s">
        <v>2463</v>
      </c>
      <c r="O40" s="142" t="s">
        <v>2465</v>
      </c>
      <c r="P40" s="135"/>
      <c r="Q40" s="166">
        <v>44319.604166666664</v>
      </c>
    </row>
    <row r="41" spans="1:17" ht="18" x14ac:dyDescent="0.25">
      <c r="A41" s="136" t="str">
        <f>VLOOKUP(E41,'LISTADO ATM'!$A$2:$C$899,3,0)</f>
        <v>ESTE</v>
      </c>
      <c r="B41" s="123" t="s">
        <v>2651</v>
      </c>
      <c r="C41" s="137">
        <v>44317.849444444444</v>
      </c>
      <c r="D41" s="137" t="s">
        <v>2459</v>
      </c>
      <c r="E41" s="114">
        <v>844</v>
      </c>
      <c r="F41" s="142" t="str">
        <f>VLOOKUP(E41,VIP!$A$2:$O13023,2,0)</f>
        <v>DRBR844</v>
      </c>
      <c r="G41" s="136" t="str">
        <f>VLOOKUP(E41,'LISTADO ATM'!$A$2:$B$898,2,0)</f>
        <v xml:space="preserve">ATM San Juan Shopping Center (Bávaro) </v>
      </c>
      <c r="H41" s="136" t="str">
        <f>VLOOKUP(E41,VIP!$A$2:$O17944,7,FALSE)</f>
        <v>Si</v>
      </c>
      <c r="I41" s="136" t="str">
        <f>VLOOKUP(E41,VIP!$A$2:$O9909,8,FALSE)</f>
        <v>Si</v>
      </c>
      <c r="J41" s="136" t="str">
        <f>VLOOKUP(E41,VIP!$A$2:$O9859,8,FALSE)</f>
        <v>Si</v>
      </c>
      <c r="K41" s="136" t="str">
        <f>VLOOKUP(E41,VIP!$A$2:$O13433,6,0)</f>
        <v>NO</v>
      </c>
      <c r="L41" s="133" t="s">
        <v>2450</v>
      </c>
      <c r="M41" s="167" t="s">
        <v>2811</v>
      </c>
      <c r="N41" s="158" t="s">
        <v>2463</v>
      </c>
      <c r="O41" s="142" t="s">
        <v>2606</v>
      </c>
      <c r="P41" s="135"/>
      <c r="Q41" s="166">
        <v>44319.451388888891</v>
      </c>
    </row>
    <row r="42" spans="1:17" ht="18" x14ac:dyDescent="0.25">
      <c r="A42" s="136" t="str">
        <f>VLOOKUP(E42,'LISTADO ATM'!$A$2:$C$899,3,0)</f>
        <v>SUR</v>
      </c>
      <c r="B42" s="123" t="s">
        <v>2650</v>
      </c>
      <c r="C42" s="137">
        <v>44317.857569444444</v>
      </c>
      <c r="D42" s="137" t="s">
        <v>2483</v>
      </c>
      <c r="E42" s="114">
        <v>881</v>
      </c>
      <c r="F42" s="142" t="str">
        <f>VLOOKUP(E42,VIP!$A$2:$O13021,2,0)</f>
        <v>DRBR881</v>
      </c>
      <c r="G42" s="136" t="str">
        <f>VLOOKUP(E42,'LISTADO ATM'!$A$2:$B$898,2,0)</f>
        <v xml:space="preserve">ATM UNP Yaguate (San Cristóbal) </v>
      </c>
      <c r="H42" s="136" t="str">
        <f>VLOOKUP(E42,VIP!$A$2:$O17942,7,FALSE)</f>
        <v>Si</v>
      </c>
      <c r="I42" s="136" t="str">
        <f>VLOOKUP(E42,VIP!$A$2:$O9907,8,FALSE)</f>
        <v>Si</v>
      </c>
      <c r="J42" s="136" t="str">
        <f>VLOOKUP(E42,VIP!$A$2:$O9857,8,FALSE)</f>
        <v>Si</v>
      </c>
      <c r="K42" s="136" t="str">
        <f>VLOOKUP(E42,VIP!$A$2:$O13431,6,0)</f>
        <v>NO</v>
      </c>
      <c r="L42" s="133" t="s">
        <v>2419</v>
      </c>
      <c r="M42" s="167" t="s">
        <v>2811</v>
      </c>
      <c r="N42" s="158" t="s">
        <v>2463</v>
      </c>
      <c r="O42" s="168" t="s">
        <v>2606</v>
      </c>
      <c r="P42" s="135"/>
      <c r="Q42" s="166">
        <v>44319.451388888891</v>
      </c>
    </row>
    <row r="43" spans="1:17" ht="18" x14ac:dyDescent="0.25">
      <c r="A43" s="136" t="str">
        <f>VLOOKUP(E43,'LISTADO ATM'!$A$2:$C$899,3,0)</f>
        <v>NORTE</v>
      </c>
      <c r="B43" s="123" t="s">
        <v>2649</v>
      </c>
      <c r="C43" s="137">
        <v>44317.864942129629</v>
      </c>
      <c r="D43" s="137" t="s">
        <v>2483</v>
      </c>
      <c r="E43" s="114">
        <v>965</v>
      </c>
      <c r="F43" s="142" t="str">
        <f>VLOOKUP(E43,VIP!$A$2:$O13020,2,0)</f>
        <v>DRBR965</v>
      </c>
      <c r="G43" s="136" t="str">
        <f>VLOOKUP(E43,'LISTADO ATM'!$A$2:$B$898,2,0)</f>
        <v xml:space="preserve">ATM S/M La Fuente FUN (Santiago) </v>
      </c>
      <c r="H43" s="136" t="str">
        <f>VLOOKUP(E43,VIP!$A$2:$O17941,7,FALSE)</f>
        <v>Si</v>
      </c>
      <c r="I43" s="136" t="str">
        <f>VLOOKUP(E43,VIP!$A$2:$O9906,8,FALSE)</f>
        <v>Si</v>
      </c>
      <c r="J43" s="136" t="str">
        <f>VLOOKUP(E43,VIP!$A$2:$O9856,8,FALSE)</f>
        <v>Si</v>
      </c>
      <c r="K43" s="136" t="str">
        <f>VLOOKUP(E43,VIP!$A$2:$O13430,6,0)</f>
        <v>NO</v>
      </c>
      <c r="L43" s="133" t="s">
        <v>2419</v>
      </c>
      <c r="M43" s="167" t="s">
        <v>2811</v>
      </c>
      <c r="N43" s="158" t="s">
        <v>2463</v>
      </c>
      <c r="O43" s="142" t="s">
        <v>2606</v>
      </c>
      <c r="P43" s="135"/>
      <c r="Q43" s="166">
        <v>44319.451388888891</v>
      </c>
    </row>
    <row r="44" spans="1:17" ht="18" x14ac:dyDescent="0.25">
      <c r="A44" s="136" t="str">
        <f>VLOOKUP(E44,'LISTADO ATM'!$A$2:$C$899,3,0)</f>
        <v>SUR</v>
      </c>
      <c r="B44" s="123" t="s">
        <v>2648</v>
      </c>
      <c r="C44" s="137">
        <v>44317.875381944446</v>
      </c>
      <c r="D44" s="137" t="s">
        <v>2459</v>
      </c>
      <c r="E44" s="114">
        <v>48</v>
      </c>
      <c r="F44" s="142" t="str">
        <f>VLOOKUP(E44,VIP!$A$2:$O13019,2,0)</f>
        <v>DRBR048</v>
      </c>
      <c r="G44" s="136" t="str">
        <f>VLOOKUP(E44,'LISTADO ATM'!$A$2:$B$898,2,0)</f>
        <v xml:space="preserve">ATM Autoservicio Neiba I </v>
      </c>
      <c r="H44" s="136" t="str">
        <f>VLOOKUP(E44,VIP!$A$2:$O17940,7,FALSE)</f>
        <v>Si</v>
      </c>
      <c r="I44" s="136" t="str">
        <f>VLOOKUP(E44,VIP!$A$2:$O9905,8,FALSE)</f>
        <v>Si</v>
      </c>
      <c r="J44" s="136" t="str">
        <f>VLOOKUP(E44,VIP!$A$2:$O9855,8,FALSE)</f>
        <v>Si</v>
      </c>
      <c r="K44" s="136" t="str">
        <f>VLOOKUP(E44,VIP!$A$2:$O13429,6,0)</f>
        <v>SI</v>
      </c>
      <c r="L44" s="133" t="s">
        <v>2419</v>
      </c>
      <c r="M44" s="167" t="s">
        <v>2811</v>
      </c>
      <c r="N44" s="158" t="s">
        <v>2463</v>
      </c>
      <c r="O44" s="142" t="s">
        <v>2606</v>
      </c>
      <c r="P44" s="135"/>
      <c r="Q44" s="166">
        <v>44319.451388888891</v>
      </c>
    </row>
    <row r="45" spans="1:17" ht="18" x14ac:dyDescent="0.25">
      <c r="A45" s="136" t="str">
        <f>VLOOKUP(E45,'LISTADO ATM'!$A$2:$C$899,3,0)</f>
        <v>SUR</v>
      </c>
      <c r="B45" s="123" t="s">
        <v>2647</v>
      </c>
      <c r="C45" s="137">
        <v>44317.880023148151</v>
      </c>
      <c r="D45" s="137" t="s">
        <v>2483</v>
      </c>
      <c r="E45" s="114">
        <v>50</v>
      </c>
      <c r="F45" s="143" t="str">
        <f>VLOOKUP(E45,VIP!$A$2:$O13017,2,0)</f>
        <v>DRBR050</v>
      </c>
      <c r="G45" s="136" t="str">
        <f>VLOOKUP(E45,'LISTADO ATM'!$A$2:$B$898,2,0)</f>
        <v xml:space="preserve">ATM Oficina Padre Las Casas (Azua) </v>
      </c>
      <c r="H45" s="136" t="str">
        <f>VLOOKUP(E45,VIP!$A$2:$O17938,7,FALSE)</f>
        <v>Si</v>
      </c>
      <c r="I45" s="136" t="str">
        <f>VLOOKUP(E45,VIP!$A$2:$O9903,8,FALSE)</f>
        <v>Si</v>
      </c>
      <c r="J45" s="136" t="str">
        <f>VLOOKUP(E45,VIP!$A$2:$O9853,8,FALSE)</f>
        <v>Si</v>
      </c>
      <c r="K45" s="136" t="str">
        <f>VLOOKUP(E45,VIP!$A$2:$O13427,6,0)</f>
        <v>NO</v>
      </c>
      <c r="L45" s="133" t="s">
        <v>2419</v>
      </c>
      <c r="M45" s="167" t="s">
        <v>2811</v>
      </c>
      <c r="N45" s="158" t="s">
        <v>2463</v>
      </c>
      <c r="O45" s="143" t="s">
        <v>2606</v>
      </c>
      <c r="P45" s="135"/>
      <c r="Q45" s="166">
        <v>44319.451388888891</v>
      </c>
    </row>
    <row r="46" spans="1:17" ht="18" x14ac:dyDescent="0.25">
      <c r="A46" s="136" t="str">
        <f>VLOOKUP(E46,'LISTADO ATM'!$A$2:$C$899,3,0)</f>
        <v>DISTRITO NACIONAL</v>
      </c>
      <c r="B46" s="123" t="s">
        <v>2677</v>
      </c>
      <c r="C46" s="137">
        <v>44317.897430555553</v>
      </c>
      <c r="D46" s="137" t="s">
        <v>2181</v>
      </c>
      <c r="E46" s="114">
        <v>420</v>
      </c>
      <c r="F46" s="143" t="str">
        <f>VLOOKUP(E46,VIP!$A$2:$O13032,2,0)</f>
        <v>DRBR420</v>
      </c>
      <c r="G46" s="136" t="str">
        <f>VLOOKUP(E46,'LISTADO ATM'!$A$2:$B$898,2,0)</f>
        <v xml:space="preserve">ATM DGII Av. Lincoln </v>
      </c>
      <c r="H46" s="136" t="str">
        <f>VLOOKUP(E46,VIP!$A$2:$O17953,7,FALSE)</f>
        <v>Si</v>
      </c>
      <c r="I46" s="136" t="str">
        <f>VLOOKUP(E46,VIP!$A$2:$O9918,8,FALSE)</f>
        <v>Si</v>
      </c>
      <c r="J46" s="136" t="str">
        <f>VLOOKUP(E46,VIP!$A$2:$O9868,8,FALSE)</f>
        <v>Si</v>
      </c>
      <c r="K46" s="136" t="str">
        <f>VLOOKUP(E46,VIP!$A$2:$O13442,6,0)</f>
        <v>NO</v>
      </c>
      <c r="L46" s="133" t="s">
        <v>2479</v>
      </c>
      <c r="M46" s="167" t="s">
        <v>2811</v>
      </c>
      <c r="N46" s="138" t="s">
        <v>2463</v>
      </c>
      <c r="O46" s="143" t="s">
        <v>2465</v>
      </c>
      <c r="P46" s="135"/>
      <c r="Q46" s="166">
        <v>44319.292256944442</v>
      </c>
    </row>
    <row r="47" spans="1:17" ht="18" x14ac:dyDescent="0.25">
      <c r="A47" s="136" t="str">
        <f>VLOOKUP(E47,'LISTADO ATM'!$A$2:$C$899,3,0)</f>
        <v>SUR</v>
      </c>
      <c r="B47" s="123" t="s">
        <v>2675</v>
      </c>
      <c r="C47" s="137">
        <v>44317.923333333332</v>
      </c>
      <c r="D47" s="137" t="s">
        <v>2459</v>
      </c>
      <c r="E47" s="114">
        <v>182</v>
      </c>
      <c r="F47" s="143" t="str">
        <f>VLOOKUP(E47,VIP!$A$2:$O13030,2,0)</f>
        <v>DRBR182</v>
      </c>
      <c r="G47" s="136" t="str">
        <f>VLOOKUP(E47,'LISTADO ATM'!$A$2:$B$898,2,0)</f>
        <v xml:space="preserve">ATM Barahona Comb </v>
      </c>
      <c r="H47" s="136" t="str">
        <f>VLOOKUP(E47,VIP!$A$2:$O17951,7,FALSE)</f>
        <v>Si</v>
      </c>
      <c r="I47" s="136" t="str">
        <f>VLOOKUP(E47,VIP!$A$2:$O9916,8,FALSE)</f>
        <v>Si</v>
      </c>
      <c r="J47" s="136" t="str">
        <f>VLOOKUP(E47,VIP!$A$2:$O9866,8,FALSE)</f>
        <v>Si</v>
      </c>
      <c r="K47" s="136" t="str">
        <f>VLOOKUP(E47,VIP!$A$2:$O13440,6,0)</f>
        <v>NO</v>
      </c>
      <c r="L47" s="133" t="s">
        <v>2419</v>
      </c>
      <c r="M47" s="167" t="s">
        <v>2811</v>
      </c>
      <c r="N47" s="138" t="s">
        <v>2463</v>
      </c>
      <c r="O47" s="143" t="s">
        <v>2606</v>
      </c>
      <c r="P47" s="135"/>
      <c r="Q47" s="166">
        <v>44319.451388888891</v>
      </c>
    </row>
    <row r="48" spans="1:17" ht="18" x14ac:dyDescent="0.25">
      <c r="A48" s="136" t="str">
        <f>VLOOKUP(E48,'LISTADO ATM'!$A$2:$C$899,3,0)</f>
        <v>NORTE</v>
      </c>
      <c r="B48" s="123" t="s">
        <v>2674</v>
      </c>
      <c r="C48" s="137">
        <v>44317.924872685187</v>
      </c>
      <c r="D48" s="137" t="s">
        <v>2483</v>
      </c>
      <c r="E48" s="114">
        <v>256</v>
      </c>
      <c r="F48" s="143" t="str">
        <f>VLOOKUP(E48,VIP!$A$2:$O13029,2,0)</f>
        <v>DRBR256</v>
      </c>
      <c r="G48" s="136" t="str">
        <f>VLOOKUP(E48,'LISTADO ATM'!$A$2:$B$898,2,0)</f>
        <v xml:space="preserve">ATM Oficina Licey Al Medio </v>
      </c>
      <c r="H48" s="136" t="str">
        <f>VLOOKUP(E48,VIP!$A$2:$O17950,7,FALSE)</f>
        <v>Si</v>
      </c>
      <c r="I48" s="136" t="str">
        <f>VLOOKUP(E48,VIP!$A$2:$O9915,8,FALSE)</f>
        <v>Si</v>
      </c>
      <c r="J48" s="136" t="str">
        <f>VLOOKUP(E48,VIP!$A$2:$O9865,8,FALSE)</f>
        <v>Si</v>
      </c>
      <c r="K48" s="136" t="str">
        <f>VLOOKUP(E48,VIP!$A$2:$O13439,6,0)</f>
        <v>NO</v>
      </c>
      <c r="L48" s="133" t="s">
        <v>2419</v>
      </c>
      <c r="M48" s="167" t="s">
        <v>2811</v>
      </c>
      <c r="N48" s="138" t="s">
        <v>2463</v>
      </c>
      <c r="O48" s="143" t="s">
        <v>2606</v>
      </c>
      <c r="P48" s="135"/>
      <c r="Q48" s="166">
        <v>44319.451388888891</v>
      </c>
    </row>
    <row r="49" spans="1:17" ht="18" x14ac:dyDescent="0.25">
      <c r="A49" s="136" t="str">
        <f>VLOOKUP(E49,'LISTADO ATM'!$A$2:$C$899,3,0)</f>
        <v>ESTE</v>
      </c>
      <c r="B49" s="123" t="s">
        <v>2673</v>
      </c>
      <c r="C49" s="137">
        <v>44317.926608796297</v>
      </c>
      <c r="D49" s="137" t="s">
        <v>2459</v>
      </c>
      <c r="E49" s="114">
        <v>330</v>
      </c>
      <c r="F49" s="143" t="str">
        <f>VLOOKUP(E49,VIP!$A$2:$O13028,2,0)</f>
        <v>DRBR330</v>
      </c>
      <c r="G49" s="136" t="str">
        <f>VLOOKUP(E49,'LISTADO ATM'!$A$2:$B$898,2,0)</f>
        <v xml:space="preserve">ATM Oficina Boulevard (Higuey) </v>
      </c>
      <c r="H49" s="136" t="str">
        <f>VLOOKUP(E49,VIP!$A$2:$O17949,7,FALSE)</f>
        <v>Si</v>
      </c>
      <c r="I49" s="136" t="str">
        <f>VLOOKUP(E49,VIP!$A$2:$O9914,8,FALSE)</f>
        <v>Si</v>
      </c>
      <c r="J49" s="136" t="str">
        <f>VLOOKUP(E49,VIP!$A$2:$O9864,8,FALSE)</f>
        <v>Si</v>
      </c>
      <c r="K49" s="136" t="str">
        <f>VLOOKUP(E49,VIP!$A$2:$O13438,6,0)</f>
        <v>SI</v>
      </c>
      <c r="L49" s="133" t="s">
        <v>2419</v>
      </c>
      <c r="M49" s="167" t="s">
        <v>2811</v>
      </c>
      <c r="N49" s="138" t="s">
        <v>2463</v>
      </c>
      <c r="O49" s="143" t="s">
        <v>2606</v>
      </c>
      <c r="P49" s="135"/>
      <c r="Q49" s="166">
        <v>44319.451388888891</v>
      </c>
    </row>
    <row r="50" spans="1:17" ht="18" x14ac:dyDescent="0.25">
      <c r="A50" s="136" t="str">
        <f>VLOOKUP(E50,'LISTADO ATM'!$A$2:$C$899,3,0)</f>
        <v>DISTRITO NACIONAL</v>
      </c>
      <c r="B50" s="123" t="s">
        <v>2670</v>
      </c>
      <c r="C50" s="137">
        <v>44317.936585648145</v>
      </c>
      <c r="D50" s="137" t="s">
        <v>2459</v>
      </c>
      <c r="E50" s="114">
        <v>713</v>
      </c>
      <c r="F50" s="143" t="str">
        <f>VLOOKUP(E50,VIP!$A$2:$O13025,2,0)</f>
        <v>DRBR016</v>
      </c>
      <c r="G50" s="136" t="str">
        <f>VLOOKUP(E50,'LISTADO ATM'!$A$2:$B$898,2,0)</f>
        <v xml:space="preserve">ATM Oficina Las Américas </v>
      </c>
      <c r="H50" s="136" t="str">
        <f>VLOOKUP(E50,VIP!$A$2:$O17946,7,FALSE)</f>
        <v>Si</v>
      </c>
      <c r="I50" s="136" t="str">
        <f>VLOOKUP(E50,VIP!$A$2:$O9911,8,FALSE)</f>
        <v>Si</v>
      </c>
      <c r="J50" s="136" t="str">
        <f>VLOOKUP(E50,VIP!$A$2:$O9861,8,FALSE)</f>
        <v>Si</v>
      </c>
      <c r="K50" s="136" t="str">
        <f>VLOOKUP(E50,VIP!$A$2:$O13435,6,0)</f>
        <v>NO</v>
      </c>
      <c r="L50" s="133" t="s">
        <v>2419</v>
      </c>
      <c r="M50" s="167" t="s">
        <v>2811</v>
      </c>
      <c r="N50" s="138" t="s">
        <v>2463</v>
      </c>
      <c r="O50" s="143" t="s">
        <v>2606</v>
      </c>
      <c r="P50" s="135"/>
      <c r="Q50" s="166">
        <v>44319.451388888891</v>
      </c>
    </row>
    <row r="51" spans="1:17" ht="18" x14ac:dyDescent="0.25">
      <c r="A51" s="136" t="str">
        <f>VLOOKUP(E51,'LISTADO ATM'!$A$2:$C$899,3,0)</f>
        <v>NORTE</v>
      </c>
      <c r="B51" s="123" t="s">
        <v>2669</v>
      </c>
      <c r="C51" s="137">
        <v>44317.974745370368</v>
      </c>
      <c r="D51" s="137" t="s">
        <v>2182</v>
      </c>
      <c r="E51" s="114">
        <v>370</v>
      </c>
      <c r="F51" s="143" t="str">
        <f>VLOOKUP(E51,VIP!$A$2:$O13021,2,0)</f>
        <v>DRBR370</v>
      </c>
      <c r="G51" s="136" t="str">
        <f>VLOOKUP(E51,'LISTADO ATM'!$A$2:$B$898,2,0)</f>
        <v>ATM Oficina Cruce de Imbert II (puerto Plata)</v>
      </c>
      <c r="H51" s="136" t="str">
        <f>VLOOKUP(E51,VIP!$A$2:$O17942,7,FALSE)</f>
        <v>N/A</v>
      </c>
      <c r="I51" s="136" t="str">
        <f>VLOOKUP(E51,VIP!$A$2:$O9907,8,FALSE)</f>
        <v>N/A</v>
      </c>
      <c r="J51" s="136" t="str">
        <f>VLOOKUP(E51,VIP!$A$2:$O9857,8,FALSE)</f>
        <v>N/A</v>
      </c>
      <c r="K51" s="136" t="str">
        <f>VLOOKUP(E51,VIP!$A$2:$O13431,6,0)</f>
        <v>N/A</v>
      </c>
      <c r="L51" s="133" t="s">
        <v>2479</v>
      </c>
      <c r="M51" s="167" t="s">
        <v>2811</v>
      </c>
      <c r="N51" s="138" t="s">
        <v>2463</v>
      </c>
      <c r="O51" s="143" t="s">
        <v>2492</v>
      </c>
      <c r="P51" s="135"/>
      <c r="Q51" s="166">
        <v>44319.292256944442</v>
      </c>
    </row>
    <row r="52" spans="1:17" ht="18" x14ac:dyDescent="0.25">
      <c r="A52" s="136" t="str">
        <f>VLOOKUP(E52,'LISTADO ATM'!$A$2:$C$899,3,0)</f>
        <v>NORTE</v>
      </c>
      <c r="B52" s="123" t="s">
        <v>2668</v>
      </c>
      <c r="C52" s="137">
        <v>44317.97587962963</v>
      </c>
      <c r="D52" s="137" t="s">
        <v>2182</v>
      </c>
      <c r="E52" s="114">
        <v>747</v>
      </c>
      <c r="F52" s="143" t="str">
        <f>VLOOKUP(E52,VIP!$A$2:$O13019,2,0)</f>
        <v>DRBR200</v>
      </c>
      <c r="G52" s="136" t="str">
        <f>VLOOKUP(E52,'LISTADO ATM'!$A$2:$B$898,2,0)</f>
        <v xml:space="preserve">ATM Club BR (Santiago) </v>
      </c>
      <c r="H52" s="136" t="str">
        <f>VLOOKUP(E52,VIP!$A$2:$O17940,7,FALSE)</f>
        <v>Si</v>
      </c>
      <c r="I52" s="136" t="str">
        <f>VLOOKUP(E52,VIP!$A$2:$O9905,8,FALSE)</f>
        <v>Si</v>
      </c>
      <c r="J52" s="136" t="str">
        <f>VLOOKUP(E52,VIP!$A$2:$O9855,8,FALSE)</f>
        <v>Si</v>
      </c>
      <c r="K52" s="136" t="str">
        <f>VLOOKUP(E52,VIP!$A$2:$O13429,6,0)</f>
        <v>SI</v>
      </c>
      <c r="L52" s="133" t="s">
        <v>2246</v>
      </c>
      <c r="M52" s="167" t="s">
        <v>2811</v>
      </c>
      <c r="N52" s="138" t="s">
        <v>2463</v>
      </c>
      <c r="O52" s="143" t="s">
        <v>2606</v>
      </c>
      <c r="P52" s="135"/>
      <c r="Q52" s="166">
        <v>44319.427673611113</v>
      </c>
    </row>
    <row r="53" spans="1:17" ht="18" x14ac:dyDescent="0.25">
      <c r="A53" s="136" t="str">
        <f>VLOOKUP(E53,'LISTADO ATM'!$A$2:$C$899,3,0)</f>
        <v>ESTE</v>
      </c>
      <c r="B53" s="123" t="s">
        <v>2678</v>
      </c>
      <c r="C53" s="137">
        <v>44318.18340277778</v>
      </c>
      <c r="D53" s="137" t="s">
        <v>2181</v>
      </c>
      <c r="E53" s="114">
        <v>822</v>
      </c>
      <c r="F53" s="143" t="str">
        <f>VLOOKUP(E53,VIP!$A$2:$O12884,2,0)</f>
        <v>DRBR822</v>
      </c>
      <c r="G53" s="136" t="str">
        <f>VLOOKUP(E53,'LISTADO ATM'!$A$2:$B$898,2,0)</f>
        <v xml:space="preserve">ATM INDUSPALMA </v>
      </c>
      <c r="H53" s="136" t="str">
        <f>VLOOKUP(E53,VIP!$A$2:$O17805,7,FALSE)</f>
        <v>Si</v>
      </c>
      <c r="I53" s="136" t="str">
        <f>VLOOKUP(E53,VIP!$A$2:$O9770,8,FALSE)</f>
        <v>Si</v>
      </c>
      <c r="J53" s="136" t="str">
        <f>VLOOKUP(E53,VIP!$A$2:$O9720,8,FALSE)</f>
        <v>Si</v>
      </c>
      <c r="K53" s="136" t="str">
        <f>VLOOKUP(E53,VIP!$A$2:$O13294,6,0)</f>
        <v>NO</v>
      </c>
      <c r="L53" s="133" t="s">
        <v>2246</v>
      </c>
      <c r="M53" s="167" t="s">
        <v>2811</v>
      </c>
      <c r="N53" s="138" t="s">
        <v>2463</v>
      </c>
      <c r="O53" s="143" t="s">
        <v>2465</v>
      </c>
      <c r="P53" s="135"/>
      <c r="Q53" s="166">
        <v>44319.427673611113</v>
      </c>
    </row>
    <row r="54" spans="1:17" ht="18" x14ac:dyDescent="0.25">
      <c r="A54" s="136" t="str">
        <f>VLOOKUP(E54,'LISTADO ATM'!$A$2:$C$899,3,0)</f>
        <v>NORTE</v>
      </c>
      <c r="B54" s="123" t="s">
        <v>2680</v>
      </c>
      <c r="C54" s="137">
        <v>44318.313692129632</v>
      </c>
      <c r="D54" s="137" t="s">
        <v>2483</v>
      </c>
      <c r="E54" s="114">
        <v>636</v>
      </c>
      <c r="F54" s="143" t="str">
        <f>VLOOKUP(E54,VIP!$A$2:$O12886,2,0)</f>
        <v>DRBR110</v>
      </c>
      <c r="G54" s="136" t="str">
        <f>VLOOKUP(E54,'LISTADO ATM'!$A$2:$B$898,2,0)</f>
        <v xml:space="preserve">ATM Oficina Tamboríl </v>
      </c>
      <c r="H54" s="136" t="str">
        <f>VLOOKUP(E54,VIP!$A$2:$O17807,7,FALSE)</f>
        <v>Si</v>
      </c>
      <c r="I54" s="136" t="str">
        <f>VLOOKUP(E54,VIP!$A$2:$O9772,8,FALSE)</f>
        <v>Si</v>
      </c>
      <c r="J54" s="136" t="str">
        <f>VLOOKUP(E54,VIP!$A$2:$O9722,8,FALSE)</f>
        <v>Si</v>
      </c>
      <c r="K54" s="136" t="str">
        <f>VLOOKUP(E54,VIP!$A$2:$O13296,6,0)</f>
        <v>SI</v>
      </c>
      <c r="L54" s="133" t="s">
        <v>2450</v>
      </c>
      <c r="M54" s="167" t="s">
        <v>2811</v>
      </c>
      <c r="N54" s="138" t="s">
        <v>2463</v>
      </c>
      <c r="O54" s="143" t="s">
        <v>2465</v>
      </c>
      <c r="P54" s="135"/>
      <c r="Q54" s="166">
        <v>44319.604166666664</v>
      </c>
    </row>
    <row r="55" spans="1:17" ht="18" x14ac:dyDescent="0.25">
      <c r="A55" s="136" t="str">
        <f>VLOOKUP(E55,'LISTADO ATM'!$A$2:$C$899,3,0)</f>
        <v>ESTE</v>
      </c>
      <c r="B55" s="123" t="s">
        <v>2679</v>
      </c>
      <c r="C55" s="137">
        <v>44318.322013888886</v>
      </c>
      <c r="D55" s="137" t="s">
        <v>2181</v>
      </c>
      <c r="E55" s="114">
        <v>519</v>
      </c>
      <c r="F55" s="143" t="str">
        <f>VLOOKUP(E55,VIP!$A$2:$O12885,2,0)</f>
        <v>DRBR519</v>
      </c>
      <c r="G55" s="136" t="str">
        <f>VLOOKUP(E55,'LISTADO ATM'!$A$2:$B$898,2,0)</f>
        <v xml:space="preserve">ATM Plaza Estrella (Bávaro) </v>
      </c>
      <c r="H55" s="136" t="str">
        <f>VLOOKUP(E55,VIP!$A$2:$O17806,7,FALSE)</f>
        <v>Si</v>
      </c>
      <c r="I55" s="136" t="str">
        <f>VLOOKUP(E55,VIP!$A$2:$O9771,8,FALSE)</f>
        <v>Si</v>
      </c>
      <c r="J55" s="136" t="str">
        <f>VLOOKUP(E55,VIP!$A$2:$O9721,8,FALSE)</f>
        <v>Si</v>
      </c>
      <c r="K55" s="136" t="str">
        <f>VLOOKUP(E55,VIP!$A$2:$O13295,6,0)</f>
        <v>NO</v>
      </c>
      <c r="L55" s="133" t="s">
        <v>2220</v>
      </c>
      <c r="M55" s="167" t="s">
        <v>2811</v>
      </c>
      <c r="N55" s="138" t="s">
        <v>2463</v>
      </c>
      <c r="O55" s="143" t="s">
        <v>2465</v>
      </c>
      <c r="P55" s="135"/>
      <c r="Q55" s="166">
        <v>44319.604166666664</v>
      </c>
    </row>
    <row r="56" spans="1:17" ht="18" x14ac:dyDescent="0.25">
      <c r="A56" s="136" t="str">
        <f>VLOOKUP(E56,'LISTADO ATM'!$A$2:$C$899,3,0)</f>
        <v>ESTE</v>
      </c>
      <c r="B56" s="123" t="s">
        <v>2699</v>
      </c>
      <c r="C56" s="137">
        <v>44318.371620370373</v>
      </c>
      <c r="D56" s="137" t="s">
        <v>2459</v>
      </c>
      <c r="E56" s="114">
        <v>217</v>
      </c>
      <c r="F56" s="143" t="str">
        <f>VLOOKUP(E56,VIP!$A$2:$O12907,2,0)</f>
        <v>DRBR217</v>
      </c>
      <c r="G56" s="136" t="str">
        <f>VLOOKUP(E56,'LISTADO ATM'!$A$2:$B$898,2,0)</f>
        <v xml:space="preserve">ATM Oficina Bávaro </v>
      </c>
      <c r="H56" s="136" t="str">
        <f>VLOOKUP(E56,VIP!$A$2:$O17828,7,FALSE)</f>
        <v>Si</v>
      </c>
      <c r="I56" s="136" t="str">
        <f>VLOOKUP(E56,VIP!$A$2:$O9793,8,FALSE)</f>
        <v>Si</v>
      </c>
      <c r="J56" s="136" t="str">
        <f>VLOOKUP(E56,VIP!$A$2:$O9743,8,FALSE)</f>
        <v>Si</v>
      </c>
      <c r="K56" s="136" t="str">
        <f>VLOOKUP(E56,VIP!$A$2:$O13317,6,0)</f>
        <v>NO</v>
      </c>
      <c r="L56" s="133" t="s">
        <v>2450</v>
      </c>
      <c r="M56" s="167" t="s">
        <v>2811</v>
      </c>
      <c r="N56" s="138" t="s">
        <v>2463</v>
      </c>
      <c r="O56" s="143" t="s">
        <v>2465</v>
      </c>
      <c r="P56" s="135"/>
      <c r="Q56" s="166">
        <v>44319.604166666664</v>
      </c>
    </row>
    <row r="57" spans="1:17" ht="18" x14ac:dyDescent="0.25">
      <c r="A57" s="136" t="str">
        <f>VLOOKUP(E57,'LISTADO ATM'!$A$2:$C$899,3,0)</f>
        <v>NORTE</v>
      </c>
      <c r="B57" s="123" t="s">
        <v>2696</v>
      </c>
      <c r="C57" s="137">
        <v>44318.376122685186</v>
      </c>
      <c r="D57" s="137" t="s">
        <v>2483</v>
      </c>
      <c r="E57" s="114">
        <v>262</v>
      </c>
      <c r="F57" s="143" t="str">
        <f>VLOOKUP(E57,VIP!$A$2:$O12904,2,0)</f>
        <v>DRBR262</v>
      </c>
      <c r="G57" s="136" t="str">
        <f>VLOOKUP(E57,'LISTADO ATM'!$A$2:$B$898,2,0)</f>
        <v xml:space="preserve">ATM Oficina Obras Públicas (Santiago) </v>
      </c>
      <c r="H57" s="136" t="str">
        <f>VLOOKUP(E57,VIP!$A$2:$O17825,7,FALSE)</f>
        <v>Si</v>
      </c>
      <c r="I57" s="136" t="str">
        <f>VLOOKUP(E57,VIP!$A$2:$O9790,8,FALSE)</f>
        <v>Si</v>
      </c>
      <c r="J57" s="136" t="str">
        <f>VLOOKUP(E57,VIP!$A$2:$O9740,8,FALSE)</f>
        <v>Si</v>
      </c>
      <c r="K57" s="136" t="str">
        <f>VLOOKUP(E57,VIP!$A$2:$O13314,6,0)</f>
        <v>SI</v>
      </c>
      <c r="L57" s="133" t="s">
        <v>2450</v>
      </c>
      <c r="M57" s="167" t="s">
        <v>2811</v>
      </c>
      <c r="N57" s="138" t="s">
        <v>2463</v>
      </c>
      <c r="O57" s="143" t="s">
        <v>2606</v>
      </c>
      <c r="P57" s="135"/>
      <c r="Q57" s="166">
        <v>44319.451388888891</v>
      </c>
    </row>
    <row r="58" spans="1:17" ht="18" x14ac:dyDescent="0.25">
      <c r="A58" s="136" t="str">
        <f>VLOOKUP(E58,'LISTADO ATM'!$A$2:$C$899,3,0)</f>
        <v>ESTE</v>
      </c>
      <c r="B58" s="123" t="s">
        <v>2693</v>
      </c>
      <c r="C58" s="137">
        <v>44318.392407407409</v>
      </c>
      <c r="D58" s="137" t="s">
        <v>2459</v>
      </c>
      <c r="E58" s="114">
        <v>366</v>
      </c>
      <c r="F58" s="143" t="str">
        <f>VLOOKUP(E58,VIP!$A$2:$O12897,2,0)</f>
        <v>DRBR366</v>
      </c>
      <c r="G58" s="136" t="str">
        <f>VLOOKUP(E58,'LISTADO ATM'!$A$2:$B$898,2,0)</f>
        <v>ATM Oficina Boulevard (Higuey) II</v>
      </c>
      <c r="H58" s="136" t="str">
        <f>VLOOKUP(E58,VIP!$A$2:$O17818,7,FALSE)</f>
        <v>N/A</v>
      </c>
      <c r="I58" s="136" t="str">
        <f>VLOOKUP(E58,VIP!$A$2:$O9783,8,FALSE)</f>
        <v>N/A</v>
      </c>
      <c r="J58" s="136" t="str">
        <f>VLOOKUP(E58,VIP!$A$2:$O9733,8,FALSE)</f>
        <v>N/A</v>
      </c>
      <c r="K58" s="136" t="str">
        <f>VLOOKUP(E58,VIP!$A$2:$O13307,6,0)</f>
        <v>N/A</v>
      </c>
      <c r="L58" s="133" t="s">
        <v>2450</v>
      </c>
      <c r="M58" s="167" t="s">
        <v>2811</v>
      </c>
      <c r="N58" s="138" t="s">
        <v>2463</v>
      </c>
      <c r="O58" s="143" t="s">
        <v>2606</v>
      </c>
      <c r="P58" s="135"/>
      <c r="Q58" s="166">
        <v>44319.451388888891</v>
      </c>
    </row>
    <row r="59" spans="1:17" ht="18" x14ac:dyDescent="0.25">
      <c r="A59" s="136" t="str">
        <f>VLOOKUP(E59,'LISTADO ATM'!$A$2:$C$899,3,0)</f>
        <v>NORTE</v>
      </c>
      <c r="B59" s="123" t="s">
        <v>2692</v>
      </c>
      <c r="C59" s="137">
        <v>44318.392569444448</v>
      </c>
      <c r="D59" s="137" t="s">
        <v>2182</v>
      </c>
      <c r="E59" s="114">
        <v>411</v>
      </c>
      <c r="F59" s="143" t="str">
        <f>VLOOKUP(E59,VIP!$A$2:$O12896,2,0)</f>
        <v>DRBR411</v>
      </c>
      <c r="G59" s="136" t="str">
        <f>VLOOKUP(E59,'LISTADO ATM'!$A$2:$B$898,2,0)</f>
        <v xml:space="preserve">ATM UNP Piedra Blanca </v>
      </c>
      <c r="H59" s="136" t="str">
        <f>VLOOKUP(E59,VIP!$A$2:$O17817,7,FALSE)</f>
        <v>Si</v>
      </c>
      <c r="I59" s="136" t="str">
        <f>VLOOKUP(E59,VIP!$A$2:$O9782,8,FALSE)</f>
        <v>Si</v>
      </c>
      <c r="J59" s="136" t="str">
        <f>VLOOKUP(E59,VIP!$A$2:$O9732,8,FALSE)</f>
        <v>Si</v>
      </c>
      <c r="K59" s="136" t="str">
        <f>VLOOKUP(E59,VIP!$A$2:$O13306,6,0)</f>
        <v>NO</v>
      </c>
      <c r="L59" s="133" t="s">
        <v>2220</v>
      </c>
      <c r="M59" s="167" t="s">
        <v>2811</v>
      </c>
      <c r="N59" s="138" t="s">
        <v>2463</v>
      </c>
      <c r="O59" s="143" t="s">
        <v>2492</v>
      </c>
      <c r="P59" s="135"/>
      <c r="Q59" s="166">
        <v>44319.427673611113</v>
      </c>
    </row>
    <row r="60" spans="1:17" ht="18" x14ac:dyDescent="0.25">
      <c r="A60" s="136" t="str">
        <f>VLOOKUP(E60,'LISTADO ATM'!$A$2:$C$899,3,0)</f>
        <v>NORTE</v>
      </c>
      <c r="B60" s="123" t="s">
        <v>2685</v>
      </c>
      <c r="C60" s="137">
        <v>44318.432141203702</v>
      </c>
      <c r="D60" s="137" t="s">
        <v>2483</v>
      </c>
      <c r="E60" s="114">
        <v>181</v>
      </c>
      <c r="F60" s="143" t="str">
        <f>VLOOKUP(E60,VIP!$A$2:$O12887,2,0)</f>
        <v>DRBR181</v>
      </c>
      <c r="G60" s="136" t="str">
        <f>VLOOKUP(E60,'LISTADO ATM'!$A$2:$B$898,2,0)</f>
        <v xml:space="preserve">ATM Oficina Sabaneta </v>
      </c>
      <c r="H60" s="136" t="str">
        <f>VLOOKUP(E60,VIP!$A$2:$O17808,7,FALSE)</f>
        <v>Si</v>
      </c>
      <c r="I60" s="136" t="str">
        <f>VLOOKUP(E60,VIP!$A$2:$O9773,8,FALSE)</f>
        <v>Si</v>
      </c>
      <c r="J60" s="136" t="str">
        <f>VLOOKUP(E60,VIP!$A$2:$O9723,8,FALSE)</f>
        <v>Si</v>
      </c>
      <c r="K60" s="136" t="str">
        <f>VLOOKUP(E60,VIP!$A$2:$O13297,6,0)</f>
        <v>SI</v>
      </c>
      <c r="L60" s="133" t="s">
        <v>2419</v>
      </c>
      <c r="M60" s="167" t="s">
        <v>2811</v>
      </c>
      <c r="N60" s="158" t="s">
        <v>2463</v>
      </c>
      <c r="O60" s="165" t="s">
        <v>2606</v>
      </c>
      <c r="P60" s="135"/>
      <c r="Q60" s="166">
        <v>44319.46875</v>
      </c>
    </row>
    <row r="61" spans="1:17" ht="18" x14ac:dyDescent="0.25">
      <c r="A61" s="136" t="str">
        <f>VLOOKUP(E61,'LISTADO ATM'!$A$2:$C$899,3,0)</f>
        <v>NORTE</v>
      </c>
      <c r="B61" s="123" t="s">
        <v>2684</v>
      </c>
      <c r="C61" s="137">
        <v>44318.434861111113</v>
      </c>
      <c r="D61" s="137" t="s">
        <v>2577</v>
      </c>
      <c r="E61" s="114">
        <v>142</v>
      </c>
      <c r="F61" s="143" t="str">
        <f>VLOOKUP(E61,VIP!$A$2:$O12886,2,0)</f>
        <v>DRBR142</v>
      </c>
      <c r="G61" s="136" t="str">
        <f>VLOOKUP(E61,'LISTADO ATM'!$A$2:$B$898,2,0)</f>
        <v xml:space="preserve">ATM Centro de Caja Galerías Bonao </v>
      </c>
      <c r="H61" s="136" t="str">
        <f>VLOOKUP(E61,VIP!$A$2:$O17807,7,FALSE)</f>
        <v>Si</v>
      </c>
      <c r="I61" s="136" t="str">
        <f>VLOOKUP(E61,VIP!$A$2:$O9772,8,FALSE)</f>
        <v>Si</v>
      </c>
      <c r="J61" s="136" t="str">
        <f>VLOOKUP(E61,VIP!$A$2:$O9722,8,FALSE)</f>
        <v>Si</v>
      </c>
      <c r="K61" s="136" t="str">
        <f>VLOOKUP(E61,VIP!$A$2:$O13296,6,0)</f>
        <v>SI</v>
      </c>
      <c r="L61" s="133" t="s">
        <v>2450</v>
      </c>
      <c r="M61" s="167" t="s">
        <v>2811</v>
      </c>
      <c r="N61" s="158" t="s">
        <v>2463</v>
      </c>
      <c r="O61" s="165" t="s">
        <v>2606</v>
      </c>
      <c r="P61" s="135"/>
      <c r="Q61" s="166">
        <v>44319.451388888891</v>
      </c>
    </row>
    <row r="62" spans="1:17" ht="18" x14ac:dyDescent="0.25">
      <c r="A62" s="136" t="str">
        <f>VLOOKUP(E62,'LISTADO ATM'!$A$2:$C$899,3,0)</f>
        <v>DISTRITO NACIONAL</v>
      </c>
      <c r="B62" s="123" t="s">
        <v>2742</v>
      </c>
      <c r="C62" s="159">
        <v>44318.460925925923</v>
      </c>
      <c r="D62" s="137" t="s">
        <v>2181</v>
      </c>
      <c r="E62" s="114">
        <v>18</v>
      </c>
      <c r="F62" s="143" t="str">
        <f>VLOOKUP(E62,VIP!$A$2:$O12955,2,0)</f>
        <v>DRBR018</v>
      </c>
      <c r="G62" s="136" t="str">
        <f>VLOOKUP(E62,'LISTADO ATM'!$A$2:$B$898,2,0)</f>
        <v xml:space="preserve">ATM Oficina Haina Occidental I </v>
      </c>
      <c r="H62" s="136" t="str">
        <f>VLOOKUP(E62,VIP!$A$2:$O17876,7,FALSE)</f>
        <v>Si</v>
      </c>
      <c r="I62" s="136" t="str">
        <f>VLOOKUP(E62,VIP!$A$2:$O9841,8,FALSE)</f>
        <v>Si</v>
      </c>
      <c r="J62" s="136" t="str">
        <f>VLOOKUP(E62,VIP!$A$2:$O9791,8,FALSE)</f>
        <v>Si</v>
      </c>
      <c r="K62" s="136" t="str">
        <f>VLOOKUP(E62,VIP!$A$2:$O13365,6,0)</f>
        <v>SI</v>
      </c>
      <c r="L62" s="133" t="s">
        <v>2220</v>
      </c>
      <c r="M62" s="167" t="s">
        <v>2811</v>
      </c>
      <c r="N62" s="158" t="s">
        <v>2463</v>
      </c>
      <c r="O62" s="165" t="s">
        <v>2465</v>
      </c>
      <c r="P62" s="135"/>
      <c r="Q62" s="166">
        <v>44319.604166666664</v>
      </c>
    </row>
    <row r="63" spans="1:17" ht="18" x14ac:dyDescent="0.25">
      <c r="A63" s="136" t="str">
        <f>VLOOKUP(E63,'LISTADO ATM'!$A$2:$C$899,3,0)</f>
        <v>ESTE</v>
      </c>
      <c r="B63" s="123" t="s">
        <v>2741</v>
      </c>
      <c r="C63" s="159">
        <v>44318.4687037037</v>
      </c>
      <c r="D63" s="137" t="s">
        <v>2181</v>
      </c>
      <c r="E63" s="114">
        <v>899</v>
      </c>
      <c r="F63" s="143" t="str">
        <f>VLOOKUP(E63,VIP!$A$2:$O12954,2,0)</f>
        <v>DRBR899</v>
      </c>
      <c r="G63" s="136" t="str">
        <f>VLOOKUP(E63,'LISTADO ATM'!$A$2:$B$898,2,0)</f>
        <v xml:space="preserve">ATM Oficina Punta Cana </v>
      </c>
      <c r="H63" s="136" t="str">
        <f>VLOOKUP(E63,VIP!$A$2:$O17875,7,FALSE)</f>
        <v>Si</v>
      </c>
      <c r="I63" s="136" t="str">
        <f>VLOOKUP(E63,VIP!$A$2:$O9840,8,FALSE)</f>
        <v>Si</v>
      </c>
      <c r="J63" s="136" t="str">
        <f>VLOOKUP(E63,VIP!$A$2:$O9790,8,FALSE)</f>
        <v>Si</v>
      </c>
      <c r="K63" s="136" t="str">
        <f>VLOOKUP(E63,VIP!$A$2:$O13364,6,0)</f>
        <v>NO</v>
      </c>
      <c r="L63" s="133" t="s">
        <v>2220</v>
      </c>
      <c r="M63" s="167" t="s">
        <v>2811</v>
      </c>
      <c r="N63" s="158" t="s">
        <v>2463</v>
      </c>
      <c r="O63" s="168" t="s">
        <v>2465</v>
      </c>
      <c r="P63" s="135"/>
      <c r="Q63" s="166">
        <v>44319.604166666664</v>
      </c>
    </row>
    <row r="64" spans="1:17" ht="18" x14ac:dyDescent="0.25">
      <c r="A64" s="136" t="str">
        <f>VLOOKUP(E64,'LISTADO ATM'!$A$2:$C$899,3,0)</f>
        <v>NORTE</v>
      </c>
      <c r="B64" s="123" t="s">
        <v>2746</v>
      </c>
      <c r="C64" s="159">
        <v>44318.475624999999</v>
      </c>
      <c r="D64" s="137" t="s">
        <v>2182</v>
      </c>
      <c r="E64" s="114">
        <v>306</v>
      </c>
      <c r="F64" s="143" t="str">
        <f>VLOOKUP(E64,VIP!$A$2:$O12919,2,0)</f>
        <v>DRBR306</v>
      </c>
      <c r="G64" s="136" t="str">
        <f>VLOOKUP(E64,'LISTADO ATM'!$A$2:$B$898,2,0)</f>
        <v>ATM Hospital Dr. Toribio</v>
      </c>
      <c r="H64" s="136" t="str">
        <f>VLOOKUP(E64,VIP!$A$2:$O17840,7,FALSE)</f>
        <v>Si</v>
      </c>
      <c r="I64" s="136" t="str">
        <f>VLOOKUP(E64,VIP!$A$2:$O9805,8,FALSE)</f>
        <v>Si</v>
      </c>
      <c r="J64" s="136" t="str">
        <f>VLOOKUP(E64,VIP!$A$2:$O9755,8,FALSE)</f>
        <v>Si</v>
      </c>
      <c r="K64" s="136" t="str">
        <f>VLOOKUP(E64,VIP!$A$2:$O13329,6,0)</f>
        <v>NO</v>
      </c>
      <c r="L64" s="133" t="s">
        <v>2220</v>
      </c>
      <c r="M64" s="167" t="s">
        <v>2811</v>
      </c>
      <c r="N64" s="158" t="s">
        <v>2703</v>
      </c>
      <c r="O64" s="168" t="s">
        <v>2747</v>
      </c>
      <c r="P64" s="135"/>
      <c r="Q64" s="166">
        <v>44319.292256944442</v>
      </c>
    </row>
    <row r="65" spans="1:17" ht="18" x14ac:dyDescent="0.25">
      <c r="A65" s="136" t="str">
        <f>VLOOKUP(E65,'LISTADO ATM'!$A$2:$C$899,3,0)</f>
        <v>NORTE</v>
      </c>
      <c r="B65" s="123" t="s">
        <v>2738</v>
      </c>
      <c r="C65" s="137">
        <v>44318.48238425926</v>
      </c>
      <c r="D65" s="137" t="s">
        <v>2182</v>
      </c>
      <c r="E65" s="114">
        <v>990</v>
      </c>
      <c r="F65" s="143" t="str">
        <f>VLOOKUP(E65,VIP!$A$2:$O12948,2,0)</f>
        <v>DRBR742</v>
      </c>
      <c r="G65" s="136" t="str">
        <f>VLOOKUP(E65,'LISTADO ATM'!$A$2:$B$898,2,0)</f>
        <v xml:space="preserve">ATM Autoservicio Bonao II </v>
      </c>
      <c r="H65" s="136" t="str">
        <f>VLOOKUP(E65,VIP!$A$2:$O17869,7,FALSE)</f>
        <v>Si</v>
      </c>
      <c r="I65" s="136" t="str">
        <f>VLOOKUP(E65,VIP!$A$2:$O9834,8,FALSE)</f>
        <v>Si</v>
      </c>
      <c r="J65" s="136" t="str">
        <f>VLOOKUP(E65,VIP!$A$2:$O9784,8,FALSE)</f>
        <v>Si</v>
      </c>
      <c r="K65" s="136" t="str">
        <f>VLOOKUP(E65,VIP!$A$2:$O13358,6,0)</f>
        <v>NO</v>
      </c>
      <c r="L65" s="133" t="s">
        <v>2246</v>
      </c>
      <c r="M65" s="167" t="s">
        <v>2811</v>
      </c>
      <c r="N65" s="158" t="s">
        <v>2463</v>
      </c>
      <c r="O65" s="143" t="s">
        <v>2492</v>
      </c>
      <c r="P65" s="135"/>
      <c r="Q65" s="166">
        <v>44319.292256944442</v>
      </c>
    </row>
    <row r="66" spans="1:17" ht="18" x14ac:dyDescent="0.25">
      <c r="A66" s="136" t="str">
        <f>VLOOKUP(E66,'LISTADO ATM'!$A$2:$C$899,3,0)</f>
        <v>NORTE</v>
      </c>
      <c r="B66" s="123" t="s">
        <v>2736</v>
      </c>
      <c r="C66" s="137">
        <v>44318.503599537034</v>
      </c>
      <c r="D66" s="137" t="s">
        <v>2182</v>
      </c>
      <c r="E66" s="114">
        <v>956</v>
      </c>
      <c r="F66" s="143" t="str">
        <f>VLOOKUP(E66,VIP!$A$2:$O12946,2,0)</f>
        <v>DRBR956</v>
      </c>
      <c r="G66" s="136" t="str">
        <f>VLOOKUP(E66,'LISTADO ATM'!$A$2:$B$898,2,0)</f>
        <v xml:space="preserve">ATM Autoservicio El Jaya (SFM) </v>
      </c>
      <c r="H66" s="136" t="str">
        <f>VLOOKUP(E66,VIP!$A$2:$O17867,7,FALSE)</f>
        <v>Si</v>
      </c>
      <c r="I66" s="136" t="str">
        <f>VLOOKUP(E66,VIP!$A$2:$O9832,8,FALSE)</f>
        <v>Si</v>
      </c>
      <c r="J66" s="136" t="str">
        <f>VLOOKUP(E66,VIP!$A$2:$O9782,8,FALSE)</f>
        <v>Si</v>
      </c>
      <c r="K66" s="136" t="str">
        <f>VLOOKUP(E66,VIP!$A$2:$O13356,6,0)</f>
        <v>NO</v>
      </c>
      <c r="L66" s="133" t="s">
        <v>2422</v>
      </c>
      <c r="M66" s="167" t="s">
        <v>2811</v>
      </c>
      <c r="N66" s="158" t="s">
        <v>2463</v>
      </c>
      <c r="O66" s="143" t="s">
        <v>2606</v>
      </c>
      <c r="P66" s="135"/>
      <c r="Q66" s="166">
        <v>44319.427673611113</v>
      </c>
    </row>
    <row r="67" spans="1:17" ht="18" x14ac:dyDescent="0.25">
      <c r="A67" s="136" t="str">
        <f>VLOOKUP(E67,'LISTADO ATM'!$A$2:$C$899,3,0)</f>
        <v>DISTRITO NACIONAL</v>
      </c>
      <c r="B67" s="123" t="s">
        <v>2735</v>
      </c>
      <c r="C67" s="137">
        <v>44318.512245370373</v>
      </c>
      <c r="D67" s="137" t="s">
        <v>2181</v>
      </c>
      <c r="E67" s="114">
        <v>146</v>
      </c>
      <c r="F67" s="143" t="str">
        <f>VLOOKUP(E67,VIP!$A$2:$O12945,2,0)</f>
        <v>DRBR146</v>
      </c>
      <c r="G67" s="136" t="str">
        <f>VLOOKUP(E67,'LISTADO ATM'!$A$2:$B$898,2,0)</f>
        <v xml:space="preserve">ATM Tribunal Superior Constitucional </v>
      </c>
      <c r="H67" s="136" t="str">
        <f>VLOOKUP(E67,VIP!$A$2:$O17866,7,FALSE)</f>
        <v>Si</v>
      </c>
      <c r="I67" s="136" t="str">
        <f>VLOOKUP(E67,VIP!$A$2:$O9831,8,FALSE)</f>
        <v>Si</v>
      </c>
      <c r="J67" s="136" t="str">
        <f>VLOOKUP(E67,VIP!$A$2:$O9781,8,FALSE)</f>
        <v>Si</v>
      </c>
      <c r="K67" s="136" t="str">
        <f>VLOOKUP(E67,VIP!$A$2:$O13355,6,0)</f>
        <v>NO</v>
      </c>
      <c r="L67" s="133" t="s">
        <v>2220</v>
      </c>
      <c r="M67" s="167" t="s">
        <v>2811</v>
      </c>
      <c r="N67" s="158" t="s">
        <v>2463</v>
      </c>
      <c r="O67" s="165" t="s">
        <v>2465</v>
      </c>
      <c r="P67" s="163"/>
      <c r="Q67" s="166">
        <v>44319.427673611113</v>
      </c>
    </row>
    <row r="68" spans="1:17" ht="18" x14ac:dyDescent="0.25">
      <c r="A68" s="136" t="str">
        <f>VLOOKUP(E68,'LISTADO ATM'!$A$2:$C$899,3,0)</f>
        <v>DISTRITO NACIONAL</v>
      </c>
      <c r="B68" s="123" t="s">
        <v>2724</v>
      </c>
      <c r="C68" s="137">
        <v>44318.565937500003</v>
      </c>
      <c r="D68" s="137" t="s">
        <v>2459</v>
      </c>
      <c r="E68" s="114">
        <v>929</v>
      </c>
      <c r="F68" s="143" t="str">
        <f>VLOOKUP(E68,VIP!$A$2:$O12934,2,0)</f>
        <v>DRBR929</v>
      </c>
      <c r="G68" s="136" t="str">
        <f>VLOOKUP(E68,'LISTADO ATM'!$A$2:$B$898,2,0)</f>
        <v>ATM Autoservicio Nacional El Conde</v>
      </c>
      <c r="H68" s="136" t="str">
        <f>VLOOKUP(E68,VIP!$A$2:$O17855,7,FALSE)</f>
        <v>Si</v>
      </c>
      <c r="I68" s="136" t="str">
        <f>VLOOKUP(E68,VIP!$A$2:$O9820,8,FALSE)</f>
        <v>Si</v>
      </c>
      <c r="J68" s="136" t="str">
        <f>VLOOKUP(E68,VIP!$A$2:$O9770,8,FALSE)</f>
        <v>Si</v>
      </c>
      <c r="K68" s="136" t="str">
        <f>VLOOKUP(E68,VIP!$A$2:$O13344,6,0)</f>
        <v>NO</v>
      </c>
      <c r="L68" s="133" t="s">
        <v>2419</v>
      </c>
      <c r="M68" s="167" t="s">
        <v>2811</v>
      </c>
      <c r="N68" s="138" t="s">
        <v>2463</v>
      </c>
      <c r="O68" s="143" t="s">
        <v>2606</v>
      </c>
      <c r="P68" s="135"/>
      <c r="Q68" s="166">
        <v>44319.46875</v>
      </c>
    </row>
    <row r="69" spans="1:17" ht="18" x14ac:dyDescent="0.25">
      <c r="A69" s="136" t="str">
        <f>VLOOKUP(E69,'LISTADO ATM'!$A$2:$C$899,3,0)</f>
        <v>DISTRITO NACIONAL</v>
      </c>
      <c r="B69" s="123" t="s">
        <v>2722</v>
      </c>
      <c r="C69" s="137">
        <v>44318.572488425925</v>
      </c>
      <c r="D69" s="137" t="s">
        <v>2181</v>
      </c>
      <c r="E69" s="114">
        <v>248</v>
      </c>
      <c r="F69" s="148" t="str">
        <f>VLOOKUP(E69,VIP!$A$2:$O12932,2,0)</f>
        <v>DRBR248</v>
      </c>
      <c r="G69" s="136" t="str">
        <f>VLOOKUP(E69,'LISTADO ATM'!$A$2:$B$898,2,0)</f>
        <v xml:space="preserve">ATM Shell Paraiso </v>
      </c>
      <c r="H69" s="136" t="str">
        <f>VLOOKUP(E69,VIP!$A$2:$O17853,7,FALSE)</f>
        <v>Si</v>
      </c>
      <c r="I69" s="136" t="str">
        <f>VLOOKUP(E69,VIP!$A$2:$O9818,8,FALSE)</f>
        <v>Si</v>
      </c>
      <c r="J69" s="136" t="str">
        <f>VLOOKUP(E69,VIP!$A$2:$O9768,8,FALSE)</f>
        <v>Si</v>
      </c>
      <c r="K69" s="136" t="str">
        <f>VLOOKUP(E69,VIP!$A$2:$O13342,6,0)</f>
        <v>NO</v>
      </c>
      <c r="L69" s="133" t="s">
        <v>2220</v>
      </c>
      <c r="M69" s="167" t="s">
        <v>2811</v>
      </c>
      <c r="N69" s="158" t="s">
        <v>2463</v>
      </c>
      <c r="O69" s="165" t="s">
        <v>2465</v>
      </c>
      <c r="P69" s="163"/>
      <c r="Q69" s="166">
        <v>44319.604166666664</v>
      </c>
    </row>
    <row r="70" spans="1:17" s="96" customFormat="1" ht="18" x14ac:dyDescent="0.25">
      <c r="A70" s="136" t="str">
        <f>VLOOKUP(E70,'LISTADO ATM'!$A$2:$C$899,3,0)</f>
        <v>DISTRITO NACIONAL</v>
      </c>
      <c r="B70" s="123" t="s">
        <v>2720</v>
      </c>
      <c r="C70" s="137">
        <v>44318.575486111113</v>
      </c>
      <c r="D70" s="137" t="s">
        <v>2181</v>
      </c>
      <c r="E70" s="114">
        <v>410</v>
      </c>
      <c r="F70" s="154" t="str">
        <f>VLOOKUP(E70,VIP!$A$2:$O12930,2,0)</f>
        <v>DRBR410</v>
      </c>
      <c r="G70" s="136" t="str">
        <f>VLOOKUP(E70,'LISTADO ATM'!$A$2:$B$898,2,0)</f>
        <v xml:space="preserve">ATM Oficina Las Palmas de Herrera II </v>
      </c>
      <c r="H70" s="136" t="str">
        <f>VLOOKUP(E70,VIP!$A$2:$O17851,7,FALSE)</f>
        <v>Si</v>
      </c>
      <c r="I70" s="136" t="str">
        <f>VLOOKUP(E70,VIP!$A$2:$O9816,8,FALSE)</f>
        <v>Si</v>
      </c>
      <c r="J70" s="136" t="str">
        <f>VLOOKUP(E70,VIP!$A$2:$O9766,8,FALSE)</f>
        <v>Si</v>
      </c>
      <c r="K70" s="136" t="str">
        <f>VLOOKUP(E70,VIP!$A$2:$O13340,6,0)</f>
        <v>NO</v>
      </c>
      <c r="L70" s="133" t="s">
        <v>2479</v>
      </c>
      <c r="M70" s="167" t="s">
        <v>2811</v>
      </c>
      <c r="N70" s="138" t="s">
        <v>2463</v>
      </c>
      <c r="O70" s="154" t="s">
        <v>2465</v>
      </c>
      <c r="P70" s="135"/>
      <c r="Q70" s="166">
        <v>44319.292256944442</v>
      </c>
    </row>
    <row r="71" spans="1:17" ht="18" x14ac:dyDescent="0.25">
      <c r="A71" s="136" t="str">
        <f>VLOOKUP(E71,'LISTADO ATM'!$A$2:$C$899,3,0)</f>
        <v>ESTE</v>
      </c>
      <c r="B71" s="123" t="s">
        <v>2718</v>
      </c>
      <c r="C71" s="137">
        <v>44318.578043981484</v>
      </c>
      <c r="D71" s="137" t="s">
        <v>2483</v>
      </c>
      <c r="E71" s="114">
        <v>268</v>
      </c>
      <c r="F71" s="148" t="str">
        <f>VLOOKUP(E71,VIP!$A$2:$O12928,2,0)</f>
        <v>DRBR268</v>
      </c>
      <c r="G71" s="136" t="str">
        <f>VLOOKUP(E71,'LISTADO ATM'!$A$2:$B$898,2,0)</f>
        <v xml:space="preserve">ATM Autobanco La Altagracia (Higuey) </v>
      </c>
      <c r="H71" s="136" t="str">
        <f>VLOOKUP(E71,VIP!$A$2:$O17849,7,FALSE)</f>
        <v>Si</v>
      </c>
      <c r="I71" s="136" t="str">
        <f>VLOOKUP(E71,VIP!$A$2:$O9814,8,FALSE)</f>
        <v>Si</v>
      </c>
      <c r="J71" s="136" t="str">
        <f>VLOOKUP(E71,VIP!$A$2:$O9764,8,FALSE)</f>
        <v>Si</v>
      </c>
      <c r="K71" s="136" t="str">
        <f>VLOOKUP(E71,VIP!$A$2:$O13338,6,0)</f>
        <v>NO</v>
      </c>
      <c r="L71" s="133" t="s">
        <v>2419</v>
      </c>
      <c r="M71" s="167" t="s">
        <v>2811</v>
      </c>
      <c r="N71" s="138" t="s">
        <v>2463</v>
      </c>
      <c r="O71" s="148" t="s">
        <v>2606</v>
      </c>
      <c r="P71" s="135"/>
      <c r="Q71" s="166">
        <v>44319.46875</v>
      </c>
    </row>
    <row r="72" spans="1:17" ht="18" x14ac:dyDescent="0.25">
      <c r="A72" s="136" t="str">
        <f>VLOOKUP(E72,'LISTADO ATM'!$A$2:$C$899,3,0)</f>
        <v>DISTRITO NACIONAL</v>
      </c>
      <c r="B72" s="123" t="s">
        <v>2713</v>
      </c>
      <c r="C72" s="137">
        <v>44318.585844907408</v>
      </c>
      <c r="D72" s="137" t="s">
        <v>2459</v>
      </c>
      <c r="E72" s="114">
        <v>461</v>
      </c>
      <c r="F72" s="148" t="str">
        <f>VLOOKUP(E72,VIP!$A$2:$O12923,2,0)</f>
        <v>DRBR461</v>
      </c>
      <c r="G72" s="136" t="str">
        <f>VLOOKUP(E72,'LISTADO ATM'!$A$2:$B$898,2,0)</f>
        <v xml:space="preserve">ATM Autobanco Sarasota I </v>
      </c>
      <c r="H72" s="136" t="str">
        <f>VLOOKUP(E72,VIP!$A$2:$O17844,7,FALSE)</f>
        <v>Si</v>
      </c>
      <c r="I72" s="136" t="str">
        <f>VLOOKUP(E72,VIP!$A$2:$O9809,8,FALSE)</f>
        <v>Si</v>
      </c>
      <c r="J72" s="136" t="str">
        <f>VLOOKUP(E72,VIP!$A$2:$O9759,8,FALSE)</f>
        <v>Si</v>
      </c>
      <c r="K72" s="136" t="str">
        <f>VLOOKUP(E72,VIP!$A$2:$O13333,6,0)</f>
        <v>SI</v>
      </c>
      <c r="L72" s="133" t="s">
        <v>2419</v>
      </c>
      <c r="M72" s="167" t="s">
        <v>2811</v>
      </c>
      <c r="N72" s="138" t="s">
        <v>2463</v>
      </c>
      <c r="O72" s="148" t="s">
        <v>2606</v>
      </c>
      <c r="P72" s="135"/>
      <c r="Q72" s="166">
        <v>44319.46875</v>
      </c>
    </row>
    <row r="73" spans="1:17" ht="18" x14ac:dyDescent="0.25">
      <c r="A73" s="136" t="str">
        <f>VLOOKUP(E73,'LISTADO ATM'!$A$2:$C$899,3,0)</f>
        <v>DISTRITO NACIONAL</v>
      </c>
      <c r="B73" s="123" t="s">
        <v>2711</v>
      </c>
      <c r="C73" s="137">
        <v>44318.589178240742</v>
      </c>
      <c r="D73" s="137" t="s">
        <v>2459</v>
      </c>
      <c r="E73" s="114">
        <v>453</v>
      </c>
      <c r="F73" s="148" t="str">
        <f>VLOOKUP(E73,VIP!$A$2:$O12921,2,0)</f>
        <v>DRBR453</v>
      </c>
      <c r="G73" s="136" t="str">
        <f>VLOOKUP(E73,'LISTADO ATM'!$A$2:$B$898,2,0)</f>
        <v xml:space="preserve">ATM Autobanco Sarasota II </v>
      </c>
      <c r="H73" s="136" t="str">
        <f>VLOOKUP(E73,VIP!$A$2:$O17842,7,FALSE)</f>
        <v>Si</v>
      </c>
      <c r="I73" s="136" t="str">
        <f>VLOOKUP(E73,VIP!$A$2:$O9807,8,FALSE)</f>
        <v>Si</v>
      </c>
      <c r="J73" s="136" t="str">
        <f>VLOOKUP(E73,VIP!$A$2:$O9757,8,FALSE)</f>
        <v>Si</v>
      </c>
      <c r="K73" s="136" t="str">
        <f>VLOOKUP(E73,VIP!$A$2:$O13331,6,0)</f>
        <v>SI</v>
      </c>
      <c r="L73" s="133" t="s">
        <v>2419</v>
      </c>
      <c r="M73" s="167" t="s">
        <v>2811</v>
      </c>
      <c r="N73" s="138" t="s">
        <v>2463</v>
      </c>
      <c r="O73" s="148" t="s">
        <v>2606</v>
      </c>
      <c r="P73" s="135"/>
      <c r="Q73" s="166">
        <v>44319.46875</v>
      </c>
    </row>
    <row r="74" spans="1:17" ht="18" x14ac:dyDescent="0.25">
      <c r="A74" s="136" t="str">
        <f>VLOOKUP(E74,'LISTADO ATM'!$A$2:$C$899,3,0)</f>
        <v>NORTE</v>
      </c>
      <c r="B74" s="123" t="s">
        <v>2709</v>
      </c>
      <c r="C74" s="137">
        <v>44318.591840277775</v>
      </c>
      <c r="D74" s="137" t="s">
        <v>2483</v>
      </c>
      <c r="E74" s="114">
        <v>157</v>
      </c>
      <c r="F74" s="148" t="str">
        <f>VLOOKUP(E74,VIP!$A$2:$O12919,2,0)</f>
        <v>DRBR157</v>
      </c>
      <c r="G74" s="136" t="str">
        <f>VLOOKUP(E74,'LISTADO ATM'!$A$2:$B$898,2,0)</f>
        <v xml:space="preserve">ATM Oficina Samaná </v>
      </c>
      <c r="H74" s="136" t="str">
        <f>VLOOKUP(E74,VIP!$A$2:$O17840,7,FALSE)</f>
        <v>Si</v>
      </c>
      <c r="I74" s="136" t="str">
        <f>VLOOKUP(E74,VIP!$A$2:$O9805,8,FALSE)</f>
        <v>Si</v>
      </c>
      <c r="J74" s="136" t="str">
        <f>VLOOKUP(E74,VIP!$A$2:$O9755,8,FALSE)</f>
        <v>Si</v>
      </c>
      <c r="K74" s="136" t="str">
        <f>VLOOKUP(E74,VIP!$A$2:$O13329,6,0)</f>
        <v>SI</v>
      </c>
      <c r="L74" s="133" t="s">
        <v>2419</v>
      </c>
      <c r="M74" s="167" t="s">
        <v>2811</v>
      </c>
      <c r="N74" s="138" t="s">
        <v>2463</v>
      </c>
      <c r="O74" s="148" t="s">
        <v>2606</v>
      </c>
      <c r="P74" s="135"/>
      <c r="Q74" s="166">
        <v>44319.46875</v>
      </c>
    </row>
    <row r="75" spans="1:17" ht="18" x14ac:dyDescent="0.25">
      <c r="A75" s="136" t="str">
        <f>VLOOKUP(E75,'LISTADO ATM'!$A$2:$C$899,3,0)</f>
        <v>NORTE</v>
      </c>
      <c r="B75" s="123" t="s">
        <v>2706</v>
      </c>
      <c r="C75" s="137">
        <v>44318.596064814818</v>
      </c>
      <c r="D75" s="137" t="s">
        <v>2483</v>
      </c>
      <c r="E75" s="114">
        <v>144</v>
      </c>
      <c r="F75" s="148" t="str">
        <f>VLOOKUP(E75,VIP!$A$2:$O12916,2,0)</f>
        <v>DRBR144</v>
      </c>
      <c r="G75" s="136" t="str">
        <f>VLOOKUP(E75,'LISTADO ATM'!$A$2:$B$898,2,0)</f>
        <v xml:space="preserve">ATM Oficina Villa Altagracia </v>
      </c>
      <c r="H75" s="136" t="str">
        <f>VLOOKUP(E75,VIP!$A$2:$O17837,7,FALSE)</f>
        <v>Si</v>
      </c>
      <c r="I75" s="136" t="str">
        <f>VLOOKUP(E75,VIP!$A$2:$O9802,8,FALSE)</f>
        <v>Si</v>
      </c>
      <c r="J75" s="136" t="str">
        <f>VLOOKUP(E75,VIP!$A$2:$O9752,8,FALSE)</f>
        <v>Si</v>
      </c>
      <c r="K75" s="136" t="str">
        <f>VLOOKUP(E75,VIP!$A$2:$O13326,6,0)</f>
        <v>SI</v>
      </c>
      <c r="L75" s="133" t="s">
        <v>2419</v>
      </c>
      <c r="M75" s="167" t="s">
        <v>2811</v>
      </c>
      <c r="N75" s="138" t="s">
        <v>2463</v>
      </c>
      <c r="O75" s="148" t="s">
        <v>2606</v>
      </c>
      <c r="P75" s="135"/>
      <c r="Q75" s="166">
        <v>44319.46875</v>
      </c>
    </row>
    <row r="76" spans="1:17" ht="18" x14ac:dyDescent="0.25">
      <c r="A76" s="136" t="str">
        <f>VLOOKUP(E76,'LISTADO ATM'!$A$2:$C$899,3,0)</f>
        <v>NORTE</v>
      </c>
      <c r="B76" s="123" t="s">
        <v>2745</v>
      </c>
      <c r="C76" s="137">
        <v>44318.597326388888</v>
      </c>
      <c r="D76" s="137" t="s">
        <v>2182</v>
      </c>
      <c r="E76" s="114">
        <v>74</v>
      </c>
      <c r="F76" s="148" t="str">
        <f>VLOOKUP(E76,VIP!$A$2:$O12918,2,0)</f>
        <v>DRBR074</v>
      </c>
      <c r="G76" s="136" t="str">
        <f>VLOOKUP(E76,'LISTADO ATM'!$A$2:$B$898,2,0)</f>
        <v xml:space="preserve">ATM Oficina Sosúa </v>
      </c>
      <c r="H76" s="136" t="str">
        <f>VLOOKUP(E76,VIP!$A$2:$O17839,7,FALSE)</f>
        <v>Si</v>
      </c>
      <c r="I76" s="136" t="str">
        <f>VLOOKUP(E76,VIP!$A$2:$O9804,8,FALSE)</f>
        <v>Si</v>
      </c>
      <c r="J76" s="136" t="str">
        <f>VLOOKUP(E76,VIP!$A$2:$O9754,8,FALSE)</f>
        <v>Si</v>
      </c>
      <c r="K76" s="136" t="str">
        <f>VLOOKUP(E76,VIP!$A$2:$O13328,6,0)</f>
        <v>NO</v>
      </c>
      <c r="L76" s="133" t="s">
        <v>2220</v>
      </c>
      <c r="M76" s="167" t="s">
        <v>2811</v>
      </c>
      <c r="N76" s="138" t="s">
        <v>2463</v>
      </c>
      <c r="O76" s="168" t="s">
        <v>2465</v>
      </c>
      <c r="P76" s="135"/>
      <c r="Q76" s="166">
        <v>44319.604166666664</v>
      </c>
    </row>
    <row r="77" spans="1:17" ht="18" x14ac:dyDescent="0.25">
      <c r="A77" s="136" t="str">
        <f>VLOOKUP(E77,'LISTADO ATM'!$A$2:$C$899,3,0)</f>
        <v>DISTRITO NACIONAL</v>
      </c>
      <c r="B77" s="123" t="s">
        <v>2705</v>
      </c>
      <c r="C77" s="137">
        <v>44318.597592592596</v>
      </c>
      <c r="D77" s="137" t="s">
        <v>2459</v>
      </c>
      <c r="E77" s="114">
        <v>541</v>
      </c>
      <c r="F77" s="148" t="str">
        <f>VLOOKUP(E77,VIP!$A$2:$O12915,2,0)</f>
        <v>DRBR541</v>
      </c>
      <c r="G77" s="136" t="str">
        <f>VLOOKUP(E77,'LISTADO ATM'!$A$2:$B$898,2,0)</f>
        <v xml:space="preserve">ATM Oficina Sambil II </v>
      </c>
      <c r="H77" s="136" t="str">
        <f>VLOOKUP(E77,VIP!$A$2:$O17836,7,FALSE)</f>
        <v>Si</v>
      </c>
      <c r="I77" s="136" t="str">
        <f>VLOOKUP(E77,VIP!$A$2:$O9801,8,FALSE)</f>
        <v>Si</v>
      </c>
      <c r="J77" s="136" t="str">
        <f>VLOOKUP(E77,VIP!$A$2:$O9751,8,FALSE)</f>
        <v>Si</v>
      </c>
      <c r="K77" s="136" t="str">
        <f>VLOOKUP(E77,VIP!$A$2:$O13325,6,0)</f>
        <v>SI</v>
      </c>
      <c r="L77" s="133" t="s">
        <v>2419</v>
      </c>
      <c r="M77" s="167" t="s">
        <v>2811</v>
      </c>
      <c r="N77" s="138" t="s">
        <v>2463</v>
      </c>
      <c r="O77" s="148" t="s">
        <v>2606</v>
      </c>
      <c r="P77" s="135"/>
      <c r="Q77" s="166">
        <v>44319.46875</v>
      </c>
    </row>
    <row r="78" spans="1:17" ht="18" x14ac:dyDescent="0.25">
      <c r="A78" s="136" t="str">
        <f>VLOOKUP(E78,'LISTADO ATM'!$A$2:$C$899,3,0)</f>
        <v>DISTRITO NACIONAL</v>
      </c>
      <c r="B78" s="123" t="s">
        <v>2704</v>
      </c>
      <c r="C78" s="137">
        <v>44318.598773148151</v>
      </c>
      <c r="D78" s="137" t="s">
        <v>2181</v>
      </c>
      <c r="E78" s="114">
        <v>514</v>
      </c>
      <c r="F78" s="148" t="str">
        <f>VLOOKUP(E78,VIP!$A$2:$O12914,2,0)</f>
        <v>DRBR514</v>
      </c>
      <c r="G78" s="136" t="str">
        <f>VLOOKUP(E78,'LISTADO ATM'!$A$2:$B$898,2,0)</f>
        <v>ATM Autoservicio Charles de Gaulle</v>
      </c>
      <c r="H78" s="136" t="str">
        <f>VLOOKUP(E78,VIP!$A$2:$O17835,7,FALSE)</f>
        <v>Si</v>
      </c>
      <c r="I78" s="136" t="str">
        <f>VLOOKUP(E78,VIP!$A$2:$O9800,8,FALSE)</f>
        <v>No</v>
      </c>
      <c r="J78" s="136" t="str">
        <f>VLOOKUP(E78,VIP!$A$2:$O9750,8,FALSE)</f>
        <v>No</v>
      </c>
      <c r="K78" s="136" t="str">
        <f>VLOOKUP(E78,VIP!$A$2:$O13324,6,0)</f>
        <v>NO</v>
      </c>
      <c r="L78" s="133" t="s">
        <v>2246</v>
      </c>
      <c r="M78" s="167" t="s">
        <v>2811</v>
      </c>
      <c r="N78" s="138" t="s">
        <v>2463</v>
      </c>
      <c r="O78" s="148" t="s">
        <v>2465</v>
      </c>
      <c r="P78" s="135"/>
      <c r="Q78" s="166">
        <v>44319.292256944442</v>
      </c>
    </row>
    <row r="79" spans="1:17" ht="18" x14ac:dyDescent="0.25">
      <c r="A79" s="136" t="str">
        <f>VLOOKUP(E79,'LISTADO ATM'!$A$2:$C$899,3,0)</f>
        <v>DISTRITO NACIONAL</v>
      </c>
      <c r="B79" s="123" t="s">
        <v>2744</v>
      </c>
      <c r="C79" s="137">
        <v>44318.629502314812</v>
      </c>
      <c r="D79" s="137" t="s">
        <v>2459</v>
      </c>
      <c r="E79" s="114">
        <v>224</v>
      </c>
      <c r="F79" s="148" t="str">
        <f>VLOOKUP(E79,VIP!$A$2:$O12913,2,0)</f>
        <v>DRBR224</v>
      </c>
      <c r="G79" s="136" t="str">
        <f>VLOOKUP(E79,'LISTADO ATM'!$A$2:$B$898,2,0)</f>
        <v xml:space="preserve">ATM S/M Nacional El Millón (Núñez de Cáceres) </v>
      </c>
      <c r="H79" s="136" t="str">
        <f>VLOOKUP(E79,VIP!$A$2:$O17834,7,FALSE)</f>
        <v>Si</v>
      </c>
      <c r="I79" s="136" t="str">
        <f>VLOOKUP(E79,VIP!$A$2:$O9799,8,FALSE)</f>
        <v>Si</v>
      </c>
      <c r="J79" s="136" t="str">
        <f>VLOOKUP(E79,VIP!$A$2:$O9749,8,FALSE)</f>
        <v>Si</v>
      </c>
      <c r="K79" s="136" t="str">
        <f>VLOOKUP(E79,VIP!$A$2:$O13323,6,0)</f>
        <v>SI</v>
      </c>
      <c r="L79" s="133" t="s">
        <v>2450</v>
      </c>
      <c r="M79" s="167" t="s">
        <v>2811</v>
      </c>
      <c r="N79" s="138" t="s">
        <v>2463</v>
      </c>
      <c r="O79" s="148" t="s">
        <v>2465</v>
      </c>
      <c r="P79" s="135"/>
      <c r="Q79" s="166">
        <v>44319.604166666664</v>
      </c>
    </row>
    <row r="80" spans="1:17" ht="18" x14ac:dyDescent="0.25">
      <c r="A80" s="136" t="str">
        <f>VLOOKUP(E80,'LISTADO ATM'!$A$2:$C$899,3,0)</f>
        <v>DISTRITO NACIONAL</v>
      </c>
      <c r="B80" s="123" t="s">
        <v>2752</v>
      </c>
      <c r="C80" s="137">
        <v>44318.646435185183</v>
      </c>
      <c r="D80" s="137" t="s">
        <v>2483</v>
      </c>
      <c r="E80" s="114">
        <v>409</v>
      </c>
      <c r="F80" s="148" t="str">
        <f>VLOOKUP(E80,VIP!$A$2:$O12918,2,0)</f>
        <v>DRBR409</v>
      </c>
      <c r="G80" s="136" t="str">
        <f>VLOOKUP(E80,'LISTADO ATM'!$A$2:$B$898,2,0)</f>
        <v xml:space="preserve">ATM Oficina Las Palmas de Herrera I </v>
      </c>
      <c r="H80" s="136" t="str">
        <f>VLOOKUP(E80,VIP!$A$2:$O17839,7,FALSE)</f>
        <v>Si</v>
      </c>
      <c r="I80" s="136" t="str">
        <f>VLOOKUP(E80,VIP!$A$2:$O9804,8,FALSE)</f>
        <v>Si</v>
      </c>
      <c r="J80" s="136" t="str">
        <f>VLOOKUP(E80,VIP!$A$2:$O9754,8,FALSE)</f>
        <v>Si</v>
      </c>
      <c r="K80" s="136" t="str">
        <f>VLOOKUP(E80,VIP!$A$2:$O13328,6,0)</f>
        <v>NO</v>
      </c>
      <c r="L80" s="133" t="s">
        <v>2419</v>
      </c>
      <c r="M80" s="167" t="s">
        <v>2811</v>
      </c>
      <c r="N80" s="138" t="s">
        <v>2463</v>
      </c>
      <c r="O80" s="148" t="s">
        <v>2606</v>
      </c>
      <c r="P80" s="135"/>
      <c r="Q80" s="166">
        <v>44319.46875</v>
      </c>
    </row>
    <row r="81" spans="1:17" ht="18" x14ac:dyDescent="0.25">
      <c r="A81" s="136" t="str">
        <f>VLOOKUP(E81,'LISTADO ATM'!$A$2:$C$899,3,0)</f>
        <v>NORTE</v>
      </c>
      <c r="B81" s="123" t="s">
        <v>2751</v>
      </c>
      <c r="C81" s="137">
        <v>44318.647662037038</v>
      </c>
      <c r="D81" s="137" t="s">
        <v>2483</v>
      </c>
      <c r="E81" s="114">
        <v>75</v>
      </c>
      <c r="F81" s="148" t="str">
        <f>VLOOKUP(E81,VIP!$A$2:$O12917,2,0)</f>
        <v>DRBR075</v>
      </c>
      <c r="G81" s="136" t="str">
        <f>VLOOKUP(E81,'LISTADO ATM'!$A$2:$B$898,2,0)</f>
        <v xml:space="preserve">ATM Oficina Gaspar Hernández </v>
      </c>
      <c r="H81" s="136" t="str">
        <f>VLOOKUP(E81,VIP!$A$2:$O17838,7,FALSE)</f>
        <v>Si</v>
      </c>
      <c r="I81" s="136" t="str">
        <f>VLOOKUP(E81,VIP!$A$2:$O9803,8,FALSE)</f>
        <v>Si</v>
      </c>
      <c r="J81" s="136" t="str">
        <f>VLOOKUP(E81,VIP!$A$2:$O9753,8,FALSE)</f>
        <v>Si</v>
      </c>
      <c r="K81" s="136" t="str">
        <f>VLOOKUP(E81,VIP!$A$2:$O13327,6,0)</f>
        <v>NO</v>
      </c>
      <c r="L81" s="133" t="s">
        <v>2450</v>
      </c>
      <c r="M81" s="167" t="s">
        <v>2811</v>
      </c>
      <c r="N81" s="138" t="s">
        <v>2463</v>
      </c>
      <c r="O81" s="148" t="s">
        <v>2606</v>
      </c>
      <c r="P81" s="135"/>
      <c r="Q81" s="166">
        <v>44319.427673611113</v>
      </c>
    </row>
    <row r="82" spans="1:17" ht="18" x14ac:dyDescent="0.25">
      <c r="A82" s="136" t="str">
        <f>VLOOKUP(E82,'LISTADO ATM'!$A$2:$C$899,3,0)</f>
        <v>SUR</v>
      </c>
      <c r="B82" s="123" t="s">
        <v>2779</v>
      </c>
      <c r="C82" s="137">
        <v>44318.696493055555</v>
      </c>
      <c r="D82" s="137" t="s">
        <v>2181</v>
      </c>
      <c r="E82" s="114">
        <v>968</v>
      </c>
      <c r="F82" s="148" t="str">
        <f>VLOOKUP(E82,VIP!$A$2:$O12942,2,0)</f>
        <v>DRBR24I</v>
      </c>
      <c r="G82" s="136" t="str">
        <f>VLOOKUP(E82,'LISTADO ATM'!$A$2:$B$898,2,0)</f>
        <v xml:space="preserve">ATM UNP Mercado Baní </v>
      </c>
      <c r="H82" s="136" t="str">
        <f>VLOOKUP(E82,VIP!$A$2:$O17863,7,FALSE)</f>
        <v>Si</v>
      </c>
      <c r="I82" s="136" t="str">
        <f>VLOOKUP(E82,VIP!$A$2:$O9828,8,FALSE)</f>
        <v>Si</v>
      </c>
      <c r="J82" s="136" t="str">
        <f>VLOOKUP(E82,VIP!$A$2:$O9778,8,FALSE)</f>
        <v>Si</v>
      </c>
      <c r="K82" s="136" t="str">
        <f>VLOOKUP(E82,VIP!$A$2:$O13352,6,0)</f>
        <v>SI</v>
      </c>
      <c r="L82" s="133" t="s">
        <v>2479</v>
      </c>
      <c r="M82" s="167" t="s">
        <v>2811</v>
      </c>
      <c r="N82" s="138" t="s">
        <v>2463</v>
      </c>
      <c r="O82" s="148" t="s">
        <v>2465</v>
      </c>
      <c r="P82" s="135"/>
      <c r="Q82" s="166">
        <v>44319.456944444442</v>
      </c>
    </row>
    <row r="83" spans="1:17" ht="18" x14ac:dyDescent="0.25">
      <c r="A83" s="136" t="str">
        <f>VLOOKUP(E83,'LISTADO ATM'!$A$2:$C$899,3,0)</f>
        <v>DISTRITO NACIONAL</v>
      </c>
      <c r="B83" s="123" t="s">
        <v>2778</v>
      </c>
      <c r="C83" s="137">
        <v>44318.698148148149</v>
      </c>
      <c r="D83" s="137" t="s">
        <v>2181</v>
      </c>
      <c r="E83" s="114">
        <v>391</v>
      </c>
      <c r="F83" s="148" t="str">
        <f>VLOOKUP(E83,VIP!$A$2:$O12940,2,0)</f>
        <v>DRBR391</v>
      </c>
      <c r="G83" s="136" t="str">
        <f>VLOOKUP(E83,'LISTADO ATM'!$A$2:$B$898,2,0)</f>
        <v xml:space="preserve">ATM S/M Jumbo Luperón </v>
      </c>
      <c r="H83" s="136" t="str">
        <f>VLOOKUP(E83,VIP!$A$2:$O17861,7,FALSE)</f>
        <v>Si</v>
      </c>
      <c r="I83" s="136" t="str">
        <f>VLOOKUP(E83,VIP!$A$2:$O9826,8,FALSE)</f>
        <v>Si</v>
      </c>
      <c r="J83" s="136" t="str">
        <f>VLOOKUP(E83,VIP!$A$2:$O9776,8,FALSE)</f>
        <v>Si</v>
      </c>
      <c r="K83" s="136" t="str">
        <f>VLOOKUP(E83,VIP!$A$2:$O13350,6,0)</f>
        <v>NO</v>
      </c>
      <c r="L83" s="133" t="s">
        <v>2220</v>
      </c>
      <c r="M83" s="167" t="s">
        <v>2811</v>
      </c>
      <c r="N83" s="138" t="s">
        <v>2463</v>
      </c>
      <c r="O83" s="148" t="s">
        <v>2465</v>
      </c>
      <c r="P83" s="135"/>
      <c r="Q83" s="166">
        <v>44319.604166666664</v>
      </c>
    </row>
    <row r="84" spans="1:17" ht="18" x14ac:dyDescent="0.25">
      <c r="A84" s="136" t="str">
        <f>VLOOKUP(E84,'LISTADO ATM'!$A$2:$C$899,3,0)</f>
        <v>NORTE</v>
      </c>
      <c r="B84" s="123" t="s">
        <v>2777</v>
      </c>
      <c r="C84" s="137">
        <v>44318.698692129627</v>
      </c>
      <c r="D84" s="137" t="s">
        <v>2182</v>
      </c>
      <c r="E84" s="114">
        <v>532</v>
      </c>
      <c r="F84" s="148" t="str">
        <f>VLOOKUP(E84,VIP!$A$2:$O12941,2,0)</f>
        <v>DRBR532</v>
      </c>
      <c r="G84" s="136" t="str">
        <f>VLOOKUP(E84,'LISTADO ATM'!$A$2:$B$898,2,0)</f>
        <v xml:space="preserve">ATM UNP Guanábano (Moca) </v>
      </c>
      <c r="H84" s="136" t="str">
        <f>VLOOKUP(E84,VIP!$A$2:$O17862,7,FALSE)</f>
        <v>Si</v>
      </c>
      <c r="I84" s="136" t="str">
        <f>VLOOKUP(E84,VIP!$A$2:$O9827,8,FALSE)</f>
        <v>Si</v>
      </c>
      <c r="J84" s="136" t="str">
        <f>VLOOKUP(E84,VIP!$A$2:$O9777,8,FALSE)</f>
        <v>Si</v>
      </c>
      <c r="K84" s="136" t="str">
        <f>VLOOKUP(E84,VIP!$A$2:$O13351,6,0)</f>
        <v>NO</v>
      </c>
      <c r="L84" s="133" t="s">
        <v>2220</v>
      </c>
      <c r="M84" s="167" t="s">
        <v>2811</v>
      </c>
      <c r="N84" s="138" t="s">
        <v>2463</v>
      </c>
      <c r="O84" s="148" t="s">
        <v>2465</v>
      </c>
      <c r="P84" s="135"/>
      <c r="Q84" s="166">
        <v>44319.604166666664</v>
      </c>
    </row>
    <row r="85" spans="1:17" ht="18" x14ac:dyDescent="0.25">
      <c r="A85" s="136" t="str">
        <f>VLOOKUP(E85,'LISTADO ATM'!$A$2:$C$899,3,0)</f>
        <v>ESTE</v>
      </c>
      <c r="B85" s="123" t="s">
        <v>2776</v>
      </c>
      <c r="C85" s="137">
        <v>44318.702118055553</v>
      </c>
      <c r="D85" s="137" t="s">
        <v>2181</v>
      </c>
      <c r="E85" s="114">
        <v>368</v>
      </c>
      <c r="F85" s="148" t="str">
        <f>VLOOKUP(E85,VIP!$A$2:$O12938,2,0)</f>
        <v xml:space="preserve">DRBR368 </v>
      </c>
      <c r="G85" s="136" t="str">
        <f>VLOOKUP(E85,'LISTADO ATM'!$A$2:$B$898,2,0)</f>
        <v>ATM Ayuntamiento Peralvillo</v>
      </c>
      <c r="H85" s="136" t="str">
        <f>VLOOKUP(E85,VIP!$A$2:$O17859,7,FALSE)</f>
        <v>N/A</v>
      </c>
      <c r="I85" s="136" t="str">
        <f>VLOOKUP(E85,VIP!$A$2:$O9824,8,FALSE)</f>
        <v>N/A</v>
      </c>
      <c r="J85" s="136" t="str">
        <f>VLOOKUP(E85,VIP!$A$2:$O9774,8,FALSE)</f>
        <v>N/A</v>
      </c>
      <c r="K85" s="136" t="str">
        <f>VLOOKUP(E85,VIP!$A$2:$O13348,6,0)</f>
        <v>N/A</v>
      </c>
      <c r="L85" s="133" t="s">
        <v>2246</v>
      </c>
      <c r="M85" s="167" t="s">
        <v>2811</v>
      </c>
      <c r="N85" s="138" t="s">
        <v>2463</v>
      </c>
      <c r="O85" s="148" t="s">
        <v>2465</v>
      </c>
      <c r="P85" s="135"/>
      <c r="Q85" s="166">
        <v>44319.292256944442</v>
      </c>
    </row>
    <row r="86" spans="1:17" s="96" customFormat="1" ht="18" x14ac:dyDescent="0.25">
      <c r="A86" s="136" t="str">
        <f>VLOOKUP(E86,'LISTADO ATM'!$A$2:$C$899,3,0)</f>
        <v>ESTE</v>
      </c>
      <c r="B86" s="123" t="s">
        <v>2774</v>
      </c>
      <c r="C86" s="137">
        <v>44318.717465277776</v>
      </c>
      <c r="D86" s="137" t="s">
        <v>2459</v>
      </c>
      <c r="E86" s="114">
        <v>294</v>
      </c>
      <c r="F86" s="149" t="str">
        <f>VLOOKUP(E86,VIP!$A$2:$O12936,2,0)</f>
        <v>DRBR294</v>
      </c>
      <c r="G86" s="136" t="str">
        <f>VLOOKUP(E86,'LISTADO ATM'!$A$2:$B$898,2,0)</f>
        <v xml:space="preserve">ATM Plaza Zaglul San Pedro II </v>
      </c>
      <c r="H86" s="136" t="str">
        <f>VLOOKUP(E86,VIP!$A$2:$O17857,7,FALSE)</f>
        <v>Si</v>
      </c>
      <c r="I86" s="136" t="str">
        <f>VLOOKUP(E86,VIP!$A$2:$O9822,8,FALSE)</f>
        <v>Si</v>
      </c>
      <c r="J86" s="136" t="str">
        <f>VLOOKUP(E86,VIP!$A$2:$O9772,8,FALSE)</f>
        <v>Si</v>
      </c>
      <c r="K86" s="136" t="str">
        <f>VLOOKUP(E86,VIP!$A$2:$O13346,6,0)</f>
        <v>NO</v>
      </c>
      <c r="L86" s="133" t="s">
        <v>2419</v>
      </c>
      <c r="M86" s="167" t="s">
        <v>2811</v>
      </c>
      <c r="N86" s="158" t="s">
        <v>2463</v>
      </c>
      <c r="O86" s="168" t="s">
        <v>2606</v>
      </c>
      <c r="P86" s="163"/>
      <c r="Q86" s="166">
        <v>44319.46875</v>
      </c>
    </row>
    <row r="87" spans="1:17" s="96" customFormat="1" ht="18" x14ac:dyDescent="0.25">
      <c r="A87" s="136" t="str">
        <f>VLOOKUP(E87,'LISTADO ATM'!$A$2:$C$899,3,0)</f>
        <v>NORTE</v>
      </c>
      <c r="B87" s="123" t="s">
        <v>2773</v>
      </c>
      <c r="C87" s="137">
        <v>44318.719143518516</v>
      </c>
      <c r="D87" s="137" t="s">
        <v>2483</v>
      </c>
      <c r="E87" s="114">
        <v>333</v>
      </c>
      <c r="F87" s="154" t="str">
        <f>VLOOKUP(E87,VIP!$A$2:$O12937,2,0)</f>
        <v>DRBR333</v>
      </c>
      <c r="G87" s="136" t="str">
        <f>VLOOKUP(E87,'LISTADO ATM'!$A$2:$B$898,2,0)</f>
        <v>ATM Oficina Turey Maimón</v>
      </c>
      <c r="H87" s="136" t="str">
        <f>VLOOKUP(E87,VIP!$A$2:$O17858,7,FALSE)</f>
        <v>Si</v>
      </c>
      <c r="I87" s="136" t="str">
        <f>VLOOKUP(E87,VIP!$A$2:$O9823,8,FALSE)</f>
        <v>Si</v>
      </c>
      <c r="J87" s="136" t="str">
        <f>VLOOKUP(E87,VIP!$A$2:$O9773,8,FALSE)</f>
        <v>Si</v>
      </c>
      <c r="K87" s="136" t="str">
        <f>VLOOKUP(E87,VIP!$A$2:$O13347,6,0)</f>
        <v>NO</v>
      </c>
      <c r="L87" s="133" t="s">
        <v>2450</v>
      </c>
      <c r="M87" s="167" t="s">
        <v>2811</v>
      </c>
      <c r="N87" s="138" t="s">
        <v>2463</v>
      </c>
      <c r="O87" s="154" t="s">
        <v>2606</v>
      </c>
      <c r="P87" s="135"/>
      <c r="Q87" s="166">
        <v>44319.427673611113</v>
      </c>
    </row>
    <row r="88" spans="1:17" s="96" customFormat="1" ht="18" x14ac:dyDescent="0.25">
      <c r="A88" s="136" t="str">
        <f>VLOOKUP(E88,'LISTADO ATM'!$A$2:$C$899,3,0)</f>
        <v>DISTRITO NACIONAL</v>
      </c>
      <c r="B88" s="123" t="s">
        <v>2770</v>
      </c>
      <c r="C88" s="137">
        <v>44318.721180555556</v>
      </c>
      <c r="D88" s="137" t="s">
        <v>2459</v>
      </c>
      <c r="E88" s="114">
        <v>868</v>
      </c>
      <c r="F88" s="150" t="str">
        <f>VLOOKUP(E88,VIP!$A$2:$O12932,2,0)</f>
        <v>DRBR868</v>
      </c>
      <c r="G88" s="136" t="str">
        <f>VLOOKUP(E88,'LISTADO ATM'!$A$2:$B$898,2,0)</f>
        <v xml:space="preserve">ATM Casino Diamante </v>
      </c>
      <c r="H88" s="136" t="str">
        <f>VLOOKUP(E88,VIP!$A$2:$O17853,7,FALSE)</f>
        <v>Si</v>
      </c>
      <c r="I88" s="136" t="str">
        <f>VLOOKUP(E88,VIP!$A$2:$O9818,8,FALSE)</f>
        <v>Si</v>
      </c>
      <c r="J88" s="136" t="str">
        <f>VLOOKUP(E88,VIP!$A$2:$O9768,8,FALSE)</f>
        <v>Si</v>
      </c>
      <c r="K88" s="136" t="str">
        <f>VLOOKUP(E88,VIP!$A$2:$O13342,6,0)</f>
        <v>NO</v>
      </c>
      <c r="L88" s="133" t="s">
        <v>2419</v>
      </c>
      <c r="M88" s="167" t="s">
        <v>2811</v>
      </c>
      <c r="N88" s="158" t="s">
        <v>2463</v>
      </c>
      <c r="O88" s="168" t="s">
        <v>2606</v>
      </c>
      <c r="P88" s="163"/>
      <c r="Q88" s="166">
        <v>44319.46875</v>
      </c>
    </row>
    <row r="89" spans="1:17" s="96" customFormat="1" ht="18" x14ac:dyDescent="0.25">
      <c r="A89" s="136" t="str">
        <f>VLOOKUP(E89,'LISTADO ATM'!$A$2:$C$899,3,0)</f>
        <v>DISTRITO NACIONAL</v>
      </c>
      <c r="B89" s="123" t="s">
        <v>2769</v>
      </c>
      <c r="C89" s="137">
        <v>44318.721875000003</v>
      </c>
      <c r="D89" s="137" t="s">
        <v>2483</v>
      </c>
      <c r="E89" s="114">
        <v>23</v>
      </c>
      <c r="F89" s="150" t="str">
        <f>VLOOKUP(E89,VIP!$A$2:$O12933,2,0)</f>
        <v>DRBR023</v>
      </c>
      <c r="G89" s="136" t="str">
        <f>VLOOKUP(E89,'LISTADO ATM'!$A$2:$B$898,2,0)</f>
        <v xml:space="preserve">ATM Oficina México </v>
      </c>
      <c r="H89" s="136" t="str">
        <f>VLOOKUP(E89,VIP!$A$2:$O17854,7,FALSE)</f>
        <v>Si</v>
      </c>
      <c r="I89" s="136" t="str">
        <f>VLOOKUP(E89,VIP!$A$2:$O9819,8,FALSE)</f>
        <v>Si</v>
      </c>
      <c r="J89" s="136" t="str">
        <f>VLOOKUP(E89,VIP!$A$2:$O9769,8,FALSE)</f>
        <v>Si</v>
      </c>
      <c r="K89" s="136" t="str">
        <f>VLOOKUP(E89,VIP!$A$2:$O13343,6,0)</f>
        <v>NO</v>
      </c>
      <c r="L89" s="133" t="s">
        <v>2419</v>
      </c>
      <c r="M89" s="167" t="s">
        <v>2811</v>
      </c>
      <c r="N89" s="158" t="s">
        <v>2463</v>
      </c>
      <c r="O89" s="165" t="s">
        <v>2606</v>
      </c>
      <c r="P89" s="163"/>
      <c r="Q89" s="166">
        <v>44319.46875</v>
      </c>
    </row>
    <row r="90" spans="1:17" s="96" customFormat="1" ht="18" x14ac:dyDescent="0.25">
      <c r="A90" s="136" t="str">
        <f>VLOOKUP(E90,'LISTADO ATM'!$A$2:$C$899,3,0)</f>
        <v>DISTRITO NACIONAL</v>
      </c>
      <c r="B90" s="123" t="s">
        <v>2767</v>
      </c>
      <c r="C90" s="137">
        <v>44318.723576388889</v>
      </c>
      <c r="D90" s="137" t="s">
        <v>2459</v>
      </c>
      <c r="E90" s="114">
        <v>735</v>
      </c>
      <c r="F90" s="150" t="str">
        <f>VLOOKUP(E90,VIP!$A$2:$O12931,2,0)</f>
        <v>DRBR179</v>
      </c>
      <c r="G90" s="136" t="str">
        <f>VLOOKUP(E90,'LISTADO ATM'!$A$2:$B$898,2,0)</f>
        <v xml:space="preserve">ATM Oficina Independencia II  </v>
      </c>
      <c r="H90" s="136" t="str">
        <f>VLOOKUP(E90,VIP!$A$2:$O17852,7,FALSE)</f>
        <v>Si</v>
      </c>
      <c r="I90" s="136" t="str">
        <f>VLOOKUP(E90,VIP!$A$2:$O9817,8,FALSE)</f>
        <v>Si</v>
      </c>
      <c r="J90" s="136" t="str">
        <f>VLOOKUP(E90,VIP!$A$2:$O9767,8,FALSE)</f>
        <v>Si</v>
      </c>
      <c r="K90" s="136" t="str">
        <f>VLOOKUP(E90,VIP!$A$2:$O13341,6,0)</f>
        <v>NO</v>
      </c>
      <c r="L90" s="133" t="s">
        <v>2450</v>
      </c>
      <c r="M90" s="167" t="s">
        <v>2811</v>
      </c>
      <c r="N90" s="138" t="s">
        <v>2463</v>
      </c>
      <c r="O90" s="150" t="s">
        <v>2606</v>
      </c>
      <c r="P90" s="135"/>
      <c r="Q90" s="166">
        <v>44319.427673611113</v>
      </c>
    </row>
    <row r="91" spans="1:17" s="96" customFormat="1" ht="18" x14ac:dyDescent="0.25">
      <c r="A91" s="136" t="str">
        <f>VLOOKUP(E91,'LISTADO ATM'!$A$2:$C$899,3,0)</f>
        <v>SUR</v>
      </c>
      <c r="B91" s="123" t="s">
        <v>2766</v>
      </c>
      <c r="C91" s="137">
        <v>44318.730416666665</v>
      </c>
      <c r="D91" s="137" t="s">
        <v>2483</v>
      </c>
      <c r="E91" s="114">
        <v>135</v>
      </c>
      <c r="F91" s="150" t="str">
        <f>VLOOKUP(E91,VIP!$A$2:$O12928,2,0)</f>
        <v>DRBR135</v>
      </c>
      <c r="G91" s="136" t="str">
        <f>VLOOKUP(E91,'LISTADO ATM'!$A$2:$B$898,2,0)</f>
        <v xml:space="preserve">ATM Oficina Las Dunas Baní </v>
      </c>
      <c r="H91" s="136" t="str">
        <f>VLOOKUP(E91,VIP!$A$2:$O17849,7,FALSE)</f>
        <v>Si</v>
      </c>
      <c r="I91" s="136" t="str">
        <f>VLOOKUP(E91,VIP!$A$2:$O9814,8,FALSE)</f>
        <v>Si</v>
      </c>
      <c r="J91" s="136" t="str">
        <f>VLOOKUP(E91,VIP!$A$2:$O9764,8,FALSE)</f>
        <v>Si</v>
      </c>
      <c r="K91" s="136" t="str">
        <f>VLOOKUP(E91,VIP!$A$2:$O13338,6,0)</f>
        <v>SI</v>
      </c>
      <c r="L91" s="133" t="s">
        <v>2450</v>
      </c>
      <c r="M91" s="167" t="s">
        <v>2811</v>
      </c>
      <c r="N91" s="158" t="s">
        <v>2463</v>
      </c>
      <c r="O91" s="168" t="s">
        <v>2465</v>
      </c>
      <c r="P91" s="163"/>
      <c r="Q91" s="166">
        <v>44319.604166666664</v>
      </c>
    </row>
    <row r="92" spans="1:17" s="96" customFormat="1" ht="18" x14ac:dyDescent="0.25">
      <c r="A92" s="136" t="str">
        <f>VLOOKUP(E92,'LISTADO ATM'!$A$2:$C$899,3,0)</f>
        <v>NORTE</v>
      </c>
      <c r="B92" s="123" t="s">
        <v>2764</v>
      </c>
      <c r="C92" s="137">
        <v>44318.738009259258</v>
      </c>
      <c r="D92" s="137" t="s">
        <v>2577</v>
      </c>
      <c r="E92" s="114">
        <v>500</v>
      </c>
      <c r="F92" s="150" t="str">
        <f>VLOOKUP(E92,VIP!$A$2:$O12926,2,0)</f>
        <v>DRBR500</v>
      </c>
      <c r="G92" s="136" t="str">
        <f>VLOOKUP(E92,'LISTADO ATM'!$A$2:$B$898,2,0)</f>
        <v xml:space="preserve">ATM UNP Cutupú </v>
      </c>
      <c r="H92" s="136" t="str">
        <f>VLOOKUP(E92,VIP!$A$2:$O17847,7,FALSE)</f>
        <v>Si</v>
      </c>
      <c r="I92" s="136" t="str">
        <f>VLOOKUP(E92,VIP!$A$2:$O9812,8,FALSE)</f>
        <v>Si</v>
      </c>
      <c r="J92" s="136" t="str">
        <f>VLOOKUP(E92,VIP!$A$2:$O9762,8,FALSE)</f>
        <v>Si</v>
      </c>
      <c r="K92" s="136" t="str">
        <f>VLOOKUP(E92,VIP!$A$2:$O13336,6,0)</f>
        <v>NO</v>
      </c>
      <c r="L92" s="133" t="s">
        <v>2450</v>
      </c>
      <c r="M92" s="167" t="s">
        <v>2811</v>
      </c>
      <c r="N92" s="138" t="s">
        <v>2463</v>
      </c>
      <c r="O92" s="150" t="s">
        <v>2465</v>
      </c>
      <c r="P92" s="135"/>
      <c r="Q92" s="166">
        <v>44319.604166666664</v>
      </c>
    </row>
    <row r="93" spans="1:17" s="96" customFormat="1" ht="18" x14ac:dyDescent="0.25">
      <c r="A93" s="136" t="str">
        <f>VLOOKUP(E93,'LISTADO ATM'!$A$2:$C$899,3,0)</f>
        <v>NORTE</v>
      </c>
      <c r="B93" s="123" t="s">
        <v>2763</v>
      </c>
      <c r="C93" s="137">
        <v>44318.74322916667</v>
      </c>
      <c r="D93" s="137" t="s">
        <v>2483</v>
      </c>
      <c r="E93" s="114">
        <v>649</v>
      </c>
      <c r="F93" s="150" t="str">
        <f>VLOOKUP(E93,VIP!$A$2:$O12927,2,0)</f>
        <v>DRBR649</v>
      </c>
      <c r="G93" s="136" t="str">
        <f>VLOOKUP(E93,'LISTADO ATM'!$A$2:$B$898,2,0)</f>
        <v xml:space="preserve">ATM Oficina Galería 56 (San Francisco de Macorís) </v>
      </c>
      <c r="H93" s="136" t="str">
        <f>VLOOKUP(E93,VIP!$A$2:$O17848,7,FALSE)</f>
        <v>Si</v>
      </c>
      <c r="I93" s="136" t="str">
        <f>VLOOKUP(E93,VIP!$A$2:$O9813,8,FALSE)</f>
        <v>Si</v>
      </c>
      <c r="J93" s="136" t="str">
        <f>VLOOKUP(E93,VIP!$A$2:$O9763,8,FALSE)</f>
        <v>Si</v>
      </c>
      <c r="K93" s="136" t="str">
        <f>VLOOKUP(E93,VIP!$A$2:$O13337,6,0)</f>
        <v>SI</v>
      </c>
      <c r="L93" s="133" t="s">
        <v>2419</v>
      </c>
      <c r="M93" s="167" t="s">
        <v>2811</v>
      </c>
      <c r="N93" s="138" t="s">
        <v>2463</v>
      </c>
      <c r="O93" s="150" t="s">
        <v>2606</v>
      </c>
      <c r="P93" s="135"/>
      <c r="Q93" s="166">
        <v>44319.46875</v>
      </c>
    </row>
    <row r="94" spans="1:17" s="96" customFormat="1" ht="18" x14ac:dyDescent="0.25">
      <c r="A94" s="136" t="str">
        <f>VLOOKUP(E94,'LISTADO ATM'!$A$2:$C$899,3,0)</f>
        <v>NORTE</v>
      </c>
      <c r="B94" s="123" t="s">
        <v>2762</v>
      </c>
      <c r="C94" s="137">
        <v>44318.743923611109</v>
      </c>
      <c r="D94" s="137" t="s">
        <v>2182</v>
      </c>
      <c r="E94" s="114">
        <v>496</v>
      </c>
      <c r="F94" s="150" t="str">
        <f>VLOOKUP(E94,VIP!$A$2:$O12924,2,0)</f>
        <v>DRBR496</v>
      </c>
      <c r="G94" s="136" t="str">
        <f>VLOOKUP(E94,'LISTADO ATM'!$A$2:$B$898,2,0)</f>
        <v xml:space="preserve">ATM Multicentro La Sirena Bonao </v>
      </c>
      <c r="H94" s="136" t="str">
        <f>VLOOKUP(E94,VIP!$A$2:$O17845,7,FALSE)</f>
        <v>Si</v>
      </c>
      <c r="I94" s="136" t="str">
        <f>VLOOKUP(E94,VIP!$A$2:$O9810,8,FALSE)</f>
        <v>Si</v>
      </c>
      <c r="J94" s="136" t="str">
        <f>VLOOKUP(E94,VIP!$A$2:$O9760,8,FALSE)</f>
        <v>Si</v>
      </c>
      <c r="K94" s="136" t="str">
        <f>VLOOKUP(E94,VIP!$A$2:$O13334,6,0)</f>
        <v>NO</v>
      </c>
      <c r="L94" s="133" t="s">
        <v>2220</v>
      </c>
      <c r="M94" s="167" t="s">
        <v>2811</v>
      </c>
      <c r="N94" s="138" t="s">
        <v>2463</v>
      </c>
      <c r="O94" s="150" t="s">
        <v>2465</v>
      </c>
      <c r="P94" s="135"/>
      <c r="Q94" s="166">
        <v>44319.604166666664</v>
      </c>
    </row>
    <row r="95" spans="1:17" s="96" customFormat="1" ht="18" x14ac:dyDescent="0.25">
      <c r="A95" s="136" t="str">
        <f>VLOOKUP(E95,'LISTADO ATM'!$A$2:$C$899,3,0)</f>
        <v>NORTE</v>
      </c>
      <c r="B95" s="123" t="s">
        <v>2761</v>
      </c>
      <c r="C95" s="137">
        <v>44318.744432870371</v>
      </c>
      <c r="D95" s="137" t="s">
        <v>2182</v>
      </c>
      <c r="E95" s="114">
        <v>502</v>
      </c>
      <c r="F95" s="150" t="str">
        <f>VLOOKUP(E95,VIP!$A$2:$O12925,2,0)</f>
        <v>DRBR502</v>
      </c>
      <c r="G95" s="136" t="str">
        <f>VLOOKUP(E95,'LISTADO ATM'!$A$2:$B$898,2,0)</f>
        <v xml:space="preserve">ATM Materno Infantil de (Santiago) </v>
      </c>
      <c r="H95" s="136" t="str">
        <f>VLOOKUP(E95,VIP!$A$2:$O17846,7,FALSE)</f>
        <v>Si</v>
      </c>
      <c r="I95" s="136" t="str">
        <f>VLOOKUP(E95,VIP!$A$2:$O9811,8,FALSE)</f>
        <v>Si</v>
      </c>
      <c r="J95" s="136" t="str">
        <f>VLOOKUP(E95,VIP!$A$2:$O9761,8,FALSE)</f>
        <v>Si</v>
      </c>
      <c r="K95" s="136" t="str">
        <f>VLOOKUP(E95,VIP!$A$2:$O13335,6,0)</f>
        <v>NO</v>
      </c>
      <c r="L95" s="133" t="s">
        <v>2220</v>
      </c>
      <c r="M95" s="167" t="s">
        <v>2811</v>
      </c>
      <c r="N95" s="158" t="s">
        <v>2463</v>
      </c>
      <c r="O95" s="168" t="s">
        <v>2492</v>
      </c>
      <c r="P95" s="163"/>
      <c r="Q95" s="166">
        <v>44319.427673611113</v>
      </c>
    </row>
    <row r="96" spans="1:17" s="96" customFormat="1" ht="18" x14ac:dyDescent="0.25">
      <c r="A96" s="136" t="str">
        <f>VLOOKUP(E96,'LISTADO ATM'!$A$2:$C$899,3,0)</f>
        <v>NORTE</v>
      </c>
      <c r="B96" s="123" t="s">
        <v>2760</v>
      </c>
      <c r="C96" s="137">
        <v>44318.745150462964</v>
      </c>
      <c r="D96" s="137" t="s">
        <v>2577</v>
      </c>
      <c r="E96" s="114">
        <v>88</v>
      </c>
      <c r="F96" s="150" t="str">
        <f>VLOOKUP(E96,VIP!$A$2:$O12922,2,0)</f>
        <v>DRBR088</v>
      </c>
      <c r="G96" s="136" t="str">
        <f>VLOOKUP(E96,'LISTADO ATM'!$A$2:$B$898,2,0)</f>
        <v xml:space="preserve">ATM S/M La Fuente (Santiago) </v>
      </c>
      <c r="H96" s="136" t="str">
        <f>VLOOKUP(E96,VIP!$A$2:$O17843,7,FALSE)</f>
        <v>Si</v>
      </c>
      <c r="I96" s="136" t="str">
        <f>VLOOKUP(E96,VIP!$A$2:$O9808,8,FALSE)</f>
        <v>Si</v>
      </c>
      <c r="J96" s="136" t="str">
        <f>VLOOKUP(E96,VIP!$A$2:$O9758,8,FALSE)</f>
        <v>Si</v>
      </c>
      <c r="K96" s="136" t="str">
        <f>VLOOKUP(E96,VIP!$A$2:$O13332,6,0)</f>
        <v>NO</v>
      </c>
      <c r="L96" s="133" t="s">
        <v>2514</v>
      </c>
      <c r="M96" s="167" t="s">
        <v>2811</v>
      </c>
      <c r="N96" s="138" t="s">
        <v>2463</v>
      </c>
      <c r="O96" s="150" t="s">
        <v>2465</v>
      </c>
      <c r="P96" s="135"/>
      <c r="Q96" s="166">
        <v>44319.604166666664</v>
      </c>
    </row>
    <row r="97" spans="1:17" s="96" customFormat="1" ht="18" x14ac:dyDescent="0.25">
      <c r="A97" s="136" t="str">
        <f>VLOOKUP(E97,'LISTADO ATM'!$A$2:$C$899,3,0)</f>
        <v>DISTRITO NACIONAL</v>
      </c>
      <c r="B97" s="123" t="s">
        <v>2759</v>
      </c>
      <c r="C97" s="137">
        <v>44318.754004629627</v>
      </c>
      <c r="D97" s="137" t="s">
        <v>2483</v>
      </c>
      <c r="E97" s="114">
        <v>721</v>
      </c>
      <c r="F97" s="150" t="str">
        <f>VLOOKUP(E97,VIP!$A$2:$O12923,2,0)</f>
        <v>DRBR23A</v>
      </c>
      <c r="G97" s="136" t="str">
        <f>VLOOKUP(E97,'LISTADO ATM'!$A$2:$B$898,2,0)</f>
        <v xml:space="preserve">ATM Oficina Charles de Gaulle II </v>
      </c>
      <c r="H97" s="136" t="str">
        <f>VLOOKUP(E97,VIP!$A$2:$O17844,7,FALSE)</f>
        <v>Si</v>
      </c>
      <c r="I97" s="136" t="str">
        <f>VLOOKUP(E97,VIP!$A$2:$O9809,8,FALSE)</f>
        <v>Si</v>
      </c>
      <c r="J97" s="136" t="str">
        <f>VLOOKUP(E97,VIP!$A$2:$O9759,8,FALSE)</f>
        <v>Si</v>
      </c>
      <c r="K97" s="136" t="str">
        <f>VLOOKUP(E97,VIP!$A$2:$O13333,6,0)</f>
        <v>NO</v>
      </c>
      <c r="L97" s="133" t="s">
        <v>2419</v>
      </c>
      <c r="M97" s="167" t="s">
        <v>2811</v>
      </c>
      <c r="N97" s="138" t="s">
        <v>2463</v>
      </c>
      <c r="O97" s="150" t="s">
        <v>2606</v>
      </c>
      <c r="P97" s="135"/>
      <c r="Q97" s="166">
        <v>44319.46875</v>
      </c>
    </row>
    <row r="98" spans="1:17" s="96" customFormat="1" ht="18" x14ac:dyDescent="0.25">
      <c r="A98" s="136" t="str">
        <f>VLOOKUP(E98,'LISTADO ATM'!$A$2:$C$899,3,0)</f>
        <v>DISTRITO NACIONAL</v>
      </c>
      <c r="B98" s="123" t="s">
        <v>2756</v>
      </c>
      <c r="C98" s="137">
        <v>44318.770069444443</v>
      </c>
      <c r="D98" s="137" t="s">
        <v>2483</v>
      </c>
      <c r="E98" s="114">
        <v>883</v>
      </c>
      <c r="F98" s="150" t="str">
        <f>VLOOKUP(E98,VIP!$A$2:$O12918,2,0)</f>
        <v>DRBR883</v>
      </c>
      <c r="G98" s="136" t="str">
        <f>VLOOKUP(E98,'LISTADO ATM'!$A$2:$B$898,2,0)</f>
        <v xml:space="preserve">ATM Oficina Filadelfia Plaza </v>
      </c>
      <c r="H98" s="136" t="str">
        <f>VLOOKUP(E98,VIP!$A$2:$O17839,7,FALSE)</f>
        <v>Si</v>
      </c>
      <c r="I98" s="136" t="str">
        <f>VLOOKUP(E98,VIP!$A$2:$O9804,8,FALSE)</f>
        <v>Si</v>
      </c>
      <c r="J98" s="136" t="str">
        <f>VLOOKUP(E98,VIP!$A$2:$O9754,8,FALSE)</f>
        <v>Si</v>
      </c>
      <c r="K98" s="136" t="str">
        <f>VLOOKUP(E98,VIP!$A$2:$O13328,6,0)</f>
        <v>NO</v>
      </c>
      <c r="L98" s="133" t="s">
        <v>2419</v>
      </c>
      <c r="M98" s="167" t="s">
        <v>2811</v>
      </c>
      <c r="N98" s="138" t="s">
        <v>2463</v>
      </c>
      <c r="O98" s="150" t="s">
        <v>2606</v>
      </c>
      <c r="P98" s="135"/>
      <c r="Q98" s="166">
        <v>44319.46875</v>
      </c>
    </row>
    <row r="99" spans="1:17" s="96" customFormat="1" ht="18" x14ac:dyDescent="0.25">
      <c r="A99" s="136" t="str">
        <f>VLOOKUP(E99,'LISTADO ATM'!$A$2:$C$899,3,0)</f>
        <v>DISTRITO NACIONAL</v>
      </c>
      <c r="B99" s="123" t="s">
        <v>2755</v>
      </c>
      <c r="C99" s="137">
        <v>44318.776192129626</v>
      </c>
      <c r="D99" s="137" t="s">
        <v>2459</v>
      </c>
      <c r="E99" s="114">
        <v>815</v>
      </c>
      <c r="F99" s="150" t="str">
        <f>VLOOKUP(E99,VIP!$A$2:$O12919,2,0)</f>
        <v>DRBR24A</v>
      </c>
      <c r="G99" s="136" t="str">
        <f>VLOOKUP(E99,'LISTADO ATM'!$A$2:$B$898,2,0)</f>
        <v xml:space="preserve">ATM Oficina Atalaya del Mar </v>
      </c>
      <c r="H99" s="136" t="str">
        <f>VLOOKUP(E99,VIP!$A$2:$O17840,7,FALSE)</f>
        <v>Si</v>
      </c>
      <c r="I99" s="136" t="str">
        <f>VLOOKUP(E99,VIP!$A$2:$O9805,8,FALSE)</f>
        <v>Si</v>
      </c>
      <c r="J99" s="136" t="str">
        <f>VLOOKUP(E99,VIP!$A$2:$O9755,8,FALSE)</f>
        <v>Si</v>
      </c>
      <c r="K99" s="136" t="str">
        <f>VLOOKUP(E99,VIP!$A$2:$O13329,6,0)</f>
        <v>SI</v>
      </c>
      <c r="L99" s="133" t="s">
        <v>2419</v>
      </c>
      <c r="M99" s="167" t="s">
        <v>2811</v>
      </c>
      <c r="N99" s="158" t="s">
        <v>2463</v>
      </c>
      <c r="O99" s="165" t="s">
        <v>2606</v>
      </c>
      <c r="P99" s="163"/>
      <c r="Q99" s="166">
        <v>44319.46875</v>
      </c>
    </row>
    <row r="100" spans="1:17" s="96" customFormat="1" ht="18" x14ac:dyDescent="0.25">
      <c r="A100" s="136" t="str">
        <f>VLOOKUP(E100,'LISTADO ATM'!$A$2:$C$899,3,0)</f>
        <v>SUR</v>
      </c>
      <c r="B100" s="123" t="s">
        <v>2754</v>
      </c>
      <c r="C100" s="137">
        <v>44318.777962962966</v>
      </c>
      <c r="D100" s="137" t="s">
        <v>2483</v>
      </c>
      <c r="E100" s="114">
        <v>766</v>
      </c>
      <c r="F100" s="150" t="str">
        <f>VLOOKUP(E100,VIP!$A$2:$O12916,2,0)</f>
        <v>DRBR440</v>
      </c>
      <c r="G100" s="136" t="str">
        <f>VLOOKUP(E100,'LISTADO ATM'!$A$2:$B$898,2,0)</f>
        <v xml:space="preserve">ATM Oficina Azua II </v>
      </c>
      <c r="H100" s="136" t="str">
        <f>VLOOKUP(E100,VIP!$A$2:$O17837,7,FALSE)</f>
        <v>Si</v>
      </c>
      <c r="I100" s="136" t="str">
        <f>VLOOKUP(E100,VIP!$A$2:$O9802,8,FALSE)</f>
        <v>Si</v>
      </c>
      <c r="J100" s="136" t="str">
        <f>VLOOKUP(E100,VIP!$A$2:$O9752,8,FALSE)</f>
        <v>Si</v>
      </c>
      <c r="K100" s="136" t="str">
        <f>VLOOKUP(E100,VIP!$A$2:$O13326,6,0)</f>
        <v>SI</v>
      </c>
      <c r="L100" s="133" t="s">
        <v>2450</v>
      </c>
      <c r="M100" s="167" t="s">
        <v>2811</v>
      </c>
      <c r="N100" s="138" t="s">
        <v>2463</v>
      </c>
      <c r="O100" s="150" t="s">
        <v>2465</v>
      </c>
      <c r="P100" s="135"/>
      <c r="Q100" s="166">
        <v>44319.604166666664</v>
      </c>
    </row>
    <row r="101" spans="1:17" s="96" customFormat="1" ht="18" x14ac:dyDescent="0.25">
      <c r="A101" s="136" t="str">
        <f>VLOOKUP(E101,'LISTADO ATM'!$A$2:$C$899,3,0)</f>
        <v>NORTE</v>
      </c>
      <c r="B101" s="123" t="s">
        <v>2753</v>
      </c>
      <c r="C101" s="137">
        <v>44318.781099537038</v>
      </c>
      <c r="D101" s="137" t="s">
        <v>2483</v>
      </c>
      <c r="E101" s="114">
        <v>752</v>
      </c>
      <c r="F101" s="150" t="str">
        <f>VLOOKUP(E101,VIP!$A$2:$O12917,2,0)</f>
        <v>DRBR280</v>
      </c>
      <c r="G101" s="136" t="str">
        <f>VLOOKUP(E101,'LISTADO ATM'!$A$2:$B$898,2,0)</f>
        <v xml:space="preserve">ATM UNP Las Carolinas (La Vega) </v>
      </c>
      <c r="H101" s="136" t="str">
        <f>VLOOKUP(E101,VIP!$A$2:$O17838,7,FALSE)</f>
        <v>Si</v>
      </c>
      <c r="I101" s="136" t="str">
        <f>VLOOKUP(E101,VIP!$A$2:$O9803,8,FALSE)</f>
        <v>Si</v>
      </c>
      <c r="J101" s="136" t="str">
        <f>VLOOKUP(E101,VIP!$A$2:$O9753,8,FALSE)</f>
        <v>Si</v>
      </c>
      <c r="K101" s="136" t="str">
        <f>VLOOKUP(E101,VIP!$A$2:$O13327,6,0)</f>
        <v>SI</v>
      </c>
      <c r="L101" s="133" t="s">
        <v>2450</v>
      </c>
      <c r="M101" s="167" t="s">
        <v>2811</v>
      </c>
      <c r="N101" s="158" t="s">
        <v>2463</v>
      </c>
      <c r="O101" s="168" t="s">
        <v>2465</v>
      </c>
      <c r="P101" s="163"/>
      <c r="Q101" s="166">
        <v>44319.604166666664</v>
      </c>
    </row>
    <row r="102" spans="1:17" s="96" customFormat="1" ht="18" x14ac:dyDescent="0.25">
      <c r="A102" s="136" t="str">
        <f>VLOOKUP(E102,'LISTADO ATM'!$A$2:$C$899,3,0)</f>
        <v>ESTE</v>
      </c>
      <c r="B102" s="123" t="s">
        <v>2800</v>
      </c>
      <c r="C102" s="137">
        <v>44318.842534722222</v>
      </c>
      <c r="D102" s="137" t="s">
        <v>2459</v>
      </c>
      <c r="E102" s="114">
        <v>661</v>
      </c>
      <c r="F102" s="150" t="str">
        <f>VLOOKUP(E102,VIP!$A$2:$O12936,2,0)</f>
        <v>DRBR661</v>
      </c>
      <c r="G102" s="136" t="str">
        <f>VLOOKUP(E102,'LISTADO ATM'!$A$2:$B$898,2,0)</f>
        <v xml:space="preserve">ATM Almacenes Iberia (San Pedro) </v>
      </c>
      <c r="H102" s="136" t="str">
        <f>VLOOKUP(E102,VIP!$A$2:$O17857,7,FALSE)</f>
        <v>N/A</v>
      </c>
      <c r="I102" s="136" t="str">
        <f>VLOOKUP(E102,VIP!$A$2:$O9822,8,FALSE)</f>
        <v>N/A</v>
      </c>
      <c r="J102" s="136" t="str">
        <f>VLOOKUP(E102,VIP!$A$2:$O9772,8,FALSE)</f>
        <v>N/A</v>
      </c>
      <c r="K102" s="136" t="str">
        <f>VLOOKUP(E102,VIP!$A$2:$O13346,6,0)</f>
        <v>N/A</v>
      </c>
      <c r="L102" s="133" t="s">
        <v>2450</v>
      </c>
      <c r="M102" s="167" t="s">
        <v>2811</v>
      </c>
      <c r="N102" s="158" t="s">
        <v>2463</v>
      </c>
      <c r="O102" s="168" t="s">
        <v>2465</v>
      </c>
      <c r="P102" s="163"/>
      <c r="Q102" s="166">
        <v>44319.604166666664</v>
      </c>
    </row>
    <row r="103" spans="1:17" s="96" customFormat="1" ht="18" x14ac:dyDescent="0.25">
      <c r="A103" s="136" t="str">
        <f>VLOOKUP(E103,'LISTADO ATM'!$A$2:$C$899,3,0)</f>
        <v>NORTE</v>
      </c>
      <c r="B103" s="123" t="s">
        <v>2795</v>
      </c>
      <c r="C103" s="137">
        <v>44318.877118055556</v>
      </c>
      <c r="D103" s="137" t="s">
        <v>2459</v>
      </c>
      <c r="E103" s="114">
        <v>888</v>
      </c>
      <c r="F103" s="150" t="str">
        <f>VLOOKUP(E103,VIP!$A$2:$O12931,2,0)</f>
        <v>DRBR888</v>
      </c>
      <c r="G103" s="136" t="str">
        <f>VLOOKUP(E103,'LISTADO ATM'!$A$2:$B$898,2,0)</f>
        <v>ATM Oficina galeria 56 II (SFM)</v>
      </c>
      <c r="H103" s="136" t="str">
        <f>VLOOKUP(E103,VIP!$A$2:$O17852,7,FALSE)</f>
        <v>Si</v>
      </c>
      <c r="I103" s="136" t="str">
        <f>VLOOKUP(E103,VIP!$A$2:$O9817,8,FALSE)</f>
        <v>Si</v>
      </c>
      <c r="J103" s="136" t="str">
        <f>VLOOKUP(E103,VIP!$A$2:$O9767,8,FALSE)</f>
        <v>Si</v>
      </c>
      <c r="K103" s="136" t="str">
        <f>VLOOKUP(E103,VIP!$A$2:$O13341,6,0)</f>
        <v>SI</v>
      </c>
      <c r="L103" s="133" t="s">
        <v>2450</v>
      </c>
      <c r="M103" s="167" t="s">
        <v>2811</v>
      </c>
      <c r="N103" s="138" t="s">
        <v>2463</v>
      </c>
      <c r="O103" s="150" t="s">
        <v>2465</v>
      </c>
      <c r="P103" s="135"/>
      <c r="Q103" s="166">
        <v>44319.604166666664</v>
      </c>
    </row>
    <row r="104" spans="1:17" s="96" customFormat="1" ht="18" x14ac:dyDescent="0.25">
      <c r="A104" s="136" t="str">
        <f>VLOOKUP(E104,'LISTADO ATM'!$A$2:$C$899,3,0)</f>
        <v>DISTRITO NACIONAL</v>
      </c>
      <c r="B104" s="123" t="s">
        <v>2788</v>
      </c>
      <c r="C104" s="137">
        <v>44318.902106481481</v>
      </c>
      <c r="D104" s="137" t="s">
        <v>2181</v>
      </c>
      <c r="E104" s="114">
        <v>585</v>
      </c>
      <c r="F104" s="150" t="str">
        <f>VLOOKUP(E104,VIP!$A$2:$O12924,2,0)</f>
        <v>DRBR083</v>
      </c>
      <c r="G104" s="136" t="str">
        <f>VLOOKUP(E104,'LISTADO ATM'!$A$2:$B$898,2,0)</f>
        <v xml:space="preserve">ATM Oficina Haina Oriental </v>
      </c>
      <c r="H104" s="136" t="str">
        <f>VLOOKUP(E104,VIP!$A$2:$O17845,7,FALSE)</f>
        <v>Si</v>
      </c>
      <c r="I104" s="136" t="str">
        <f>VLOOKUP(E104,VIP!$A$2:$O9810,8,FALSE)</f>
        <v>Si</v>
      </c>
      <c r="J104" s="136" t="str">
        <f>VLOOKUP(E104,VIP!$A$2:$O9760,8,FALSE)</f>
        <v>Si</v>
      </c>
      <c r="K104" s="136" t="str">
        <f>VLOOKUP(E104,VIP!$A$2:$O13334,6,0)</f>
        <v>NO</v>
      </c>
      <c r="L104" s="133" t="s">
        <v>2220</v>
      </c>
      <c r="M104" s="167" t="s">
        <v>2811</v>
      </c>
      <c r="N104" s="158" t="s">
        <v>2463</v>
      </c>
      <c r="O104" s="168" t="s">
        <v>2465</v>
      </c>
      <c r="P104" s="163"/>
      <c r="Q104" s="166">
        <v>44319.292256944442</v>
      </c>
    </row>
    <row r="105" spans="1:17" s="96" customFormat="1" ht="18" x14ac:dyDescent="0.25">
      <c r="A105" s="136" t="str">
        <f>VLOOKUP(E105,'LISTADO ATM'!$A$2:$C$899,3,0)</f>
        <v>DISTRITO NACIONAL</v>
      </c>
      <c r="B105" s="123" t="s">
        <v>2787</v>
      </c>
      <c r="C105" s="137">
        <v>44318.90252314815</v>
      </c>
      <c r="D105" s="137" t="s">
        <v>2181</v>
      </c>
      <c r="E105" s="114">
        <v>31</v>
      </c>
      <c r="F105" s="150" t="str">
        <f>VLOOKUP(E105,VIP!$A$2:$O12923,2,0)</f>
        <v>DRBR031</v>
      </c>
      <c r="G105" s="136" t="str">
        <f>VLOOKUP(E105,'LISTADO ATM'!$A$2:$B$898,2,0)</f>
        <v xml:space="preserve">ATM Oficina San Martín I </v>
      </c>
      <c r="H105" s="136" t="str">
        <f>VLOOKUP(E105,VIP!$A$2:$O17844,7,FALSE)</f>
        <v>Si</v>
      </c>
      <c r="I105" s="136" t="str">
        <f>VLOOKUP(E105,VIP!$A$2:$O9809,8,FALSE)</f>
        <v>Si</v>
      </c>
      <c r="J105" s="136" t="str">
        <f>VLOOKUP(E105,VIP!$A$2:$O9759,8,FALSE)</f>
        <v>Si</v>
      </c>
      <c r="K105" s="136" t="str">
        <f>VLOOKUP(E105,VIP!$A$2:$O13333,6,0)</f>
        <v>NO</v>
      </c>
      <c r="L105" s="133" t="s">
        <v>2220</v>
      </c>
      <c r="M105" s="167" t="s">
        <v>2811</v>
      </c>
      <c r="N105" s="158" t="s">
        <v>2463</v>
      </c>
      <c r="O105" s="168" t="s">
        <v>2465</v>
      </c>
      <c r="P105" s="163"/>
      <c r="Q105" s="166">
        <v>44319.604166666664</v>
      </c>
    </row>
    <row r="106" spans="1:17" s="96" customFormat="1" ht="18" x14ac:dyDescent="0.25">
      <c r="A106" s="136" t="str">
        <f>VLOOKUP(E106,'LISTADO ATM'!$A$2:$C$899,3,0)</f>
        <v>DISTRITO NACIONAL</v>
      </c>
      <c r="B106" s="123" t="s">
        <v>2786</v>
      </c>
      <c r="C106" s="137">
        <v>44318.902685185189</v>
      </c>
      <c r="D106" s="137" t="s">
        <v>2459</v>
      </c>
      <c r="E106" s="114">
        <v>580</v>
      </c>
      <c r="F106" s="150" t="str">
        <f>VLOOKUP(E106,VIP!$A$2:$O12922,2,0)</f>
        <v>DRBR523</v>
      </c>
      <c r="G106" s="136" t="str">
        <f>VLOOKUP(E106,'LISTADO ATM'!$A$2:$B$898,2,0)</f>
        <v xml:space="preserve">ATM Edificio Propagas </v>
      </c>
      <c r="H106" s="136" t="str">
        <f>VLOOKUP(E106,VIP!$A$2:$O17843,7,FALSE)</f>
        <v>Si</v>
      </c>
      <c r="I106" s="136" t="str">
        <f>VLOOKUP(E106,VIP!$A$2:$O9808,8,FALSE)</f>
        <v>Si</v>
      </c>
      <c r="J106" s="136" t="str">
        <f>VLOOKUP(E106,VIP!$A$2:$O9758,8,FALSE)</f>
        <v>Si</v>
      </c>
      <c r="K106" s="136" t="str">
        <f>VLOOKUP(E106,VIP!$A$2:$O13332,6,0)</f>
        <v>NO</v>
      </c>
      <c r="L106" s="133" t="s">
        <v>2802</v>
      </c>
      <c r="M106" s="167" t="s">
        <v>2811</v>
      </c>
      <c r="N106" s="158" t="s">
        <v>2463</v>
      </c>
      <c r="O106" s="168" t="s">
        <v>2465</v>
      </c>
      <c r="P106" s="163"/>
      <c r="Q106" s="166">
        <v>44319.604166666664</v>
      </c>
    </row>
    <row r="107" spans="1:17" s="96" customFormat="1" ht="18" x14ac:dyDescent="0.25">
      <c r="A107" s="136" t="str">
        <f>VLOOKUP(E107,'LISTADO ATM'!$A$2:$C$899,3,0)</f>
        <v>DISTRITO NACIONAL</v>
      </c>
      <c r="B107" s="123" t="s">
        <v>2785</v>
      </c>
      <c r="C107" s="137">
        <v>44318.903437499997</v>
      </c>
      <c r="D107" s="137" t="s">
        <v>2181</v>
      </c>
      <c r="E107" s="114">
        <v>570</v>
      </c>
      <c r="F107" s="150" t="str">
        <f>VLOOKUP(E107,VIP!$A$2:$O12921,2,0)</f>
        <v>DRBR478</v>
      </c>
      <c r="G107" s="136" t="str">
        <f>VLOOKUP(E107,'LISTADO ATM'!$A$2:$B$898,2,0)</f>
        <v xml:space="preserve">ATM S/M Liverpool Villa Mella </v>
      </c>
      <c r="H107" s="136" t="str">
        <f>VLOOKUP(E107,VIP!$A$2:$O17842,7,FALSE)</f>
        <v>Si</v>
      </c>
      <c r="I107" s="136" t="str">
        <f>VLOOKUP(E107,VIP!$A$2:$O9807,8,FALSE)</f>
        <v>Si</v>
      </c>
      <c r="J107" s="136" t="str">
        <f>VLOOKUP(E107,VIP!$A$2:$O9757,8,FALSE)</f>
        <v>Si</v>
      </c>
      <c r="K107" s="136" t="str">
        <f>VLOOKUP(E107,VIP!$A$2:$O13331,6,0)</f>
        <v>NO</v>
      </c>
      <c r="L107" s="133" t="s">
        <v>2220</v>
      </c>
      <c r="M107" s="167" t="s">
        <v>2811</v>
      </c>
      <c r="N107" s="138" t="s">
        <v>2463</v>
      </c>
      <c r="O107" s="150" t="s">
        <v>2465</v>
      </c>
      <c r="P107" s="135"/>
      <c r="Q107" s="166">
        <v>44319.292256944442</v>
      </c>
    </row>
    <row r="108" spans="1:17" s="96" customFormat="1" ht="18" x14ac:dyDescent="0.25">
      <c r="A108" s="136" t="str">
        <f>VLOOKUP(E108,'LISTADO ATM'!$A$2:$C$899,3,0)</f>
        <v>ESTE</v>
      </c>
      <c r="B108" s="123" t="s">
        <v>2783</v>
      </c>
      <c r="C108" s="137">
        <v>44318.908472222225</v>
      </c>
      <c r="D108" s="137" t="s">
        <v>2483</v>
      </c>
      <c r="E108" s="114">
        <v>651</v>
      </c>
      <c r="F108" s="150" t="str">
        <f>VLOOKUP(E108,VIP!$A$2:$O12919,2,0)</f>
        <v>DRBR651</v>
      </c>
      <c r="G108" s="136" t="str">
        <f>VLOOKUP(E108,'LISTADO ATM'!$A$2:$B$898,2,0)</f>
        <v>ATM Eco Petroleo Romana</v>
      </c>
      <c r="H108" s="136" t="str">
        <f>VLOOKUP(E108,VIP!$A$2:$O17840,7,FALSE)</f>
        <v>Si</v>
      </c>
      <c r="I108" s="136" t="str">
        <f>VLOOKUP(E108,VIP!$A$2:$O9805,8,FALSE)</f>
        <v>Si</v>
      </c>
      <c r="J108" s="136" t="str">
        <f>VLOOKUP(E108,VIP!$A$2:$O9755,8,FALSE)</f>
        <v>Si</v>
      </c>
      <c r="K108" s="136" t="str">
        <f>VLOOKUP(E108,VIP!$A$2:$O13329,6,0)</f>
        <v>NO</v>
      </c>
      <c r="L108" s="133" t="s">
        <v>2419</v>
      </c>
      <c r="M108" s="167" t="s">
        <v>2811</v>
      </c>
      <c r="N108" s="138" t="s">
        <v>2463</v>
      </c>
      <c r="O108" s="150" t="s">
        <v>2606</v>
      </c>
      <c r="P108" s="135"/>
      <c r="Q108" s="166">
        <v>44319.46875</v>
      </c>
    </row>
    <row r="109" spans="1:17" s="96" customFormat="1" ht="18" x14ac:dyDescent="0.25">
      <c r="A109" s="136" t="str">
        <f>VLOOKUP(E109,'LISTADO ATM'!$A$2:$C$899,3,0)</f>
        <v>NORTE</v>
      </c>
      <c r="B109" s="123" t="s">
        <v>2782</v>
      </c>
      <c r="C109" s="137">
        <v>44318.922500000001</v>
      </c>
      <c r="D109" s="137" t="s">
        <v>2182</v>
      </c>
      <c r="E109" s="114">
        <v>854</v>
      </c>
      <c r="F109" s="150" t="str">
        <f>VLOOKUP(E109,VIP!$A$2:$O12918,2,0)</f>
        <v>DRBR854</v>
      </c>
      <c r="G109" s="136" t="str">
        <f>VLOOKUP(E109,'LISTADO ATM'!$A$2:$B$898,2,0)</f>
        <v xml:space="preserve">ATM Centro Comercial Blanco Batista </v>
      </c>
      <c r="H109" s="136" t="str">
        <f>VLOOKUP(E109,VIP!$A$2:$O17839,7,FALSE)</f>
        <v>Si</v>
      </c>
      <c r="I109" s="136" t="str">
        <f>VLOOKUP(E109,VIP!$A$2:$O9804,8,FALSE)</f>
        <v>Si</v>
      </c>
      <c r="J109" s="136" t="str">
        <f>VLOOKUP(E109,VIP!$A$2:$O9754,8,FALSE)</f>
        <v>Si</v>
      </c>
      <c r="K109" s="136" t="str">
        <f>VLOOKUP(E109,VIP!$A$2:$O13328,6,0)</f>
        <v>NO</v>
      </c>
      <c r="L109" s="133" t="s">
        <v>2220</v>
      </c>
      <c r="M109" s="167" t="s">
        <v>2811</v>
      </c>
      <c r="N109" s="158" t="s">
        <v>2463</v>
      </c>
      <c r="O109" s="168" t="s">
        <v>2492</v>
      </c>
      <c r="P109" s="163"/>
      <c r="Q109" s="166">
        <v>44319.292256944442</v>
      </c>
    </row>
    <row r="110" spans="1:17" s="96" customFormat="1" ht="18" x14ac:dyDescent="0.25">
      <c r="A110" s="136" t="str">
        <f>VLOOKUP(E110,'LISTADO ATM'!$A$2:$C$899,3,0)</f>
        <v>NORTE</v>
      </c>
      <c r="B110" s="123" t="s">
        <v>2805</v>
      </c>
      <c r="C110" s="137">
        <v>44319.097453703704</v>
      </c>
      <c r="D110" s="137" t="s">
        <v>2182</v>
      </c>
      <c r="E110" s="114">
        <v>94</v>
      </c>
      <c r="F110" s="150" t="str">
        <f>VLOOKUP(E110,VIP!$A$2:$O12919,2,0)</f>
        <v>DRBR094</v>
      </c>
      <c r="G110" s="136" t="str">
        <f>VLOOKUP(E110,'LISTADO ATM'!$A$2:$B$898,2,0)</f>
        <v xml:space="preserve">ATM Centro de Caja Porvenir (San Francisco) </v>
      </c>
      <c r="H110" s="136" t="str">
        <f>VLOOKUP(E110,VIP!$A$2:$O17840,7,FALSE)</f>
        <v>Si</v>
      </c>
      <c r="I110" s="136" t="str">
        <f>VLOOKUP(E110,VIP!$A$2:$O9805,8,FALSE)</f>
        <v>Si</v>
      </c>
      <c r="J110" s="136" t="str">
        <f>VLOOKUP(E110,VIP!$A$2:$O9755,8,FALSE)</f>
        <v>Si</v>
      </c>
      <c r="K110" s="136" t="str">
        <f>VLOOKUP(E110,VIP!$A$2:$O13329,6,0)</f>
        <v>NO</v>
      </c>
      <c r="L110" s="133" t="s">
        <v>2246</v>
      </c>
      <c r="M110" s="167" t="s">
        <v>2811</v>
      </c>
      <c r="N110" s="158" t="s">
        <v>2463</v>
      </c>
      <c r="O110" s="168" t="s">
        <v>2606</v>
      </c>
      <c r="P110" s="163"/>
      <c r="Q110" s="166">
        <v>44319.427673611113</v>
      </c>
    </row>
    <row r="111" spans="1:17" s="96" customFormat="1" ht="18" x14ac:dyDescent="0.25">
      <c r="A111" s="136" t="str">
        <f>VLOOKUP(E111,'LISTADO ATM'!$A$2:$C$899,3,0)</f>
        <v>NORTE</v>
      </c>
      <c r="B111" s="123" t="s">
        <v>2809</v>
      </c>
      <c r="C111" s="137">
        <v>44319.246435185189</v>
      </c>
      <c r="D111" s="137" t="s">
        <v>2577</v>
      </c>
      <c r="E111" s="114">
        <v>99</v>
      </c>
      <c r="F111" s="150" t="str">
        <f>VLOOKUP(E111,VIP!$A$2:$O12923,2,0)</f>
        <v>DRBR099</v>
      </c>
      <c r="G111" s="136" t="str">
        <f>VLOOKUP(E111,'LISTADO ATM'!$A$2:$B$898,2,0)</f>
        <v xml:space="preserve">ATM Multicentro La Sirena S.F.M. </v>
      </c>
      <c r="H111" s="136" t="str">
        <f>VLOOKUP(E111,VIP!$A$2:$O17844,7,FALSE)</f>
        <v>Si</v>
      </c>
      <c r="I111" s="136" t="str">
        <f>VLOOKUP(E111,VIP!$A$2:$O9809,8,FALSE)</f>
        <v>Si</v>
      </c>
      <c r="J111" s="136" t="str">
        <f>VLOOKUP(E111,VIP!$A$2:$O9759,8,FALSE)</f>
        <v>Si</v>
      </c>
      <c r="K111" s="136" t="str">
        <f>VLOOKUP(E111,VIP!$A$2:$O13333,6,0)</f>
        <v>NO</v>
      </c>
      <c r="L111" s="133" t="s">
        <v>2802</v>
      </c>
      <c r="M111" s="167" t="s">
        <v>2811</v>
      </c>
      <c r="N111" s="158" t="s">
        <v>2463</v>
      </c>
      <c r="O111" s="165" t="s">
        <v>2465</v>
      </c>
      <c r="P111" s="163"/>
      <c r="Q111" s="166">
        <v>44319.604166666664</v>
      </c>
    </row>
    <row r="112" spans="1:17" s="96" customFormat="1" ht="18" x14ac:dyDescent="0.25">
      <c r="A112" s="136" t="str">
        <f>VLOOKUP(E112,'LISTADO ATM'!$A$2:$C$899,3,0)</f>
        <v>SUR</v>
      </c>
      <c r="B112" s="123" t="s">
        <v>2817</v>
      </c>
      <c r="C112" s="137">
        <v>44319.302916666667</v>
      </c>
      <c r="D112" s="137" t="s">
        <v>2181</v>
      </c>
      <c r="E112" s="114">
        <v>584</v>
      </c>
      <c r="F112" s="150" t="str">
        <f>VLOOKUP(E112,VIP!$A$2:$O12930,2,0)</f>
        <v>DRBR404</v>
      </c>
      <c r="G112" s="136" t="str">
        <f>VLOOKUP(E112,'LISTADO ATM'!$A$2:$B$898,2,0)</f>
        <v xml:space="preserve">ATM Oficina San Cristóbal I </v>
      </c>
      <c r="H112" s="136" t="str">
        <f>VLOOKUP(E112,VIP!$A$2:$O17851,7,FALSE)</f>
        <v>Si</v>
      </c>
      <c r="I112" s="136" t="str">
        <f>VLOOKUP(E112,VIP!$A$2:$O9816,8,FALSE)</f>
        <v>Si</v>
      </c>
      <c r="J112" s="136" t="str">
        <f>VLOOKUP(E112,VIP!$A$2:$O9766,8,FALSE)</f>
        <v>Si</v>
      </c>
      <c r="K112" s="136" t="str">
        <f>VLOOKUP(E112,VIP!$A$2:$O13340,6,0)</f>
        <v>SI</v>
      </c>
      <c r="L112" s="133" t="s">
        <v>2479</v>
      </c>
      <c r="M112" s="167" t="s">
        <v>2811</v>
      </c>
      <c r="N112" s="138" t="s">
        <v>2497</v>
      </c>
      <c r="O112" s="150" t="s">
        <v>2465</v>
      </c>
      <c r="P112" s="135"/>
      <c r="Q112" s="166">
        <v>44319.415173611109</v>
      </c>
    </row>
    <row r="113" spans="1:17" s="96" customFormat="1" ht="18" x14ac:dyDescent="0.25">
      <c r="A113" s="136" t="str">
        <f>VLOOKUP(E113,'LISTADO ATM'!$A$2:$C$899,3,0)</f>
        <v>NORTE</v>
      </c>
      <c r="B113" s="123" t="s">
        <v>2815</v>
      </c>
      <c r="C113" s="137">
        <v>44319.361006944448</v>
      </c>
      <c r="D113" s="137" t="s">
        <v>2483</v>
      </c>
      <c r="E113" s="114">
        <v>77</v>
      </c>
      <c r="F113" s="150" t="str">
        <f>VLOOKUP(E113,VIP!$A$2:$O12928,2,0)</f>
        <v>DRBR077</v>
      </c>
      <c r="G113" s="136" t="str">
        <f>VLOOKUP(E113,'LISTADO ATM'!$A$2:$B$898,2,0)</f>
        <v xml:space="preserve">ATM Oficina Cruce de Imbert </v>
      </c>
      <c r="H113" s="136" t="str">
        <f>VLOOKUP(E113,VIP!$A$2:$O17849,7,FALSE)</f>
        <v>Si</v>
      </c>
      <c r="I113" s="136" t="str">
        <f>VLOOKUP(E113,VIP!$A$2:$O9814,8,FALSE)</f>
        <v>Si</v>
      </c>
      <c r="J113" s="136" t="str">
        <f>VLOOKUP(E113,VIP!$A$2:$O9764,8,FALSE)</f>
        <v>Si</v>
      </c>
      <c r="K113" s="136" t="str">
        <f>VLOOKUP(E113,VIP!$A$2:$O13338,6,0)</f>
        <v>SI</v>
      </c>
      <c r="L113" s="133" t="s">
        <v>2419</v>
      </c>
      <c r="M113" s="167" t="s">
        <v>2811</v>
      </c>
      <c r="N113" s="158" t="s">
        <v>2463</v>
      </c>
      <c r="O113" s="168" t="s">
        <v>2606</v>
      </c>
      <c r="P113" s="163"/>
      <c r="Q113" s="166">
        <v>44319.46875</v>
      </c>
    </row>
    <row r="114" spans="1:17" s="96" customFormat="1" ht="18" x14ac:dyDescent="0.25">
      <c r="A114" s="136" t="str">
        <f>VLOOKUP(E114,'LISTADO ATM'!$A$2:$C$899,3,0)</f>
        <v>ESTE</v>
      </c>
      <c r="B114" s="123" t="s">
        <v>2813</v>
      </c>
      <c r="C114" s="137">
        <v>44319.374259259261</v>
      </c>
      <c r="D114" s="137" t="s">
        <v>2483</v>
      </c>
      <c r="E114" s="114">
        <v>219</v>
      </c>
      <c r="F114" s="150" t="str">
        <f>VLOOKUP(E114,VIP!$A$2:$O12926,2,0)</f>
        <v>DRBR219</v>
      </c>
      <c r="G114" s="136" t="str">
        <f>VLOOKUP(E114,'LISTADO ATM'!$A$2:$B$898,2,0)</f>
        <v xml:space="preserve">ATM Oficina La Altagracia (Higuey) </v>
      </c>
      <c r="H114" s="136" t="str">
        <f>VLOOKUP(E114,VIP!$A$2:$O17847,7,FALSE)</f>
        <v>Si</v>
      </c>
      <c r="I114" s="136" t="str">
        <f>VLOOKUP(E114,VIP!$A$2:$O9812,8,FALSE)</f>
        <v>Si</v>
      </c>
      <c r="J114" s="136" t="str">
        <f>VLOOKUP(E114,VIP!$A$2:$O9762,8,FALSE)</f>
        <v>Si</v>
      </c>
      <c r="K114" s="136" t="str">
        <f>VLOOKUP(E114,VIP!$A$2:$O13336,6,0)</f>
        <v>NO</v>
      </c>
      <c r="L114" s="133" t="s">
        <v>2419</v>
      </c>
      <c r="M114" s="167" t="s">
        <v>2811</v>
      </c>
      <c r="N114" s="158" t="s">
        <v>2463</v>
      </c>
      <c r="O114" s="168" t="s">
        <v>2606</v>
      </c>
      <c r="P114" s="163"/>
      <c r="Q114" s="166">
        <v>44319.46875</v>
      </c>
    </row>
    <row r="115" spans="1:17" s="96" customFormat="1" ht="18" x14ac:dyDescent="0.25">
      <c r="A115" s="136" t="str">
        <f>VLOOKUP(E115,'LISTADO ATM'!$A$2:$C$899,3,0)</f>
        <v>NORTE</v>
      </c>
      <c r="B115" s="123" t="s">
        <v>2812</v>
      </c>
      <c r="C115" s="137">
        <v>44319.38554398148</v>
      </c>
      <c r="D115" s="137" t="s">
        <v>2182</v>
      </c>
      <c r="E115" s="114">
        <v>357</v>
      </c>
      <c r="F115" s="150" t="str">
        <f>VLOOKUP(E115,VIP!$A$2:$O12925,2,0)</f>
        <v>DRBR357</v>
      </c>
      <c r="G115" s="136" t="str">
        <f>VLOOKUP(E115,'LISTADO ATM'!$A$2:$B$898,2,0)</f>
        <v xml:space="preserve">ATM Universidad Nacional Evangélica (Santiago) </v>
      </c>
      <c r="H115" s="136" t="str">
        <f>VLOOKUP(E115,VIP!$A$2:$O17846,7,FALSE)</f>
        <v>Si</v>
      </c>
      <c r="I115" s="136" t="str">
        <f>VLOOKUP(E115,VIP!$A$2:$O9811,8,FALSE)</f>
        <v>Si</v>
      </c>
      <c r="J115" s="136" t="str">
        <f>VLOOKUP(E115,VIP!$A$2:$O9761,8,FALSE)</f>
        <v>Si</v>
      </c>
      <c r="K115" s="136" t="str">
        <f>VLOOKUP(E115,VIP!$A$2:$O13335,6,0)</f>
        <v>NO</v>
      </c>
      <c r="L115" s="133" t="s">
        <v>2220</v>
      </c>
      <c r="M115" s="167" t="s">
        <v>2811</v>
      </c>
      <c r="N115" s="158" t="s">
        <v>2463</v>
      </c>
      <c r="O115" s="168" t="s">
        <v>2465</v>
      </c>
      <c r="P115" s="163"/>
      <c r="Q115" s="166">
        <v>44319.604166666664</v>
      </c>
    </row>
    <row r="116" spans="1:17" s="96" customFormat="1" ht="18" x14ac:dyDescent="0.25">
      <c r="A116" s="136" t="str">
        <f>VLOOKUP(E116,'LISTADO ATM'!$A$2:$C$899,3,0)</f>
        <v>DISTRITO NACIONAL</v>
      </c>
      <c r="B116" s="123" t="s">
        <v>2575</v>
      </c>
      <c r="C116" s="159">
        <v>44312.928263888891</v>
      </c>
      <c r="D116" s="137" t="s">
        <v>2459</v>
      </c>
      <c r="E116" s="114">
        <v>486</v>
      </c>
      <c r="F116" s="150" t="str">
        <f>VLOOKUP(E116,VIP!$A$2:$O12883,2,0)</f>
        <v>DRBR486</v>
      </c>
      <c r="G116" s="136" t="str">
        <f>VLOOKUP(E116,'LISTADO ATM'!$A$2:$B$898,2,0)</f>
        <v xml:space="preserve">ATM Olé La Caleta </v>
      </c>
      <c r="H116" s="136" t="str">
        <f>VLOOKUP(E116,VIP!$A$2:$O17804,7,FALSE)</f>
        <v>Si</v>
      </c>
      <c r="I116" s="136" t="str">
        <f>VLOOKUP(E116,VIP!$A$2:$O9769,8,FALSE)</f>
        <v>Si</v>
      </c>
      <c r="J116" s="136" t="str">
        <f>VLOOKUP(E116,VIP!$A$2:$O9719,8,FALSE)</f>
        <v>Si</v>
      </c>
      <c r="K116" s="136" t="str">
        <f>VLOOKUP(E116,VIP!$A$2:$O13293,6,0)</f>
        <v>NO</v>
      </c>
      <c r="L116" s="133" t="s">
        <v>2419</v>
      </c>
      <c r="M116" s="158" t="s">
        <v>2456</v>
      </c>
      <c r="N116" s="158" t="s">
        <v>2463</v>
      </c>
      <c r="O116" s="168" t="s">
        <v>2464</v>
      </c>
      <c r="P116" s="163"/>
      <c r="Q116" s="158" t="s">
        <v>2419</v>
      </c>
    </row>
    <row r="117" spans="1:17" s="96" customFormat="1" ht="18" x14ac:dyDescent="0.25">
      <c r="A117" s="136" t="str">
        <f>VLOOKUP(E117,'LISTADO ATM'!$A$2:$C$899,3,0)</f>
        <v>DISTRITO NACIONAL</v>
      </c>
      <c r="B117" s="123">
        <v>3335870606</v>
      </c>
      <c r="C117" s="159">
        <v>44316.350694444445</v>
      </c>
      <c r="D117" s="137" t="s">
        <v>2459</v>
      </c>
      <c r="E117" s="114">
        <v>12</v>
      </c>
      <c r="F117" s="150" t="str">
        <f>VLOOKUP(E117,VIP!$A$2:$O12943,2,0)</f>
        <v>DRBR012</v>
      </c>
      <c r="G117" s="136" t="str">
        <f>VLOOKUP(E117,'LISTADO ATM'!$A$2:$B$898,2,0)</f>
        <v xml:space="preserve">ATM Comercial Ganadera (San Isidro) </v>
      </c>
      <c r="H117" s="136" t="str">
        <f>VLOOKUP(E117,VIP!$A$2:$O17864,7,FALSE)</f>
        <v>Si</v>
      </c>
      <c r="I117" s="136" t="str">
        <f>VLOOKUP(E117,VIP!$A$2:$O9829,8,FALSE)</f>
        <v>No</v>
      </c>
      <c r="J117" s="136" t="str">
        <f>VLOOKUP(E117,VIP!$A$2:$O9779,8,FALSE)</f>
        <v>No</v>
      </c>
      <c r="K117" s="136" t="str">
        <f>VLOOKUP(E117,VIP!$A$2:$O13353,6,0)</f>
        <v>NO</v>
      </c>
      <c r="L117" s="133" t="s">
        <v>2419</v>
      </c>
      <c r="M117" s="158" t="s">
        <v>2456</v>
      </c>
      <c r="N117" s="158" t="s">
        <v>2463</v>
      </c>
      <c r="O117" s="168" t="s">
        <v>2464</v>
      </c>
      <c r="P117" s="163"/>
      <c r="Q117" s="158" t="s">
        <v>2419</v>
      </c>
    </row>
    <row r="118" spans="1:17" s="96" customFormat="1" ht="18" x14ac:dyDescent="0.25">
      <c r="A118" s="136" t="str">
        <f>VLOOKUP(E118,'LISTADO ATM'!$A$2:$C$899,3,0)</f>
        <v>DISTRITO NACIONAL</v>
      </c>
      <c r="B118" s="123" t="s">
        <v>2582</v>
      </c>
      <c r="C118" s="137">
        <v>44316.488576388889</v>
      </c>
      <c r="D118" s="137" t="s">
        <v>2181</v>
      </c>
      <c r="E118" s="114">
        <v>663</v>
      </c>
      <c r="F118" s="150" t="str">
        <f>VLOOKUP(E118,VIP!$A$2:$O12981,2,0)</f>
        <v>DRBR663</v>
      </c>
      <c r="G118" s="136" t="str">
        <f>VLOOKUP(E118,'LISTADO ATM'!$A$2:$B$898,2,0)</f>
        <v>ATM S/M Olé Av. España</v>
      </c>
      <c r="H118" s="136" t="str">
        <f>VLOOKUP(E118,VIP!$A$2:$O17902,7,FALSE)</f>
        <v>N/A</v>
      </c>
      <c r="I118" s="136" t="str">
        <f>VLOOKUP(E118,VIP!$A$2:$O9867,8,FALSE)</f>
        <v>N/A</v>
      </c>
      <c r="J118" s="136" t="str">
        <f>VLOOKUP(E118,VIP!$A$2:$O9817,8,FALSE)</f>
        <v>N/A</v>
      </c>
      <c r="K118" s="136" t="str">
        <f>VLOOKUP(E118,VIP!$A$2:$O13391,6,0)</f>
        <v>N/A</v>
      </c>
      <c r="L118" s="133" t="s">
        <v>2220</v>
      </c>
      <c r="M118" s="158" t="s">
        <v>2456</v>
      </c>
      <c r="N118" s="158" t="s">
        <v>2463</v>
      </c>
      <c r="O118" s="168" t="s">
        <v>2465</v>
      </c>
      <c r="P118" s="163"/>
      <c r="Q118" s="158" t="s">
        <v>2220</v>
      </c>
    </row>
    <row r="119" spans="1:17" s="96" customFormat="1" ht="18" x14ac:dyDescent="0.25">
      <c r="A119" s="136" t="str">
        <f>VLOOKUP(E119,'LISTADO ATM'!$A$2:$C$899,3,0)</f>
        <v>ESTE</v>
      </c>
      <c r="B119" s="123" t="s">
        <v>2581</v>
      </c>
      <c r="C119" s="137">
        <v>44316.508750000001</v>
      </c>
      <c r="D119" s="137" t="s">
        <v>2483</v>
      </c>
      <c r="E119" s="114">
        <v>934</v>
      </c>
      <c r="F119" s="150" t="str">
        <f>VLOOKUP(E119,VIP!$A$2:$O12973,2,0)</f>
        <v>DRBR934</v>
      </c>
      <c r="G119" s="136" t="str">
        <f>VLOOKUP(E119,'LISTADO ATM'!$A$2:$B$898,2,0)</f>
        <v>ATM Hotel Dreams La Romana</v>
      </c>
      <c r="H119" s="136" t="str">
        <f>VLOOKUP(E119,VIP!$A$2:$O17894,7,FALSE)</f>
        <v>Si</v>
      </c>
      <c r="I119" s="136" t="str">
        <f>VLOOKUP(E119,VIP!$A$2:$O9859,8,FALSE)</f>
        <v>Si</v>
      </c>
      <c r="J119" s="136" t="str">
        <f>VLOOKUP(E119,VIP!$A$2:$O9809,8,FALSE)</f>
        <v>Si</v>
      </c>
      <c r="K119" s="136" t="str">
        <f>VLOOKUP(E119,VIP!$A$2:$O13383,6,0)</f>
        <v>NO</v>
      </c>
      <c r="L119" s="133" t="s">
        <v>2419</v>
      </c>
      <c r="M119" s="158" t="s">
        <v>2456</v>
      </c>
      <c r="N119" s="158" t="s">
        <v>2463</v>
      </c>
      <c r="O119" s="168" t="s">
        <v>2484</v>
      </c>
      <c r="P119" s="163"/>
      <c r="Q119" s="158" t="s">
        <v>2419</v>
      </c>
    </row>
    <row r="120" spans="1:17" s="96" customFormat="1" ht="18" x14ac:dyDescent="0.25">
      <c r="A120" s="136" t="str">
        <f>VLOOKUP(E120,'LISTADO ATM'!$A$2:$C$899,3,0)</f>
        <v>DISTRITO NACIONAL</v>
      </c>
      <c r="B120" s="123" t="s">
        <v>2579</v>
      </c>
      <c r="C120" s="137">
        <v>44316.590416666666</v>
      </c>
      <c r="D120" s="137" t="s">
        <v>2181</v>
      </c>
      <c r="E120" s="114">
        <v>414</v>
      </c>
      <c r="F120" s="150" t="str">
        <f>VLOOKUP(E120,VIP!$A$2:$O12962,2,0)</f>
        <v>DRBR414</v>
      </c>
      <c r="G120" s="136" t="str">
        <f>VLOOKUP(E120,'LISTADO ATM'!$A$2:$B$898,2,0)</f>
        <v>ATM Villa Francisca II</v>
      </c>
      <c r="H120" s="136" t="str">
        <f>VLOOKUP(E120,VIP!$A$2:$O17883,7,FALSE)</f>
        <v>Si</v>
      </c>
      <c r="I120" s="136" t="str">
        <f>VLOOKUP(E120,VIP!$A$2:$O9848,8,FALSE)</f>
        <v>Si</v>
      </c>
      <c r="J120" s="136" t="str">
        <f>VLOOKUP(E120,VIP!$A$2:$O9798,8,FALSE)</f>
        <v>Si</v>
      </c>
      <c r="K120" s="136" t="str">
        <f>VLOOKUP(E120,VIP!$A$2:$O13372,6,0)</f>
        <v>SI</v>
      </c>
      <c r="L120" s="133" t="s">
        <v>2220</v>
      </c>
      <c r="M120" s="158" t="s">
        <v>2456</v>
      </c>
      <c r="N120" s="158" t="s">
        <v>2463</v>
      </c>
      <c r="O120" s="150" t="s">
        <v>2465</v>
      </c>
      <c r="P120" s="135"/>
      <c r="Q120" s="158" t="s">
        <v>2220</v>
      </c>
    </row>
    <row r="121" spans="1:17" s="96" customFormat="1" ht="18" x14ac:dyDescent="0.25">
      <c r="A121" s="136" t="str">
        <f>VLOOKUP(E121,'LISTADO ATM'!$A$2:$C$899,3,0)</f>
        <v>DISTRITO NACIONAL</v>
      </c>
      <c r="B121" s="123">
        <v>3335871472</v>
      </c>
      <c r="C121" s="137">
        <v>44316.62777777778</v>
      </c>
      <c r="D121" s="137" t="s">
        <v>2459</v>
      </c>
      <c r="E121" s="114">
        <v>642</v>
      </c>
      <c r="F121" s="150" t="str">
        <f>VLOOKUP(E121,VIP!$A$2:$O12986,2,0)</f>
        <v>DRBR24O</v>
      </c>
      <c r="G121" s="136" t="str">
        <f>VLOOKUP(E121,'LISTADO ATM'!$A$2:$B$898,2,0)</f>
        <v xml:space="preserve">ATM OMSA Sto. Dgo. </v>
      </c>
      <c r="H121" s="136" t="str">
        <f>VLOOKUP(E121,VIP!$A$2:$O17907,7,FALSE)</f>
        <v>Si</v>
      </c>
      <c r="I121" s="136" t="str">
        <f>VLOOKUP(E121,VIP!$A$2:$O9872,8,FALSE)</f>
        <v>Si</v>
      </c>
      <c r="J121" s="136" t="str">
        <f>VLOOKUP(E121,VIP!$A$2:$O9822,8,FALSE)</f>
        <v>Si</v>
      </c>
      <c r="K121" s="136" t="str">
        <f>VLOOKUP(E121,VIP!$A$2:$O13396,6,0)</f>
        <v>NO</v>
      </c>
      <c r="L121" s="133" t="s">
        <v>2450</v>
      </c>
      <c r="M121" s="158" t="s">
        <v>2456</v>
      </c>
      <c r="N121" s="138" t="s">
        <v>2463</v>
      </c>
      <c r="O121" s="150" t="s">
        <v>2464</v>
      </c>
      <c r="P121" s="135"/>
      <c r="Q121" s="158" t="s">
        <v>2450</v>
      </c>
    </row>
    <row r="122" spans="1:17" s="96" customFormat="1" ht="18" x14ac:dyDescent="0.25">
      <c r="A122" s="136" t="str">
        <f>VLOOKUP(E122,'LISTADO ATM'!$A$2:$C$899,3,0)</f>
        <v>DISTRITO NACIONAL</v>
      </c>
      <c r="B122" s="123" t="s">
        <v>2593</v>
      </c>
      <c r="C122" s="137">
        <v>44316.645532407405</v>
      </c>
      <c r="D122" s="137" t="s">
        <v>2483</v>
      </c>
      <c r="E122" s="114">
        <v>701</v>
      </c>
      <c r="F122" s="150" t="str">
        <f>VLOOKUP(E122,VIP!$A$2:$O13012,2,0)</f>
        <v>DRBR701</v>
      </c>
      <c r="G122" s="136" t="str">
        <f>VLOOKUP(E122,'LISTADO ATM'!$A$2:$B$898,2,0)</f>
        <v>ATM Autoservicio Los Alcarrizos</v>
      </c>
      <c r="H122" s="136" t="str">
        <f>VLOOKUP(E122,VIP!$A$2:$O17933,7,FALSE)</f>
        <v>Si</v>
      </c>
      <c r="I122" s="136" t="str">
        <f>VLOOKUP(E122,VIP!$A$2:$O9898,8,FALSE)</f>
        <v>Si</v>
      </c>
      <c r="J122" s="136" t="str">
        <f>VLOOKUP(E122,VIP!$A$2:$O9848,8,FALSE)</f>
        <v>Si</v>
      </c>
      <c r="K122" s="136" t="str">
        <f>VLOOKUP(E122,VIP!$A$2:$O13422,6,0)</f>
        <v>NO</v>
      </c>
      <c r="L122" s="133" t="s">
        <v>2419</v>
      </c>
      <c r="M122" s="138" t="s">
        <v>2456</v>
      </c>
      <c r="N122" s="138" t="s">
        <v>2463</v>
      </c>
      <c r="O122" s="150" t="s">
        <v>2484</v>
      </c>
      <c r="P122" s="135"/>
      <c r="Q122" s="158" t="s">
        <v>2419</v>
      </c>
    </row>
    <row r="123" spans="1:17" s="96" customFormat="1" ht="18" x14ac:dyDescent="0.25">
      <c r="A123" s="136" t="str">
        <f>VLOOKUP(E123,'LISTADO ATM'!$A$2:$C$899,3,0)</f>
        <v>DISTRITO NACIONAL</v>
      </c>
      <c r="B123" s="123" t="s">
        <v>2590</v>
      </c>
      <c r="C123" s="137">
        <v>44316.695625</v>
      </c>
      <c r="D123" s="137" t="s">
        <v>2483</v>
      </c>
      <c r="E123" s="114">
        <v>791</v>
      </c>
      <c r="F123" s="150" t="str">
        <f>VLOOKUP(E123,VIP!$A$2:$O13006,2,0)</f>
        <v>DRBR791</v>
      </c>
      <c r="G123" s="136" t="str">
        <f>VLOOKUP(E123,'LISTADO ATM'!$A$2:$B$898,2,0)</f>
        <v xml:space="preserve">ATM Oficina Sans Soucí </v>
      </c>
      <c r="H123" s="136" t="str">
        <f>VLOOKUP(E123,VIP!$A$2:$O17927,7,FALSE)</f>
        <v>Si</v>
      </c>
      <c r="I123" s="136" t="str">
        <f>VLOOKUP(E123,VIP!$A$2:$O9892,8,FALSE)</f>
        <v>No</v>
      </c>
      <c r="J123" s="136" t="str">
        <f>VLOOKUP(E123,VIP!$A$2:$O9842,8,FALSE)</f>
        <v>No</v>
      </c>
      <c r="K123" s="136" t="str">
        <f>VLOOKUP(E123,VIP!$A$2:$O13416,6,0)</f>
        <v>NO</v>
      </c>
      <c r="L123" s="133" t="s">
        <v>2419</v>
      </c>
      <c r="M123" s="138" t="s">
        <v>2456</v>
      </c>
      <c r="N123" s="138" t="s">
        <v>2463</v>
      </c>
      <c r="O123" s="150" t="s">
        <v>2594</v>
      </c>
      <c r="P123" s="135"/>
      <c r="Q123" s="158" t="s">
        <v>2419</v>
      </c>
    </row>
    <row r="124" spans="1:17" s="96" customFormat="1" ht="18" x14ac:dyDescent="0.25">
      <c r="A124" s="136" t="str">
        <f>VLOOKUP(E124,'LISTADO ATM'!$A$2:$C$899,3,0)</f>
        <v>ESTE</v>
      </c>
      <c r="B124" s="123" t="s">
        <v>2589</v>
      </c>
      <c r="C124" s="137">
        <v>44316.701562499999</v>
      </c>
      <c r="D124" s="137" t="s">
        <v>2181</v>
      </c>
      <c r="E124" s="114">
        <v>963</v>
      </c>
      <c r="F124" s="150" t="str">
        <f>VLOOKUP(E124,VIP!$A$2:$O13003,2,0)</f>
        <v>DRBR963</v>
      </c>
      <c r="G124" s="136" t="str">
        <f>VLOOKUP(E124,'LISTADO ATM'!$A$2:$B$898,2,0)</f>
        <v xml:space="preserve">ATM Multiplaza La Romana </v>
      </c>
      <c r="H124" s="136" t="str">
        <f>VLOOKUP(E124,VIP!$A$2:$O17924,7,FALSE)</f>
        <v>Si</v>
      </c>
      <c r="I124" s="136" t="str">
        <f>VLOOKUP(E124,VIP!$A$2:$O9889,8,FALSE)</f>
        <v>Si</v>
      </c>
      <c r="J124" s="136" t="str">
        <f>VLOOKUP(E124,VIP!$A$2:$O9839,8,FALSE)</f>
        <v>Si</v>
      </c>
      <c r="K124" s="136" t="str">
        <f>VLOOKUP(E124,VIP!$A$2:$O13413,6,0)</f>
        <v>NO</v>
      </c>
      <c r="L124" s="133" t="s">
        <v>2479</v>
      </c>
      <c r="M124" s="158" t="s">
        <v>2456</v>
      </c>
      <c r="N124" s="138" t="s">
        <v>2497</v>
      </c>
      <c r="O124" s="150" t="s">
        <v>2465</v>
      </c>
      <c r="P124" s="135"/>
      <c r="Q124" s="158" t="s">
        <v>2479</v>
      </c>
    </row>
    <row r="125" spans="1:17" s="96" customFormat="1" ht="18" x14ac:dyDescent="0.25">
      <c r="A125" s="136" t="str">
        <f>VLOOKUP(E125,'LISTADO ATM'!$A$2:$C$899,3,0)</f>
        <v>ESTE</v>
      </c>
      <c r="B125" s="123">
        <v>3335871661</v>
      </c>
      <c r="C125" s="137">
        <v>44316.707337962966</v>
      </c>
      <c r="D125" s="137" t="s">
        <v>2181</v>
      </c>
      <c r="E125" s="114">
        <v>513</v>
      </c>
      <c r="F125" s="150" t="str">
        <f>VLOOKUP(E125,VIP!$A$2:$O13002,2,0)</f>
        <v>DRBR513</v>
      </c>
      <c r="G125" s="136" t="str">
        <f>VLOOKUP(E125,'LISTADO ATM'!$A$2:$B$898,2,0)</f>
        <v xml:space="preserve">ATM UNP Lagunas de Nisibón </v>
      </c>
      <c r="H125" s="136" t="str">
        <f>VLOOKUP(E125,VIP!$A$2:$O17923,7,FALSE)</f>
        <v>Si</v>
      </c>
      <c r="I125" s="136" t="str">
        <f>VLOOKUP(E125,VIP!$A$2:$O9888,8,FALSE)</f>
        <v>Si</v>
      </c>
      <c r="J125" s="136" t="str">
        <f>VLOOKUP(E125,VIP!$A$2:$O9838,8,FALSE)</f>
        <v>Si</v>
      </c>
      <c r="K125" s="136" t="str">
        <f>VLOOKUP(E125,VIP!$A$2:$O13412,6,0)</f>
        <v>NO</v>
      </c>
      <c r="L125" s="133" t="s">
        <v>2428</v>
      </c>
      <c r="M125" s="158" t="s">
        <v>2456</v>
      </c>
      <c r="N125" s="158" t="s">
        <v>2497</v>
      </c>
      <c r="O125" s="168" t="s">
        <v>2465</v>
      </c>
      <c r="P125" s="163"/>
      <c r="Q125" s="158" t="s">
        <v>2428</v>
      </c>
    </row>
    <row r="126" spans="1:17" s="96" customFormat="1" ht="18" x14ac:dyDescent="0.25">
      <c r="A126" s="136" t="str">
        <f>VLOOKUP(E126,'LISTADO ATM'!$A$2:$C$899,3,0)</f>
        <v>DISTRITO NACIONAL</v>
      </c>
      <c r="B126" s="123" t="s">
        <v>2587</v>
      </c>
      <c r="C126" s="137">
        <v>44316.753750000003</v>
      </c>
      <c r="D126" s="137" t="s">
        <v>2181</v>
      </c>
      <c r="E126" s="114">
        <v>57</v>
      </c>
      <c r="F126" s="150" t="str">
        <f>VLOOKUP(E126,VIP!$A$2:$O12989,2,0)</f>
        <v>DRBR057</v>
      </c>
      <c r="G126" s="136" t="str">
        <f>VLOOKUP(E126,'LISTADO ATM'!$A$2:$B$898,2,0)</f>
        <v xml:space="preserve">ATM Oficina Malecon Center </v>
      </c>
      <c r="H126" s="136" t="str">
        <f>VLOOKUP(E126,VIP!$A$2:$O17910,7,FALSE)</f>
        <v>Si</v>
      </c>
      <c r="I126" s="136" t="str">
        <f>VLOOKUP(E126,VIP!$A$2:$O9875,8,FALSE)</f>
        <v>Si</v>
      </c>
      <c r="J126" s="136" t="str">
        <f>VLOOKUP(E126,VIP!$A$2:$O9825,8,FALSE)</f>
        <v>Si</v>
      </c>
      <c r="K126" s="136" t="str">
        <f>VLOOKUP(E126,VIP!$A$2:$O13399,6,0)</f>
        <v>NO</v>
      </c>
      <c r="L126" s="133" t="s">
        <v>2220</v>
      </c>
      <c r="M126" s="158" t="s">
        <v>2456</v>
      </c>
      <c r="N126" s="138" t="s">
        <v>2463</v>
      </c>
      <c r="O126" s="150" t="s">
        <v>2465</v>
      </c>
      <c r="P126" s="135"/>
      <c r="Q126" s="158" t="s">
        <v>2220</v>
      </c>
    </row>
    <row r="127" spans="1:17" s="96" customFormat="1" ht="18" x14ac:dyDescent="0.25">
      <c r="A127" s="136" t="str">
        <f>VLOOKUP(E127,'LISTADO ATM'!$A$2:$C$899,3,0)</f>
        <v>DISTRITO NACIONAL</v>
      </c>
      <c r="B127" s="123" t="s">
        <v>2701</v>
      </c>
      <c r="C127" s="137">
        <v>44316.756307870368</v>
      </c>
      <c r="D127" s="137" t="s">
        <v>2181</v>
      </c>
      <c r="E127" s="114">
        <v>232</v>
      </c>
      <c r="F127" s="150" t="str">
        <f>VLOOKUP(E127,VIP!$A$2:$O12909,2,0)</f>
        <v>DRBR232</v>
      </c>
      <c r="G127" s="136" t="str">
        <f>VLOOKUP(E127,'LISTADO ATM'!$A$2:$B$898,2,0)</f>
        <v xml:space="preserve">ATM S/M Nacional Charles de Gaulle </v>
      </c>
      <c r="H127" s="136" t="str">
        <f>VLOOKUP(E127,VIP!$A$2:$O17830,7,FALSE)</f>
        <v>Si</v>
      </c>
      <c r="I127" s="136" t="str">
        <f>VLOOKUP(E127,VIP!$A$2:$O9795,8,FALSE)</f>
        <v>Si</v>
      </c>
      <c r="J127" s="136" t="str">
        <f>VLOOKUP(E127,VIP!$A$2:$O9745,8,FALSE)</f>
        <v>Si</v>
      </c>
      <c r="K127" s="136" t="str">
        <f>VLOOKUP(E127,VIP!$A$2:$O13319,6,0)</f>
        <v>SI</v>
      </c>
      <c r="L127" s="133" t="s">
        <v>2220</v>
      </c>
      <c r="M127" s="138" t="s">
        <v>2456</v>
      </c>
      <c r="N127" s="138" t="s">
        <v>2463</v>
      </c>
      <c r="O127" s="168" t="s">
        <v>2465</v>
      </c>
      <c r="P127" s="135"/>
      <c r="Q127" s="138" t="s">
        <v>2220</v>
      </c>
    </row>
    <row r="128" spans="1:17" s="96" customFormat="1" ht="18" x14ac:dyDescent="0.25">
      <c r="A128" s="136" t="str">
        <f>VLOOKUP(E128,'LISTADO ATM'!$A$2:$C$899,3,0)</f>
        <v>DISTRITO NACIONAL</v>
      </c>
      <c r="B128" s="123" t="s">
        <v>2584</v>
      </c>
      <c r="C128" s="137">
        <v>44316.771527777775</v>
      </c>
      <c r="D128" s="137" t="s">
        <v>2181</v>
      </c>
      <c r="E128" s="114">
        <v>640</v>
      </c>
      <c r="F128" s="150" t="str">
        <f>VLOOKUP(E128,VIP!$A$2:$O12981,2,0)</f>
        <v>DRBR640</v>
      </c>
      <c r="G128" s="136" t="str">
        <f>VLOOKUP(E128,'LISTADO ATM'!$A$2:$B$898,2,0)</f>
        <v xml:space="preserve">ATM Ministerio Obras Públicas </v>
      </c>
      <c r="H128" s="136" t="str">
        <f>VLOOKUP(E128,VIP!$A$2:$O17902,7,FALSE)</f>
        <v>Si</v>
      </c>
      <c r="I128" s="136" t="str">
        <f>VLOOKUP(E128,VIP!$A$2:$O9867,8,FALSE)</f>
        <v>Si</v>
      </c>
      <c r="J128" s="136" t="str">
        <f>VLOOKUP(E128,VIP!$A$2:$O9817,8,FALSE)</f>
        <v>Si</v>
      </c>
      <c r="K128" s="136" t="str">
        <f>VLOOKUP(E128,VIP!$A$2:$O13391,6,0)</f>
        <v>NO</v>
      </c>
      <c r="L128" s="133" t="s">
        <v>2220</v>
      </c>
      <c r="M128" s="158" t="s">
        <v>2456</v>
      </c>
      <c r="N128" s="138" t="s">
        <v>2463</v>
      </c>
      <c r="O128" s="150" t="s">
        <v>2465</v>
      </c>
      <c r="P128" s="135"/>
      <c r="Q128" s="158" t="s">
        <v>2220</v>
      </c>
    </row>
    <row r="129" spans="1:17" s="96" customFormat="1" ht="18" x14ac:dyDescent="0.25">
      <c r="A129" s="136" t="str">
        <f>VLOOKUP(E129,'LISTADO ATM'!$A$2:$C$899,3,0)</f>
        <v>DISTRITO NACIONAL</v>
      </c>
      <c r="B129" s="123" t="s">
        <v>2583</v>
      </c>
      <c r="C129" s="137">
        <v>44316.772789351853</v>
      </c>
      <c r="D129" s="137" t="s">
        <v>2181</v>
      </c>
      <c r="E129" s="114">
        <v>476</v>
      </c>
      <c r="F129" s="150" t="str">
        <f>VLOOKUP(E129,VIP!$A$2:$O12980,2,0)</f>
        <v>DRBR476</v>
      </c>
      <c r="G129" s="136" t="str">
        <f>VLOOKUP(E129,'LISTADO ATM'!$A$2:$B$898,2,0)</f>
        <v xml:space="preserve">ATM Multicentro La Sirena Las Caobas </v>
      </c>
      <c r="H129" s="136" t="str">
        <f>VLOOKUP(E129,VIP!$A$2:$O17901,7,FALSE)</f>
        <v>Si</v>
      </c>
      <c r="I129" s="136" t="str">
        <f>VLOOKUP(E129,VIP!$A$2:$O9866,8,FALSE)</f>
        <v>Si</v>
      </c>
      <c r="J129" s="136" t="str">
        <f>VLOOKUP(E129,VIP!$A$2:$O9816,8,FALSE)</f>
        <v>Si</v>
      </c>
      <c r="K129" s="136" t="str">
        <f>VLOOKUP(E129,VIP!$A$2:$O13390,6,0)</f>
        <v>SI</v>
      </c>
      <c r="L129" s="133" t="s">
        <v>2220</v>
      </c>
      <c r="M129" s="158" t="s">
        <v>2456</v>
      </c>
      <c r="N129" s="138" t="s">
        <v>2463</v>
      </c>
      <c r="O129" s="150" t="s">
        <v>2465</v>
      </c>
      <c r="P129" s="135"/>
      <c r="Q129" s="158" t="s">
        <v>2220</v>
      </c>
    </row>
    <row r="130" spans="1:17" s="96" customFormat="1" ht="18" x14ac:dyDescent="0.25">
      <c r="A130" s="136" t="str">
        <f>VLOOKUP(E130,'LISTADO ATM'!$A$2:$C$899,3,0)</f>
        <v>ESTE</v>
      </c>
      <c r="B130" s="123" t="s">
        <v>2598</v>
      </c>
      <c r="C130" s="137">
        <v>44316.815462962964</v>
      </c>
      <c r="D130" s="137" t="s">
        <v>2181</v>
      </c>
      <c r="E130" s="114">
        <v>68</v>
      </c>
      <c r="F130" s="150" t="str">
        <f>VLOOKUP(E130,VIP!$A$2:$O12991,2,0)</f>
        <v>DRBR068</v>
      </c>
      <c r="G130" s="136" t="str">
        <f>VLOOKUP(E130,'LISTADO ATM'!$A$2:$B$898,2,0)</f>
        <v xml:space="preserve">ATM Hotel Nickelodeon (Punta Cana) </v>
      </c>
      <c r="H130" s="136" t="str">
        <f>VLOOKUP(E130,VIP!$A$2:$O17912,7,FALSE)</f>
        <v>Si</v>
      </c>
      <c r="I130" s="136" t="str">
        <f>VLOOKUP(E130,VIP!$A$2:$O9877,8,FALSE)</f>
        <v>Si</v>
      </c>
      <c r="J130" s="136" t="str">
        <f>VLOOKUP(E130,VIP!$A$2:$O9827,8,FALSE)</f>
        <v>Si</v>
      </c>
      <c r="K130" s="136" t="str">
        <f>VLOOKUP(E130,VIP!$A$2:$O13401,6,0)</f>
        <v>NO</v>
      </c>
      <c r="L130" s="133" t="s">
        <v>2220</v>
      </c>
      <c r="M130" s="158" t="s">
        <v>2456</v>
      </c>
      <c r="N130" s="138" t="s">
        <v>2463</v>
      </c>
      <c r="O130" s="150" t="s">
        <v>2465</v>
      </c>
      <c r="P130" s="135"/>
      <c r="Q130" s="158" t="s">
        <v>2220</v>
      </c>
    </row>
    <row r="131" spans="1:17" s="96" customFormat="1" ht="18" x14ac:dyDescent="0.25">
      <c r="A131" s="136" t="str">
        <f>VLOOKUP(E131,'LISTADO ATM'!$A$2:$C$899,3,0)</f>
        <v>DISTRITO NACIONAL</v>
      </c>
      <c r="B131" s="123" t="s">
        <v>2597</v>
      </c>
      <c r="C131" s="137">
        <v>44316.821064814816</v>
      </c>
      <c r="D131" s="137" t="s">
        <v>2181</v>
      </c>
      <c r="E131" s="114">
        <v>911</v>
      </c>
      <c r="F131" s="150" t="str">
        <f>VLOOKUP(E131,VIP!$A$2:$O12987,2,0)</f>
        <v>DRBR911</v>
      </c>
      <c r="G131" s="136" t="str">
        <f>VLOOKUP(E131,'LISTADO ATM'!$A$2:$B$898,2,0)</f>
        <v xml:space="preserve">ATM Oficina Venezuela II </v>
      </c>
      <c r="H131" s="136" t="str">
        <f>VLOOKUP(E131,VIP!$A$2:$O17908,7,FALSE)</f>
        <v>Si</v>
      </c>
      <c r="I131" s="136" t="str">
        <f>VLOOKUP(E131,VIP!$A$2:$O9873,8,FALSE)</f>
        <v>Si</v>
      </c>
      <c r="J131" s="136" t="str">
        <f>VLOOKUP(E131,VIP!$A$2:$O9823,8,FALSE)</f>
        <v>Si</v>
      </c>
      <c r="K131" s="136" t="str">
        <f>VLOOKUP(E131,VIP!$A$2:$O13397,6,0)</f>
        <v>SI</v>
      </c>
      <c r="L131" s="133" t="s">
        <v>2479</v>
      </c>
      <c r="M131" s="158" t="s">
        <v>2456</v>
      </c>
      <c r="N131" s="138" t="s">
        <v>2463</v>
      </c>
      <c r="O131" s="150" t="s">
        <v>2465</v>
      </c>
      <c r="P131" s="135"/>
      <c r="Q131" s="158" t="s">
        <v>2479</v>
      </c>
    </row>
    <row r="132" spans="1:17" s="96" customFormat="1" ht="18" x14ac:dyDescent="0.25">
      <c r="A132" s="136" t="str">
        <f>VLOOKUP(E132,'LISTADO ATM'!$A$2:$C$899,3,0)</f>
        <v>SUR</v>
      </c>
      <c r="B132" s="123" t="s">
        <v>2646</v>
      </c>
      <c r="C132" s="137">
        <v>44316.861608796295</v>
      </c>
      <c r="D132" s="137" t="s">
        <v>2483</v>
      </c>
      <c r="E132" s="114">
        <v>5</v>
      </c>
      <c r="F132" s="150" t="str">
        <f>VLOOKUP(E132,VIP!$A$2:$O12981,2,0)</f>
        <v>DRBR005</v>
      </c>
      <c r="G132" s="136" t="str">
        <f>VLOOKUP(E132,'LISTADO ATM'!$A$2:$B$898,2,0)</f>
        <v>ATM Oficina Autoservicio Villa Ofelia (San Juan)</v>
      </c>
      <c r="H132" s="136" t="str">
        <f>VLOOKUP(E132,VIP!$A$2:$O17902,7,FALSE)</f>
        <v>Si</v>
      </c>
      <c r="I132" s="136" t="str">
        <f>VLOOKUP(E132,VIP!$A$2:$O9867,8,FALSE)</f>
        <v>Si</v>
      </c>
      <c r="J132" s="136" t="str">
        <f>VLOOKUP(E132,VIP!$A$2:$O9817,8,FALSE)</f>
        <v>Si</v>
      </c>
      <c r="K132" s="136" t="str">
        <f>VLOOKUP(E132,VIP!$A$2:$O13391,6,0)</f>
        <v>NO</v>
      </c>
      <c r="L132" s="133" t="s">
        <v>2514</v>
      </c>
      <c r="M132" s="158" t="s">
        <v>2456</v>
      </c>
      <c r="N132" s="138" t="s">
        <v>2463</v>
      </c>
      <c r="O132" s="150" t="s">
        <v>2484</v>
      </c>
      <c r="P132" s="135"/>
      <c r="Q132" s="158" t="s">
        <v>2514</v>
      </c>
    </row>
    <row r="133" spans="1:17" s="96" customFormat="1" ht="18" x14ac:dyDescent="0.25">
      <c r="A133" s="136" t="str">
        <f>VLOOKUP(E133,'LISTADO ATM'!$A$2:$C$899,3,0)</f>
        <v>DISTRITO NACIONAL</v>
      </c>
      <c r="B133" s="123" t="s">
        <v>2596</v>
      </c>
      <c r="C133" s="137">
        <v>44316.863298611112</v>
      </c>
      <c r="D133" s="137" t="s">
        <v>2181</v>
      </c>
      <c r="E133" s="114">
        <v>355</v>
      </c>
      <c r="F133" s="150" t="str">
        <f>VLOOKUP(E133,VIP!$A$2:$O12980,2,0)</f>
        <v>DRBR355</v>
      </c>
      <c r="G133" s="136" t="str">
        <f>VLOOKUP(E133,'LISTADO ATM'!$A$2:$B$898,2,0)</f>
        <v xml:space="preserve">ATM UNP Metro II </v>
      </c>
      <c r="H133" s="136" t="str">
        <f>VLOOKUP(E133,VIP!$A$2:$O17901,7,FALSE)</f>
        <v>Si</v>
      </c>
      <c r="I133" s="136" t="str">
        <f>VLOOKUP(E133,VIP!$A$2:$O9866,8,FALSE)</f>
        <v>Si</v>
      </c>
      <c r="J133" s="136" t="str">
        <f>VLOOKUP(E133,VIP!$A$2:$O9816,8,FALSE)</f>
        <v>Si</v>
      </c>
      <c r="K133" s="136" t="str">
        <f>VLOOKUP(E133,VIP!$A$2:$O13390,6,0)</f>
        <v>SI</v>
      </c>
      <c r="L133" s="133" t="s">
        <v>2514</v>
      </c>
      <c r="M133" s="158" t="s">
        <v>2456</v>
      </c>
      <c r="N133" s="158" t="s">
        <v>2463</v>
      </c>
      <c r="O133" s="168" t="s">
        <v>2465</v>
      </c>
      <c r="P133" s="163"/>
      <c r="Q133" s="158" t="s">
        <v>2514</v>
      </c>
    </row>
    <row r="134" spans="1:17" s="96" customFormat="1" ht="18" x14ac:dyDescent="0.25">
      <c r="A134" s="136" t="str">
        <f>VLOOKUP(E134,'LISTADO ATM'!$A$2:$C$899,3,0)</f>
        <v>DISTRITO NACIONAL</v>
      </c>
      <c r="B134" s="123" t="s">
        <v>2595</v>
      </c>
      <c r="C134" s="137">
        <v>44316.891087962962</v>
      </c>
      <c r="D134" s="137" t="s">
        <v>2459</v>
      </c>
      <c r="E134" s="114">
        <v>816</v>
      </c>
      <c r="F134" s="150" t="str">
        <f>VLOOKUP(E134,VIP!$A$2:$O12957,2,0)</f>
        <v>DRBR816</v>
      </c>
      <c r="G134" s="136" t="str">
        <f>VLOOKUP(E134,'LISTADO ATM'!$A$2:$B$898,2,0)</f>
        <v xml:space="preserve">ATM Oficina Pedro Brand </v>
      </c>
      <c r="H134" s="136" t="str">
        <f>VLOOKUP(E134,VIP!$A$2:$O17878,7,FALSE)</f>
        <v>Si</v>
      </c>
      <c r="I134" s="136" t="str">
        <f>VLOOKUP(E134,VIP!$A$2:$O9843,8,FALSE)</f>
        <v>Si</v>
      </c>
      <c r="J134" s="136" t="str">
        <f>VLOOKUP(E134,VIP!$A$2:$O9793,8,FALSE)</f>
        <v>Si</v>
      </c>
      <c r="K134" s="136" t="str">
        <f>VLOOKUP(E134,VIP!$A$2:$O13367,6,0)</f>
        <v>NO</v>
      </c>
      <c r="L134" s="133" t="s">
        <v>2514</v>
      </c>
      <c r="M134" s="158" t="s">
        <v>2456</v>
      </c>
      <c r="N134" s="158" t="s">
        <v>2463</v>
      </c>
      <c r="O134" s="168" t="s">
        <v>2464</v>
      </c>
      <c r="P134" s="163"/>
      <c r="Q134" s="158" t="s">
        <v>2514</v>
      </c>
    </row>
    <row r="135" spans="1:17" s="96" customFormat="1" ht="18" x14ac:dyDescent="0.25">
      <c r="A135" s="136" t="str">
        <f>VLOOKUP(E135,'LISTADO ATM'!$A$2:$C$899,3,0)</f>
        <v>DISTRITO NACIONAL</v>
      </c>
      <c r="B135" s="123" t="s">
        <v>2600</v>
      </c>
      <c r="C135" s="159">
        <v>44317.237870370373</v>
      </c>
      <c r="D135" s="137" t="s">
        <v>2483</v>
      </c>
      <c r="E135" s="114">
        <v>354</v>
      </c>
      <c r="F135" s="150" t="str">
        <f>VLOOKUP(E135,VIP!$A$2:$O13032,2,0)</f>
        <v>DRBR354</v>
      </c>
      <c r="G135" s="136" t="str">
        <f>VLOOKUP(E135,'LISTADO ATM'!$A$2:$B$898,2,0)</f>
        <v xml:space="preserve">ATM Oficina Núñez de Cáceres II </v>
      </c>
      <c r="H135" s="136" t="str">
        <f>VLOOKUP(E135,VIP!$A$2:$O17953,7,FALSE)</f>
        <v>Si</v>
      </c>
      <c r="I135" s="136" t="str">
        <f>VLOOKUP(E135,VIP!$A$2:$O9918,8,FALSE)</f>
        <v>Si</v>
      </c>
      <c r="J135" s="136" t="str">
        <f>VLOOKUP(E135,VIP!$A$2:$O9868,8,FALSE)</f>
        <v>Si</v>
      </c>
      <c r="K135" s="136" t="str">
        <f>VLOOKUP(E135,VIP!$A$2:$O13442,6,0)</f>
        <v>NO</v>
      </c>
      <c r="L135" s="133" t="s">
        <v>2419</v>
      </c>
      <c r="M135" s="158" t="s">
        <v>2456</v>
      </c>
      <c r="N135" s="138" t="s">
        <v>2463</v>
      </c>
      <c r="O135" s="168" t="s">
        <v>2484</v>
      </c>
      <c r="P135" s="135"/>
      <c r="Q135" s="158" t="s">
        <v>2419</v>
      </c>
    </row>
    <row r="136" spans="1:17" s="96" customFormat="1" ht="18" x14ac:dyDescent="0.25">
      <c r="A136" s="136" t="str">
        <f>VLOOKUP(E136,'LISTADO ATM'!$A$2:$C$899,3,0)</f>
        <v>DISTRITO NACIONAL</v>
      </c>
      <c r="B136" s="123">
        <v>3335871834</v>
      </c>
      <c r="C136" s="137">
        <v>44317.240648148145</v>
      </c>
      <c r="D136" s="137" t="s">
        <v>2459</v>
      </c>
      <c r="E136" s="114">
        <v>359</v>
      </c>
      <c r="F136" s="150" t="str">
        <f>VLOOKUP(E136,VIP!$A$2:$O12981,2,0)</f>
        <v>DRBR359</v>
      </c>
      <c r="G136" s="136" t="str">
        <f>VLOOKUP(E136,'LISTADO ATM'!$A$2:$B$898,2,0)</f>
        <v>ATM S/M Bravo Ozama</v>
      </c>
      <c r="H136" s="136" t="str">
        <f>VLOOKUP(E136,VIP!$A$2:$O17902,7,FALSE)</f>
        <v>N/A</v>
      </c>
      <c r="I136" s="136" t="str">
        <f>VLOOKUP(E136,VIP!$A$2:$O9867,8,FALSE)</f>
        <v>N/A</v>
      </c>
      <c r="J136" s="136" t="str">
        <f>VLOOKUP(E136,VIP!$A$2:$O9817,8,FALSE)</f>
        <v>N/A</v>
      </c>
      <c r="K136" s="136" t="str">
        <f>VLOOKUP(E136,VIP!$A$2:$O13391,6,0)</f>
        <v>N/A</v>
      </c>
      <c r="L136" s="133" t="s">
        <v>2450</v>
      </c>
      <c r="M136" s="158" t="s">
        <v>2456</v>
      </c>
      <c r="N136" s="138" t="s">
        <v>2463</v>
      </c>
      <c r="O136" s="150" t="s">
        <v>2464</v>
      </c>
      <c r="P136" s="135"/>
      <c r="Q136" s="158" t="s">
        <v>2450</v>
      </c>
    </row>
    <row r="137" spans="1:17" s="96" customFormat="1" ht="18" x14ac:dyDescent="0.25">
      <c r="A137" s="136" t="str">
        <f>VLOOKUP(E137,'LISTADO ATM'!$A$2:$C$899,3,0)</f>
        <v>ESTE</v>
      </c>
      <c r="B137" s="123" t="s">
        <v>2601</v>
      </c>
      <c r="C137" s="137">
        <v>44317.244039351855</v>
      </c>
      <c r="D137" s="137" t="s">
        <v>2459</v>
      </c>
      <c r="E137" s="114">
        <v>634</v>
      </c>
      <c r="F137" s="150" t="str">
        <f>VLOOKUP(E137,VIP!$A$2:$O13027,2,0)</f>
        <v>DRBR273</v>
      </c>
      <c r="G137" s="136" t="str">
        <f>VLOOKUP(E137,'LISTADO ATM'!$A$2:$B$898,2,0)</f>
        <v xml:space="preserve">ATM Ayuntamiento Los Llanos (SPM) </v>
      </c>
      <c r="H137" s="136" t="str">
        <f>VLOOKUP(E137,VIP!$A$2:$O17948,7,FALSE)</f>
        <v>Si</v>
      </c>
      <c r="I137" s="136" t="str">
        <f>VLOOKUP(E137,VIP!$A$2:$O9913,8,FALSE)</f>
        <v>Si</v>
      </c>
      <c r="J137" s="136" t="str">
        <f>VLOOKUP(E137,VIP!$A$2:$O9863,8,FALSE)</f>
        <v>Si</v>
      </c>
      <c r="K137" s="136" t="str">
        <f>VLOOKUP(E137,VIP!$A$2:$O13437,6,0)</f>
        <v>NO</v>
      </c>
      <c r="L137" s="133" t="s">
        <v>2419</v>
      </c>
      <c r="M137" s="158" t="s">
        <v>2456</v>
      </c>
      <c r="N137" s="158" t="s">
        <v>2463</v>
      </c>
      <c r="O137" s="168" t="s">
        <v>2464</v>
      </c>
      <c r="P137" s="163"/>
      <c r="Q137" s="158" t="s">
        <v>2419</v>
      </c>
    </row>
    <row r="138" spans="1:17" s="96" customFormat="1" ht="18" x14ac:dyDescent="0.25">
      <c r="A138" s="136" t="str">
        <f>VLOOKUP(E138,'LISTADO ATM'!$A$2:$C$899,3,0)</f>
        <v>DISTRITO NACIONAL</v>
      </c>
      <c r="B138" s="123" t="s">
        <v>2602</v>
      </c>
      <c r="C138" s="137">
        <v>44317.24417824074</v>
      </c>
      <c r="D138" s="137" t="s">
        <v>2483</v>
      </c>
      <c r="E138" s="114">
        <v>946</v>
      </c>
      <c r="F138" s="150" t="str">
        <f>VLOOKUP(E138,VIP!$A$2:$O13020,2,0)</f>
        <v>DRBR24R</v>
      </c>
      <c r="G138" s="136" t="str">
        <f>VLOOKUP(E138,'LISTADO ATM'!$A$2:$B$898,2,0)</f>
        <v xml:space="preserve">ATM Oficina Núñez de Cáceres I </v>
      </c>
      <c r="H138" s="136" t="str">
        <f>VLOOKUP(E138,VIP!$A$2:$O17941,7,FALSE)</f>
        <v>Si</v>
      </c>
      <c r="I138" s="136" t="str">
        <f>VLOOKUP(E138,VIP!$A$2:$O9906,8,FALSE)</f>
        <v>Si</v>
      </c>
      <c r="J138" s="136" t="str">
        <f>VLOOKUP(E138,VIP!$A$2:$O9856,8,FALSE)</f>
        <v>Si</v>
      </c>
      <c r="K138" s="136" t="str">
        <f>VLOOKUP(E138,VIP!$A$2:$O13430,6,0)</f>
        <v>NO</v>
      </c>
      <c r="L138" s="133" t="s">
        <v>2419</v>
      </c>
      <c r="M138" s="158" t="s">
        <v>2456</v>
      </c>
      <c r="N138" s="138" t="s">
        <v>2463</v>
      </c>
      <c r="O138" s="150" t="s">
        <v>2484</v>
      </c>
      <c r="P138" s="135"/>
      <c r="Q138" s="158" t="s">
        <v>2419</v>
      </c>
    </row>
    <row r="139" spans="1:17" s="96" customFormat="1" ht="18" x14ac:dyDescent="0.25">
      <c r="A139" s="136" t="str">
        <f>VLOOKUP(E139,'LISTADO ATM'!$A$2:$C$899,3,0)</f>
        <v>DISTRITO NACIONAL</v>
      </c>
      <c r="B139" s="123" t="s">
        <v>2603</v>
      </c>
      <c r="C139" s="137">
        <v>44317.244270833333</v>
      </c>
      <c r="D139" s="137" t="s">
        <v>2459</v>
      </c>
      <c r="E139" s="114">
        <v>147</v>
      </c>
      <c r="F139" s="150" t="str">
        <f>VLOOKUP(E139,VIP!$A$2:$O13017,2,0)</f>
        <v>DRBR147</v>
      </c>
      <c r="G139" s="136" t="str">
        <f>VLOOKUP(E139,'LISTADO ATM'!$A$2:$B$898,2,0)</f>
        <v xml:space="preserve">ATM Kiosco Megacentro I </v>
      </c>
      <c r="H139" s="136" t="str">
        <f>VLOOKUP(E139,VIP!$A$2:$O17938,7,FALSE)</f>
        <v>Si</v>
      </c>
      <c r="I139" s="136" t="str">
        <f>VLOOKUP(E139,VIP!$A$2:$O9903,8,FALSE)</f>
        <v>Si</v>
      </c>
      <c r="J139" s="136" t="str">
        <f>VLOOKUP(E139,VIP!$A$2:$O9853,8,FALSE)</f>
        <v>Si</v>
      </c>
      <c r="K139" s="136" t="str">
        <f>VLOOKUP(E139,VIP!$A$2:$O13427,6,0)</f>
        <v>NO</v>
      </c>
      <c r="L139" s="133" t="s">
        <v>2419</v>
      </c>
      <c r="M139" s="158" t="s">
        <v>2456</v>
      </c>
      <c r="N139" s="158" t="s">
        <v>2463</v>
      </c>
      <c r="O139" s="165" t="s">
        <v>2464</v>
      </c>
      <c r="P139" s="163"/>
      <c r="Q139" s="158" t="s">
        <v>2419</v>
      </c>
    </row>
    <row r="140" spans="1:17" s="96" customFormat="1" ht="18" x14ac:dyDescent="0.25">
      <c r="A140" s="136" t="str">
        <f>VLOOKUP(E140,'LISTADO ATM'!$A$2:$C$899,3,0)</f>
        <v>ESTE</v>
      </c>
      <c r="B140" s="123" t="s">
        <v>2605</v>
      </c>
      <c r="C140" s="137">
        <v>44317.244305555556</v>
      </c>
      <c r="D140" s="137" t="s">
        <v>2459</v>
      </c>
      <c r="E140" s="114">
        <v>673</v>
      </c>
      <c r="F140" s="150" t="str">
        <f>VLOOKUP(E140,VIP!$A$2:$O13015,2,0)</f>
        <v>DRBR673</v>
      </c>
      <c r="G140" s="136" t="str">
        <f>VLOOKUP(E140,'LISTADO ATM'!$A$2:$B$898,2,0)</f>
        <v>ATM Clínica Dr. Cruz Jiminián</v>
      </c>
      <c r="H140" s="136" t="str">
        <f>VLOOKUP(E140,VIP!$A$2:$O17936,7,FALSE)</f>
        <v>Si</v>
      </c>
      <c r="I140" s="136" t="str">
        <f>VLOOKUP(E140,VIP!$A$2:$O9901,8,FALSE)</f>
        <v>Si</v>
      </c>
      <c r="J140" s="136" t="str">
        <f>VLOOKUP(E140,VIP!$A$2:$O9851,8,FALSE)</f>
        <v>Si</v>
      </c>
      <c r="K140" s="136" t="str">
        <f>VLOOKUP(E140,VIP!$A$2:$O13425,6,0)</f>
        <v>NO</v>
      </c>
      <c r="L140" s="133" t="s">
        <v>2450</v>
      </c>
      <c r="M140" s="158" t="s">
        <v>2456</v>
      </c>
      <c r="N140" s="138" t="s">
        <v>2463</v>
      </c>
      <c r="O140" s="150" t="s">
        <v>2464</v>
      </c>
      <c r="P140" s="135"/>
      <c r="Q140" s="158" t="s">
        <v>2450</v>
      </c>
    </row>
    <row r="141" spans="1:17" s="96" customFormat="1" ht="18" x14ac:dyDescent="0.25">
      <c r="A141" s="136" t="str">
        <f>VLOOKUP(E141,'LISTADO ATM'!$A$2:$C$899,3,0)</f>
        <v>DISTRITO NACIONAL</v>
      </c>
      <c r="B141" s="123" t="s">
        <v>2611</v>
      </c>
      <c r="C141" s="137">
        <v>44317.390787037039</v>
      </c>
      <c r="D141" s="137" t="s">
        <v>2181</v>
      </c>
      <c r="E141" s="114">
        <v>225</v>
      </c>
      <c r="F141" s="150" t="str">
        <f>VLOOKUP(E141,VIP!$A$2:$O13022,2,0)</f>
        <v>DRBR225</v>
      </c>
      <c r="G141" s="136" t="str">
        <f>VLOOKUP(E141,'LISTADO ATM'!$A$2:$B$898,2,0)</f>
        <v xml:space="preserve">ATM S/M Nacional Arroyo Hondo </v>
      </c>
      <c r="H141" s="136" t="str">
        <f>VLOOKUP(E141,VIP!$A$2:$O17943,7,FALSE)</f>
        <v>Si</v>
      </c>
      <c r="I141" s="136" t="str">
        <f>VLOOKUP(E141,VIP!$A$2:$O9908,8,FALSE)</f>
        <v>Si</v>
      </c>
      <c r="J141" s="136" t="str">
        <f>VLOOKUP(E141,VIP!$A$2:$O9858,8,FALSE)</f>
        <v>Si</v>
      </c>
      <c r="K141" s="136" t="str">
        <f>VLOOKUP(E141,VIP!$A$2:$O13432,6,0)</f>
        <v>NO</v>
      </c>
      <c r="L141" s="133" t="s">
        <v>2220</v>
      </c>
      <c r="M141" s="158" t="s">
        <v>2456</v>
      </c>
      <c r="N141" s="138" t="s">
        <v>2463</v>
      </c>
      <c r="O141" s="150" t="s">
        <v>2465</v>
      </c>
      <c r="P141" s="135"/>
      <c r="Q141" s="158" t="s">
        <v>2220</v>
      </c>
    </row>
    <row r="142" spans="1:17" s="96" customFormat="1" ht="18" x14ac:dyDescent="0.25">
      <c r="A142" s="136" t="str">
        <f>VLOOKUP(E142,'LISTADO ATM'!$A$2:$C$899,3,0)</f>
        <v>SUR</v>
      </c>
      <c r="B142" s="123" t="s">
        <v>2610</v>
      </c>
      <c r="C142" s="137">
        <v>44317.40996527778</v>
      </c>
      <c r="D142" s="137" t="s">
        <v>2181</v>
      </c>
      <c r="E142" s="114">
        <v>101</v>
      </c>
      <c r="F142" s="150" t="str">
        <f>VLOOKUP(E142,VIP!$A$2:$O13018,2,0)</f>
        <v>DRBR101</v>
      </c>
      <c r="G142" s="136" t="str">
        <f>VLOOKUP(E142,'LISTADO ATM'!$A$2:$B$898,2,0)</f>
        <v xml:space="preserve">ATM Oficina San Juan de la Maguana I </v>
      </c>
      <c r="H142" s="136" t="str">
        <f>VLOOKUP(E142,VIP!$A$2:$O17939,7,FALSE)</f>
        <v>Si</v>
      </c>
      <c r="I142" s="136" t="str">
        <f>VLOOKUP(E142,VIP!$A$2:$O9904,8,FALSE)</f>
        <v>Si</v>
      </c>
      <c r="J142" s="136" t="str">
        <f>VLOOKUP(E142,VIP!$A$2:$O9854,8,FALSE)</f>
        <v>Si</v>
      </c>
      <c r="K142" s="136" t="str">
        <f>VLOOKUP(E142,VIP!$A$2:$O13428,6,0)</f>
        <v>SI</v>
      </c>
      <c r="L142" s="133" t="s">
        <v>2479</v>
      </c>
      <c r="M142" s="158" t="s">
        <v>2456</v>
      </c>
      <c r="N142" s="138" t="s">
        <v>2463</v>
      </c>
      <c r="O142" s="150" t="s">
        <v>2465</v>
      </c>
      <c r="P142" s="135"/>
      <c r="Q142" s="158" t="s">
        <v>2820</v>
      </c>
    </row>
    <row r="143" spans="1:17" s="96" customFormat="1" ht="18" x14ac:dyDescent="0.25">
      <c r="A143" s="136" t="str">
        <f>VLOOKUP(E143,'LISTADO ATM'!$A$2:$C$899,3,0)</f>
        <v>DISTRITO NACIONAL</v>
      </c>
      <c r="B143" s="123" t="s">
        <v>2609</v>
      </c>
      <c r="C143" s="137">
        <v>44317.427384259259</v>
      </c>
      <c r="D143" s="137" t="s">
        <v>2459</v>
      </c>
      <c r="E143" s="114">
        <v>443</v>
      </c>
      <c r="F143" s="150" t="str">
        <f>VLOOKUP(E143,VIP!$A$2:$O13014,2,0)</f>
        <v>DRBR443</v>
      </c>
      <c r="G143" s="136" t="str">
        <f>VLOOKUP(E143,'LISTADO ATM'!$A$2:$B$898,2,0)</f>
        <v xml:space="preserve">ATM Edificio San Rafael </v>
      </c>
      <c r="H143" s="136" t="str">
        <f>VLOOKUP(E143,VIP!$A$2:$O17935,7,FALSE)</f>
        <v>Si</v>
      </c>
      <c r="I143" s="136" t="str">
        <f>VLOOKUP(E143,VIP!$A$2:$O9900,8,FALSE)</f>
        <v>Si</v>
      </c>
      <c r="J143" s="136" t="str">
        <f>VLOOKUP(E143,VIP!$A$2:$O9850,8,FALSE)</f>
        <v>Si</v>
      </c>
      <c r="K143" s="136" t="str">
        <f>VLOOKUP(E143,VIP!$A$2:$O13424,6,0)</f>
        <v>NO</v>
      </c>
      <c r="L143" s="133" t="s">
        <v>2450</v>
      </c>
      <c r="M143" s="158" t="s">
        <v>2456</v>
      </c>
      <c r="N143" s="158" t="s">
        <v>2463</v>
      </c>
      <c r="O143" s="168" t="s">
        <v>2464</v>
      </c>
      <c r="P143" s="163"/>
      <c r="Q143" s="158" t="s">
        <v>2450</v>
      </c>
    </row>
    <row r="144" spans="1:17" s="96" customFormat="1" ht="18" x14ac:dyDescent="0.25">
      <c r="A144" s="136" t="str">
        <f>VLOOKUP(E144,'LISTADO ATM'!$A$2:$C$899,3,0)</f>
        <v>DISTRITO NACIONAL</v>
      </c>
      <c r="B144" s="123" t="s">
        <v>2608</v>
      </c>
      <c r="C144" s="137">
        <v>44317.434791666667</v>
      </c>
      <c r="D144" s="137" t="s">
        <v>2459</v>
      </c>
      <c r="E144" s="114">
        <v>70</v>
      </c>
      <c r="F144" s="150" t="str">
        <f>VLOOKUP(E144,VIP!$A$2:$O13012,2,0)</f>
        <v>DRBR070</v>
      </c>
      <c r="G144" s="136" t="str">
        <f>VLOOKUP(E144,'LISTADO ATM'!$A$2:$B$898,2,0)</f>
        <v xml:space="preserve">ATM Autoservicio Plaza Lama Zona Oriental </v>
      </c>
      <c r="H144" s="136" t="str">
        <f>VLOOKUP(E144,VIP!$A$2:$O17933,7,FALSE)</f>
        <v>Si</v>
      </c>
      <c r="I144" s="136" t="str">
        <f>VLOOKUP(E144,VIP!$A$2:$O9898,8,FALSE)</f>
        <v>Si</v>
      </c>
      <c r="J144" s="136" t="str">
        <f>VLOOKUP(E144,VIP!$A$2:$O9848,8,FALSE)</f>
        <v>Si</v>
      </c>
      <c r="K144" s="136" t="str">
        <f>VLOOKUP(E144,VIP!$A$2:$O13422,6,0)</f>
        <v>NO</v>
      </c>
      <c r="L144" s="133" t="s">
        <v>2613</v>
      </c>
      <c r="M144" s="158" t="s">
        <v>2456</v>
      </c>
      <c r="N144" s="158" t="s">
        <v>2463</v>
      </c>
      <c r="O144" s="168" t="s">
        <v>2464</v>
      </c>
      <c r="P144" s="163"/>
      <c r="Q144" s="158" t="s">
        <v>2613</v>
      </c>
    </row>
    <row r="145" spans="1:17" s="96" customFormat="1" ht="18" x14ac:dyDescent="0.25">
      <c r="A145" s="136" t="str">
        <f>VLOOKUP(E145,'LISTADO ATM'!$A$2:$C$899,3,0)</f>
        <v>DISTRITO NACIONAL</v>
      </c>
      <c r="B145" s="123" t="s">
        <v>2627</v>
      </c>
      <c r="C145" s="137">
        <v>44317.489421296297</v>
      </c>
      <c r="D145" s="137" t="s">
        <v>2459</v>
      </c>
      <c r="E145" s="114">
        <v>979</v>
      </c>
      <c r="F145" s="150" t="str">
        <f>VLOOKUP(E145,VIP!$A$2:$O13033,2,0)</f>
        <v>DRBR979</v>
      </c>
      <c r="G145" s="136" t="str">
        <f>VLOOKUP(E145,'LISTADO ATM'!$A$2:$B$898,2,0)</f>
        <v xml:space="preserve">ATM Oficina Luperón I </v>
      </c>
      <c r="H145" s="136" t="str">
        <f>VLOOKUP(E145,VIP!$A$2:$O17954,7,FALSE)</f>
        <v>Si</v>
      </c>
      <c r="I145" s="136" t="str">
        <f>VLOOKUP(E145,VIP!$A$2:$O9919,8,FALSE)</f>
        <v>Si</v>
      </c>
      <c r="J145" s="136" t="str">
        <f>VLOOKUP(E145,VIP!$A$2:$O9869,8,FALSE)</f>
        <v>Si</v>
      </c>
      <c r="K145" s="136" t="str">
        <f>VLOOKUP(E145,VIP!$A$2:$O13443,6,0)</f>
        <v>NO</v>
      </c>
      <c r="L145" s="133" t="s">
        <v>2419</v>
      </c>
      <c r="M145" s="158" t="s">
        <v>2456</v>
      </c>
      <c r="N145" s="158" t="s">
        <v>2463</v>
      </c>
      <c r="O145" s="168" t="s">
        <v>2464</v>
      </c>
      <c r="P145" s="163"/>
      <c r="Q145" s="158" t="s">
        <v>2419</v>
      </c>
    </row>
    <row r="146" spans="1:17" s="96" customFormat="1" ht="18" x14ac:dyDescent="0.25">
      <c r="A146" s="136" t="str">
        <f>VLOOKUP(E146,'LISTADO ATM'!$A$2:$C$899,3,0)</f>
        <v>DISTRITO NACIONAL</v>
      </c>
      <c r="B146" s="123" t="s">
        <v>2625</v>
      </c>
      <c r="C146" s="137">
        <v>44317.514502314814</v>
      </c>
      <c r="D146" s="137" t="s">
        <v>2181</v>
      </c>
      <c r="E146" s="114">
        <v>812</v>
      </c>
      <c r="F146" s="150" t="str">
        <f>VLOOKUP(E146,VIP!$A$2:$O13029,2,0)</f>
        <v>DRBR812</v>
      </c>
      <c r="G146" s="136" t="str">
        <f>VLOOKUP(E146,'LISTADO ATM'!$A$2:$B$898,2,0)</f>
        <v xml:space="preserve">ATM Canasta del Pueblo </v>
      </c>
      <c r="H146" s="136" t="str">
        <f>VLOOKUP(E146,VIP!$A$2:$O17950,7,FALSE)</f>
        <v>Si</v>
      </c>
      <c r="I146" s="136" t="str">
        <f>VLOOKUP(E146,VIP!$A$2:$O9915,8,FALSE)</f>
        <v>Si</v>
      </c>
      <c r="J146" s="136" t="str">
        <f>VLOOKUP(E146,VIP!$A$2:$O9865,8,FALSE)</f>
        <v>Si</v>
      </c>
      <c r="K146" s="136" t="str">
        <f>VLOOKUP(E146,VIP!$A$2:$O13439,6,0)</f>
        <v>NO</v>
      </c>
      <c r="L146" s="133" t="s">
        <v>2220</v>
      </c>
      <c r="M146" s="158" t="s">
        <v>2456</v>
      </c>
      <c r="N146" s="158" t="s">
        <v>2463</v>
      </c>
      <c r="O146" s="168" t="s">
        <v>2465</v>
      </c>
      <c r="P146" s="163"/>
      <c r="Q146" s="158" t="s">
        <v>2220</v>
      </c>
    </row>
    <row r="147" spans="1:17" s="96" customFormat="1" ht="18" x14ac:dyDescent="0.25">
      <c r="A147" s="136" t="str">
        <f>VLOOKUP(E147,'LISTADO ATM'!$A$2:$C$899,3,0)</f>
        <v>DISTRITO NACIONAL</v>
      </c>
      <c r="B147" s="123" t="s">
        <v>2624</v>
      </c>
      <c r="C147" s="137">
        <v>44317.515196759261</v>
      </c>
      <c r="D147" s="137" t="s">
        <v>2181</v>
      </c>
      <c r="E147" s="114">
        <v>434</v>
      </c>
      <c r="F147" s="150" t="str">
        <f>VLOOKUP(E147,VIP!$A$2:$O13028,2,0)</f>
        <v>DRBR434</v>
      </c>
      <c r="G147" s="136" t="str">
        <f>VLOOKUP(E147,'LISTADO ATM'!$A$2:$B$898,2,0)</f>
        <v xml:space="preserve">ATM Generadora Hidroeléctrica Dom. (EGEHID) </v>
      </c>
      <c r="H147" s="136" t="str">
        <f>VLOOKUP(E147,VIP!$A$2:$O17949,7,FALSE)</f>
        <v>Si</v>
      </c>
      <c r="I147" s="136" t="str">
        <f>VLOOKUP(E147,VIP!$A$2:$O9914,8,FALSE)</f>
        <v>Si</v>
      </c>
      <c r="J147" s="136" t="str">
        <f>VLOOKUP(E147,VIP!$A$2:$O9864,8,FALSE)</f>
        <v>Si</v>
      </c>
      <c r="K147" s="136" t="str">
        <f>VLOOKUP(E147,VIP!$A$2:$O13438,6,0)</f>
        <v>NO</v>
      </c>
      <c r="L147" s="133" t="s">
        <v>2220</v>
      </c>
      <c r="M147" s="158" t="s">
        <v>2456</v>
      </c>
      <c r="N147" s="158" t="s">
        <v>2463</v>
      </c>
      <c r="O147" s="168" t="s">
        <v>2465</v>
      </c>
      <c r="P147" s="163"/>
      <c r="Q147" s="158" t="s">
        <v>2220</v>
      </c>
    </row>
    <row r="148" spans="1:17" s="96" customFormat="1" ht="18" x14ac:dyDescent="0.25">
      <c r="A148" s="136" t="str">
        <f>VLOOKUP(E148,'LISTADO ATM'!$A$2:$C$899,3,0)</f>
        <v>DISTRITO NACIONAL</v>
      </c>
      <c r="B148" s="123" t="s">
        <v>2623</v>
      </c>
      <c r="C148" s="137">
        <v>44317.516053240739</v>
      </c>
      <c r="D148" s="137" t="s">
        <v>2181</v>
      </c>
      <c r="E148" s="114">
        <v>118</v>
      </c>
      <c r="F148" s="150" t="str">
        <f>VLOOKUP(E148,VIP!$A$2:$O13027,2,0)</f>
        <v>DRBR118</v>
      </c>
      <c r="G148" s="136" t="str">
        <f>VLOOKUP(E148,'LISTADO ATM'!$A$2:$B$898,2,0)</f>
        <v>ATM Plaza Torino</v>
      </c>
      <c r="H148" s="136" t="str">
        <f>VLOOKUP(E148,VIP!$A$2:$O17948,7,FALSE)</f>
        <v>N/A</v>
      </c>
      <c r="I148" s="136" t="str">
        <f>VLOOKUP(E148,VIP!$A$2:$O9913,8,FALSE)</f>
        <v>N/A</v>
      </c>
      <c r="J148" s="136" t="str">
        <f>VLOOKUP(E148,VIP!$A$2:$O9863,8,FALSE)</f>
        <v>N/A</v>
      </c>
      <c r="K148" s="136" t="str">
        <f>VLOOKUP(E148,VIP!$A$2:$O13437,6,0)</f>
        <v>N/A</v>
      </c>
      <c r="L148" s="133" t="s">
        <v>2246</v>
      </c>
      <c r="M148" s="158" t="s">
        <v>2456</v>
      </c>
      <c r="N148" s="138" t="s">
        <v>2463</v>
      </c>
      <c r="O148" s="150" t="s">
        <v>2465</v>
      </c>
      <c r="P148" s="135"/>
      <c r="Q148" s="158" t="s">
        <v>2246</v>
      </c>
    </row>
    <row r="149" spans="1:17" s="96" customFormat="1" ht="18" x14ac:dyDescent="0.25">
      <c r="A149" s="136" t="str">
        <f>VLOOKUP(E149,'LISTADO ATM'!$A$2:$C$899,3,0)</f>
        <v>ESTE</v>
      </c>
      <c r="B149" s="123" t="s">
        <v>2622</v>
      </c>
      <c r="C149" s="137">
        <v>44317.517569444448</v>
      </c>
      <c r="D149" s="137" t="s">
        <v>2181</v>
      </c>
      <c r="E149" s="114">
        <v>289</v>
      </c>
      <c r="F149" s="150" t="str">
        <f>VLOOKUP(E149,VIP!$A$2:$O13026,2,0)</f>
        <v>DRBR910</v>
      </c>
      <c r="G149" s="136" t="str">
        <f>VLOOKUP(E149,'LISTADO ATM'!$A$2:$B$898,2,0)</f>
        <v>ATM Oficina Bávaro II</v>
      </c>
      <c r="H149" s="136" t="str">
        <f>VLOOKUP(E149,VIP!$A$2:$O17947,7,FALSE)</f>
        <v>Si</v>
      </c>
      <c r="I149" s="136" t="str">
        <f>VLOOKUP(E149,VIP!$A$2:$O9912,8,FALSE)</f>
        <v>Si</v>
      </c>
      <c r="J149" s="136" t="str">
        <f>VLOOKUP(E149,VIP!$A$2:$O9862,8,FALSE)</f>
        <v>Si</v>
      </c>
      <c r="K149" s="136" t="str">
        <f>VLOOKUP(E149,VIP!$A$2:$O13436,6,0)</f>
        <v>NO</v>
      </c>
      <c r="L149" s="133" t="s">
        <v>2246</v>
      </c>
      <c r="M149" s="158" t="s">
        <v>2456</v>
      </c>
      <c r="N149" s="158" t="s">
        <v>2463</v>
      </c>
      <c r="O149" s="165" t="s">
        <v>2465</v>
      </c>
      <c r="P149" s="163"/>
      <c r="Q149" s="158" t="s">
        <v>2246</v>
      </c>
    </row>
    <row r="150" spans="1:17" s="96" customFormat="1" ht="18" x14ac:dyDescent="0.25">
      <c r="A150" s="136" t="str">
        <f>VLOOKUP(E150,'LISTADO ATM'!$A$2:$C$899,3,0)</f>
        <v>DISTRITO NACIONAL</v>
      </c>
      <c r="B150" s="123" t="s">
        <v>2621</v>
      </c>
      <c r="C150" s="137">
        <v>44317.519050925926</v>
      </c>
      <c r="D150" s="137" t="s">
        <v>2181</v>
      </c>
      <c r="E150" s="114">
        <v>244</v>
      </c>
      <c r="F150" s="150" t="str">
        <f>VLOOKUP(E150,VIP!$A$2:$O13024,2,0)</f>
        <v>DRBR244</v>
      </c>
      <c r="G150" s="136" t="str">
        <f>VLOOKUP(E150,'LISTADO ATM'!$A$2:$B$898,2,0)</f>
        <v xml:space="preserve">ATM Ministerio de Hacienda (antiguo Finanzas) </v>
      </c>
      <c r="H150" s="136" t="str">
        <f>VLOOKUP(E150,VIP!$A$2:$O17945,7,FALSE)</f>
        <v>Si</v>
      </c>
      <c r="I150" s="136" t="str">
        <f>VLOOKUP(E150,VIP!$A$2:$O9910,8,FALSE)</f>
        <v>Si</v>
      </c>
      <c r="J150" s="136" t="str">
        <f>VLOOKUP(E150,VIP!$A$2:$O9860,8,FALSE)</f>
        <v>Si</v>
      </c>
      <c r="K150" s="136" t="str">
        <f>VLOOKUP(E150,VIP!$A$2:$O13434,6,0)</f>
        <v>NO</v>
      </c>
      <c r="L150" s="133" t="s">
        <v>2220</v>
      </c>
      <c r="M150" s="158" t="s">
        <v>2456</v>
      </c>
      <c r="N150" s="158" t="s">
        <v>2463</v>
      </c>
      <c r="O150" s="165" t="s">
        <v>2465</v>
      </c>
      <c r="P150" s="163"/>
      <c r="Q150" s="158" t="s">
        <v>2220</v>
      </c>
    </row>
    <row r="151" spans="1:17" s="96" customFormat="1" ht="18" x14ac:dyDescent="0.25">
      <c r="A151" s="136" t="str">
        <f>VLOOKUP(E151,'LISTADO ATM'!$A$2:$C$899,3,0)</f>
        <v>ESTE</v>
      </c>
      <c r="B151" s="123" t="s">
        <v>2618</v>
      </c>
      <c r="C151" s="137">
        <v>44317.576145833336</v>
      </c>
      <c r="D151" s="137" t="s">
        <v>2459</v>
      </c>
      <c r="E151" s="114">
        <v>824</v>
      </c>
      <c r="F151" s="150" t="str">
        <f>VLOOKUP(E151,VIP!$A$2:$O13016,2,0)</f>
        <v>DRBR824</v>
      </c>
      <c r="G151" s="136" t="str">
        <f>VLOOKUP(E151,'LISTADO ATM'!$A$2:$B$898,2,0)</f>
        <v xml:space="preserve">ATM Multiplaza (Higuey) </v>
      </c>
      <c r="H151" s="136" t="str">
        <f>VLOOKUP(E151,VIP!$A$2:$O17937,7,FALSE)</f>
        <v>Si</v>
      </c>
      <c r="I151" s="136" t="str">
        <f>VLOOKUP(E151,VIP!$A$2:$O9902,8,FALSE)</f>
        <v>Si</v>
      </c>
      <c r="J151" s="136" t="str">
        <f>VLOOKUP(E151,VIP!$A$2:$O9852,8,FALSE)</f>
        <v>Si</v>
      </c>
      <c r="K151" s="136" t="str">
        <f>VLOOKUP(E151,VIP!$A$2:$O13426,6,0)</f>
        <v>NO</v>
      </c>
      <c r="L151" s="133" t="s">
        <v>2419</v>
      </c>
      <c r="M151" s="158" t="s">
        <v>2456</v>
      </c>
      <c r="N151" s="138" t="s">
        <v>2463</v>
      </c>
      <c r="O151" s="150" t="s">
        <v>2464</v>
      </c>
      <c r="P151" s="135"/>
      <c r="Q151" s="158" t="s">
        <v>2419</v>
      </c>
    </row>
    <row r="152" spans="1:17" s="96" customFormat="1" ht="18" x14ac:dyDescent="0.25">
      <c r="A152" s="136" t="str">
        <f>VLOOKUP(E152,'LISTADO ATM'!$A$2:$C$899,3,0)</f>
        <v>DISTRITO NACIONAL</v>
      </c>
      <c r="B152" s="123" t="s">
        <v>2617</v>
      </c>
      <c r="C152" s="137">
        <v>44317.609525462962</v>
      </c>
      <c r="D152" s="137" t="s">
        <v>2181</v>
      </c>
      <c r="E152" s="114">
        <v>446</v>
      </c>
      <c r="F152" s="150" t="str">
        <f>VLOOKUP(E152,VIP!$A$2:$O13013,2,0)</f>
        <v>DRBR446</v>
      </c>
      <c r="G152" s="136" t="str">
        <f>VLOOKUP(E152,'LISTADO ATM'!$A$2:$B$898,2,0)</f>
        <v>ATM Hipodromo V Centenario</v>
      </c>
      <c r="H152" s="136" t="str">
        <f>VLOOKUP(E152,VIP!$A$2:$O17934,7,FALSE)</f>
        <v>Si</v>
      </c>
      <c r="I152" s="136" t="str">
        <f>VLOOKUP(E152,VIP!$A$2:$O9899,8,FALSE)</f>
        <v>Si</v>
      </c>
      <c r="J152" s="136" t="str">
        <f>VLOOKUP(E152,VIP!$A$2:$O9849,8,FALSE)</f>
        <v>Si</v>
      </c>
      <c r="K152" s="136" t="str">
        <f>VLOOKUP(E152,VIP!$A$2:$O13423,6,0)</f>
        <v>NO</v>
      </c>
      <c r="L152" s="133" t="s">
        <v>2220</v>
      </c>
      <c r="M152" s="158" t="s">
        <v>2456</v>
      </c>
      <c r="N152" s="158" t="s">
        <v>2463</v>
      </c>
      <c r="O152" s="165" t="s">
        <v>2465</v>
      </c>
      <c r="P152" s="163"/>
      <c r="Q152" s="158" t="s">
        <v>2220</v>
      </c>
    </row>
    <row r="153" spans="1:17" s="96" customFormat="1" ht="18" x14ac:dyDescent="0.25">
      <c r="A153" s="136" t="str">
        <f>VLOOKUP(E153,'LISTADO ATM'!$A$2:$C$899,3,0)</f>
        <v>NORTE</v>
      </c>
      <c r="B153" s="123" t="s">
        <v>2616</v>
      </c>
      <c r="C153" s="137">
        <v>44317.610555555555</v>
      </c>
      <c r="D153" s="137" t="s">
        <v>2182</v>
      </c>
      <c r="E153" s="114">
        <v>857</v>
      </c>
      <c r="F153" s="150" t="str">
        <f>VLOOKUP(E153,VIP!$A$2:$O13011,2,0)</f>
        <v>DRBR857</v>
      </c>
      <c r="G153" s="136" t="str">
        <f>VLOOKUP(E153,'LISTADO ATM'!$A$2:$B$898,2,0)</f>
        <v xml:space="preserve">ATM Oficina Los Alamos </v>
      </c>
      <c r="H153" s="136" t="str">
        <f>VLOOKUP(E153,VIP!$A$2:$O17932,7,FALSE)</f>
        <v>Si</v>
      </c>
      <c r="I153" s="136" t="str">
        <f>VLOOKUP(E153,VIP!$A$2:$O9897,8,FALSE)</f>
        <v>Si</v>
      </c>
      <c r="J153" s="136" t="str">
        <f>VLOOKUP(E153,VIP!$A$2:$O9847,8,FALSE)</f>
        <v>Si</v>
      </c>
      <c r="K153" s="136" t="str">
        <f>VLOOKUP(E153,VIP!$A$2:$O13421,6,0)</f>
        <v>NO</v>
      </c>
      <c r="L153" s="133" t="s">
        <v>2514</v>
      </c>
      <c r="M153" s="158" t="s">
        <v>2456</v>
      </c>
      <c r="N153" s="158" t="s">
        <v>2463</v>
      </c>
      <c r="O153" s="165" t="s">
        <v>2492</v>
      </c>
      <c r="P153" s="163"/>
      <c r="Q153" s="158" t="s">
        <v>2514</v>
      </c>
    </row>
    <row r="154" spans="1:17" s="96" customFormat="1" ht="18" x14ac:dyDescent="0.25">
      <c r="A154" s="136" t="str">
        <f>VLOOKUP(E154,'LISTADO ATM'!$A$2:$C$899,3,0)</f>
        <v>NORTE</v>
      </c>
      <c r="B154" s="123" t="s">
        <v>2643</v>
      </c>
      <c r="C154" s="137">
        <v>44317.696168981478</v>
      </c>
      <c r="D154" s="137" t="s">
        <v>2483</v>
      </c>
      <c r="E154" s="114">
        <v>119</v>
      </c>
      <c r="F154" s="150" t="str">
        <f>VLOOKUP(E154,VIP!$A$2:$O13031,2,0)</f>
        <v>DRBR119</v>
      </c>
      <c r="G154" s="136" t="str">
        <f>VLOOKUP(E154,'LISTADO ATM'!$A$2:$B$898,2,0)</f>
        <v>ATM Oficina La Barranquita</v>
      </c>
      <c r="H154" s="136" t="str">
        <f>VLOOKUP(E154,VIP!$A$2:$O17952,7,FALSE)</f>
        <v>N/A</v>
      </c>
      <c r="I154" s="136" t="str">
        <f>VLOOKUP(E154,VIP!$A$2:$O9917,8,FALSE)</f>
        <v>N/A</v>
      </c>
      <c r="J154" s="136" t="str">
        <f>VLOOKUP(E154,VIP!$A$2:$O9867,8,FALSE)</f>
        <v>N/A</v>
      </c>
      <c r="K154" s="136" t="str">
        <f>VLOOKUP(E154,VIP!$A$2:$O13441,6,0)</f>
        <v>N/A</v>
      </c>
      <c r="L154" s="133" t="s">
        <v>2450</v>
      </c>
      <c r="M154" s="158" t="s">
        <v>2456</v>
      </c>
      <c r="N154" s="138" t="s">
        <v>2463</v>
      </c>
      <c r="O154" s="150" t="s">
        <v>2484</v>
      </c>
      <c r="P154" s="135"/>
      <c r="Q154" s="158" t="s">
        <v>2450</v>
      </c>
    </row>
    <row r="155" spans="1:17" s="96" customFormat="1" ht="18" x14ac:dyDescent="0.25">
      <c r="A155" s="136" t="str">
        <f>VLOOKUP(E155,'LISTADO ATM'!$A$2:$C$899,3,0)</f>
        <v>NORTE</v>
      </c>
      <c r="B155" s="123">
        <v>3335871958</v>
      </c>
      <c r="C155" s="137">
        <v>44317.706192129626</v>
      </c>
      <c r="D155" s="137" t="s">
        <v>2577</v>
      </c>
      <c r="E155" s="114">
        <v>276</v>
      </c>
      <c r="F155" s="150" t="str">
        <f>VLOOKUP(E155,VIP!$A$2:$O12929,2,0)</f>
        <v>DRBR276</v>
      </c>
      <c r="G155" s="136" t="str">
        <f>VLOOKUP(E155,'LISTADO ATM'!$A$2:$B$898,2,0)</f>
        <v xml:space="preserve">ATM UNP Las Guáranas (San Francisco) </v>
      </c>
      <c r="H155" s="136" t="str">
        <f>VLOOKUP(E155,VIP!$A$2:$O17850,7,FALSE)</f>
        <v>Si</v>
      </c>
      <c r="I155" s="136" t="str">
        <f>VLOOKUP(E155,VIP!$A$2:$O9815,8,FALSE)</f>
        <v>Si</v>
      </c>
      <c r="J155" s="136" t="str">
        <f>VLOOKUP(E155,VIP!$A$2:$O9765,8,FALSE)</f>
        <v>Si</v>
      </c>
      <c r="K155" s="136" t="str">
        <f>VLOOKUP(E155,VIP!$A$2:$O13339,6,0)</f>
        <v>NO</v>
      </c>
      <c r="L155" s="133" t="s">
        <v>2450</v>
      </c>
      <c r="M155" s="158" t="s">
        <v>2456</v>
      </c>
      <c r="N155" s="158" t="s">
        <v>2463</v>
      </c>
      <c r="O155" s="165" t="s">
        <v>2578</v>
      </c>
      <c r="P155" s="163"/>
      <c r="Q155" s="158" t="s">
        <v>2450</v>
      </c>
    </row>
    <row r="156" spans="1:17" s="96" customFormat="1" ht="18" x14ac:dyDescent="0.25">
      <c r="A156" s="136" t="str">
        <f>VLOOKUP(E156,'LISTADO ATM'!$A$2:$C$899,3,0)</f>
        <v>NORTE</v>
      </c>
      <c r="B156" s="123" t="s">
        <v>2640</v>
      </c>
      <c r="C156" s="137">
        <v>44317.707592592589</v>
      </c>
      <c r="D156" s="137" t="s">
        <v>2577</v>
      </c>
      <c r="E156" s="114">
        <v>315</v>
      </c>
      <c r="F156" s="150" t="str">
        <f>VLOOKUP(E156,VIP!$A$2:$O13027,2,0)</f>
        <v>DRBR315</v>
      </c>
      <c r="G156" s="136" t="str">
        <f>VLOOKUP(E156,'LISTADO ATM'!$A$2:$B$898,2,0)</f>
        <v xml:space="preserve">ATM Oficina Estrella Sadalá </v>
      </c>
      <c r="H156" s="136" t="str">
        <f>VLOOKUP(E156,VIP!$A$2:$O17948,7,FALSE)</f>
        <v>Si</v>
      </c>
      <c r="I156" s="136" t="str">
        <f>VLOOKUP(E156,VIP!$A$2:$O9913,8,FALSE)</f>
        <v>Si</v>
      </c>
      <c r="J156" s="136" t="str">
        <f>VLOOKUP(E156,VIP!$A$2:$O9863,8,FALSE)</f>
        <v>Si</v>
      </c>
      <c r="K156" s="136" t="str">
        <f>VLOOKUP(E156,VIP!$A$2:$O13437,6,0)</f>
        <v>NO</v>
      </c>
      <c r="L156" s="133" t="s">
        <v>2450</v>
      </c>
      <c r="M156" s="158" t="s">
        <v>2456</v>
      </c>
      <c r="N156" s="138" t="s">
        <v>2463</v>
      </c>
      <c r="O156" s="150" t="s">
        <v>2578</v>
      </c>
      <c r="P156" s="135"/>
      <c r="Q156" s="158" t="s">
        <v>2450</v>
      </c>
    </row>
    <row r="157" spans="1:17" s="96" customFormat="1" ht="18" x14ac:dyDescent="0.25">
      <c r="A157" s="136" t="str">
        <f>VLOOKUP(E157,'LISTADO ATM'!$A$2:$C$899,3,0)</f>
        <v>ESTE</v>
      </c>
      <c r="B157" s="123" t="s">
        <v>2638</v>
      </c>
      <c r="C157" s="137">
        <v>44317.733124999999</v>
      </c>
      <c r="D157" s="137" t="s">
        <v>2459</v>
      </c>
      <c r="E157" s="114">
        <v>386</v>
      </c>
      <c r="F157" s="150" t="str">
        <f>VLOOKUP(E157,VIP!$A$2:$O13024,2,0)</f>
        <v>DRBR386</v>
      </c>
      <c r="G157" s="136" t="str">
        <f>VLOOKUP(E157,'LISTADO ATM'!$A$2:$B$898,2,0)</f>
        <v xml:space="preserve">ATM Plaza Verón II </v>
      </c>
      <c r="H157" s="136" t="str">
        <f>VLOOKUP(E157,VIP!$A$2:$O17945,7,FALSE)</f>
        <v>Si</v>
      </c>
      <c r="I157" s="136" t="str">
        <f>VLOOKUP(E157,VIP!$A$2:$O9910,8,FALSE)</f>
        <v>Si</v>
      </c>
      <c r="J157" s="136" t="str">
        <f>VLOOKUP(E157,VIP!$A$2:$O9860,8,FALSE)</f>
        <v>Si</v>
      </c>
      <c r="K157" s="136" t="str">
        <f>VLOOKUP(E157,VIP!$A$2:$O13434,6,0)</f>
        <v>NO</v>
      </c>
      <c r="L157" s="133" t="s">
        <v>2419</v>
      </c>
      <c r="M157" s="158" t="s">
        <v>2456</v>
      </c>
      <c r="N157" s="158" t="s">
        <v>2463</v>
      </c>
      <c r="O157" s="168" t="s">
        <v>2464</v>
      </c>
      <c r="P157" s="163"/>
      <c r="Q157" s="158" t="s">
        <v>2419</v>
      </c>
    </row>
    <row r="158" spans="1:17" s="96" customFormat="1" ht="18" x14ac:dyDescent="0.25">
      <c r="A158" s="136" t="str">
        <f>VLOOKUP(E158,'LISTADO ATM'!$A$2:$C$899,3,0)</f>
        <v>NORTE</v>
      </c>
      <c r="B158" s="123" t="s">
        <v>2635</v>
      </c>
      <c r="C158" s="137">
        <v>44317.737812500003</v>
      </c>
      <c r="D158" s="137" t="s">
        <v>2483</v>
      </c>
      <c r="E158" s="114">
        <v>396</v>
      </c>
      <c r="F158" s="150" t="str">
        <f>VLOOKUP(E158,VIP!$A$2:$O13021,2,0)</f>
        <v>DRBR396</v>
      </c>
      <c r="G158" s="136" t="str">
        <f>VLOOKUP(E158,'LISTADO ATM'!$A$2:$B$898,2,0)</f>
        <v xml:space="preserve">ATM Oficina Plaza Ulloa (La Fuente) </v>
      </c>
      <c r="H158" s="136" t="str">
        <f>VLOOKUP(E158,VIP!$A$2:$O17942,7,FALSE)</f>
        <v>Si</v>
      </c>
      <c r="I158" s="136" t="str">
        <f>VLOOKUP(E158,VIP!$A$2:$O9907,8,FALSE)</f>
        <v>Si</v>
      </c>
      <c r="J158" s="136" t="str">
        <f>VLOOKUP(E158,VIP!$A$2:$O9857,8,FALSE)</f>
        <v>Si</v>
      </c>
      <c r="K158" s="136" t="str">
        <f>VLOOKUP(E158,VIP!$A$2:$O13431,6,0)</f>
        <v>NO</v>
      </c>
      <c r="L158" s="133" t="s">
        <v>2419</v>
      </c>
      <c r="M158" s="158" t="s">
        <v>2456</v>
      </c>
      <c r="N158" s="138" t="s">
        <v>2463</v>
      </c>
      <c r="O158" s="150" t="s">
        <v>2484</v>
      </c>
      <c r="P158" s="135"/>
      <c r="Q158" s="158" t="s">
        <v>2419</v>
      </c>
    </row>
    <row r="159" spans="1:17" s="96" customFormat="1" ht="18" x14ac:dyDescent="0.25">
      <c r="A159" s="136" t="str">
        <f>VLOOKUP(E159,'LISTADO ATM'!$A$2:$C$899,3,0)</f>
        <v>ESTE</v>
      </c>
      <c r="B159" s="123" t="s">
        <v>2632</v>
      </c>
      <c r="C159" s="137">
        <v>44317.744687500002</v>
      </c>
      <c r="D159" s="137" t="s">
        <v>2181</v>
      </c>
      <c r="E159" s="114">
        <v>104</v>
      </c>
      <c r="F159" s="150" t="str">
        <f>VLOOKUP(E159,VIP!$A$2:$O13017,2,0)</f>
        <v>DRBR104</v>
      </c>
      <c r="G159" s="136" t="str">
        <f>VLOOKUP(E159,'LISTADO ATM'!$A$2:$B$898,2,0)</f>
        <v xml:space="preserve">ATM Jumbo Higuey </v>
      </c>
      <c r="H159" s="136" t="str">
        <f>VLOOKUP(E159,VIP!$A$2:$O17938,7,FALSE)</f>
        <v>Si</v>
      </c>
      <c r="I159" s="136" t="str">
        <f>VLOOKUP(E159,VIP!$A$2:$O9903,8,FALSE)</f>
        <v>Si</v>
      </c>
      <c r="J159" s="136" t="str">
        <f>VLOOKUP(E159,VIP!$A$2:$O9853,8,FALSE)</f>
        <v>Si</v>
      </c>
      <c r="K159" s="136" t="str">
        <f>VLOOKUP(E159,VIP!$A$2:$O13427,6,0)</f>
        <v>NO</v>
      </c>
      <c r="L159" s="133" t="s">
        <v>2514</v>
      </c>
      <c r="M159" s="158" t="s">
        <v>2456</v>
      </c>
      <c r="N159" s="138" t="s">
        <v>2463</v>
      </c>
      <c r="O159" s="150" t="s">
        <v>2465</v>
      </c>
      <c r="P159" s="135"/>
      <c r="Q159" s="158" t="s">
        <v>2514</v>
      </c>
    </row>
    <row r="160" spans="1:17" s="96" customFormat="1" ht="18" x14ac:dyDescent="0.25">
      <c r="A160" s="136" t="str">
        <f>VLOOKUP(E160,'LISTADO ATM'!$A$2:$C$899,3,0)</f>
        <v>ESTE</v>
      </c>
      <c r="B160" s="123" t="s">
        <v>2631</v>
      </c>
      <c r="C160" s="137">
        <v>44317.745266203703</v>
      </c>
      <c r="D160" s="137" t="s">
        <v>2459</v>
      </c>
      <c r="E160" s="114">
        <v>480</v>
      </c>
      <c r="F160" s="150" t="str">
        <f>VLOOKUP(E160,VIP!$A$2:$O13016,2,0)</f>
        <v>DRBR480</v>
      </c>
      <c r="G160" s="136" t="str">
        <f>VLOOKUP(E160,'LISTADO ATM'!$A$2:$B$898,2,0)</f>
        <v>ATM UNP Farmaconal Higuey</v>
      </c>
      <c r="H160" s="136" t="str">
        <f>VLOOKUP(E160,VIP!$A$2:$O17937,7,FALSE)</f>
        <v>N/A</v>
      </c>
      <c r="I160" s="136" t="str">
        <f>VLOOKUP(E160,VIP!$A$2:$O9902,8,FALSE)</f>
        <v>N/A</v>
      </c>
      <c r="J160" s="136" t="str">
        <f>VLOOKUP(E160,VIP!$A$2:$O9852,8,FALSE)</f>
        <v>N/A</v>
      </c>
      <c r="K160" s="136" t="str">
        <f>VLOOKUP(E160,VIP!$A$2:$O13426,6,0)</f>
        <v>N/A</v>
      </c>
      <c r="L160" s="133" t="s">
        <v>2419</v>
      </c>
      <c r="M160" s="158" t="s">
        <v>2456</v>
      </c>
      <c r="N160" s="158" t="s">
        <v>2463</v>
      </c>
      <c r="O160" s="168" t="s">
        <v>2464</v>
      </c>
      <c r="P160" s="163"/>
      <c r="Q160" s="158" t="s">
        <v>2419</v>
      </c>
    </row>
    <row r="161" spans="1:17" s="96" customFormat="1" ht="18" x14ac:dyDescent="0.25">
      <c r="A161" s="136" t="str">
        <f>VLOOKUP(E161,'LISTADO ATM'!$A$2:$C$899,3,0)</f>
        <v>DISTRITO NACIONAL</v>
      </c>
      <c r="B161" s="123" t="s">
        <v>2630</v>
      </c>
      <c r="C161" s="137">
        <v>44317.748263888891</v>
      </c>
      <c r="D161" s="137" t="s">
        <v>2459</v>
      </c>
      <c r="E161" s="114">
        <v>507</v>
      </c>
      <c r="F161" s="150" t="str">
        <f>VLOOKUP(E161,VIP!$A$2:$O13015,2,0)</f>
        <v>DRBR507</v>
      </c>
      <c r="G161" s="136" t="str">
        <f>VLOOKUP(E161,'LISTADO ATM'!$A$2:$B$898,2,0)</f>
        <v>ATM Estación Sigma Boca Chica</v>
      </c>
      <c r="H161" s="136" t="str">
        <f>VLOOKUP(E161,VIP!$A$2:$O17936,7,FALSE)</f>
        <v>Si</v>
      </c>
      <c r="I161" s="136" t="str">
        <f>VLOOKUP(E161,VIP!$A$2:$O9901,8,FALSE)</f>
        <v>Si</v>
      </c>
      <c r="J161" s="136" t="str">
        <f>VLOOKUP(E161,VIP!$A$2:$O9851,8,FALSE)</f>
        <v>Si</v>
      </c>
      <c r="K161" s="136" t="str">
        <f>VLOOKUP(E161,VIP!$A$2:$O13425,6,0)</f>
        <v>NO</v>
      </c>
      <c r="L161" s="133" t="s">
        <v>2419</v>
      </c>
      <c r="M161" s="158" t="s">
        <v>2456</v>
      </c>
      <c r="N161" s="158" t="s">
        <v>2463</v>
      </c>
      <c r="O161" s="168" t="s">
        <v>2464</v>
      </c>
      <c r="P161" s="163"/>
      <c r="Q161" s="158" t="s">
        <v>2419</v>
      </c>
    </row>
    <row r="162" spans="1:17" s="96" customFormat="1" ht="18" x14ac:dyDescent="0.25">
      <c r="A162" s="136" t="str">
        <f>VLOOKUP(E162,'LISTADO ATM'!$A$2:$C$899,3,0)</f>
        <v>SUR</v>
      </c>
      <c r="B162" s="123" t="s">
        <v>2665</v>
      </c>
      <c r="C162" s="137">
        <v>44317.768599537034</v>
      </c>
      <c r="D162" s="137" t="s">
        <v>2459</v>
      </c>
      <c r="E162" s="114">
        <v>592</v>
      </c>
      <c r="F162" s="150" t="str">
        <f>VLOOKUP(E162,VIP!$A$2:$O13039,2,0)</f>
        <v>DRBR081</v>
      </c>
      <c r="G162" s="136" t="str">
        <f>VLOOKUP(E162,'LISTADO ATM'!$A$2:$B$898,2,0)</f>
        <v xml:space="preserve">ATM Centro de Caja San Cristóbal I </v>
      </c>
      <c r="H162" s="136" t="str">
        <f>VLOOKUP(E162,VIP!$A$2:$O17960,7,FALSE)</f>
        <v>Si</v>
      </c>
      <c r="I162" s="136" t="str">
        <f>VLOOKUP(E162,VIP!$A$2:$O9925,8,FALSE)</f>
        <v>Si</v>
      </c>
      <c r="J162" s="136" t="str">
        <f>VLOOKUP(E162,VIP!$A$2:$O9875,8,FALSE)</f>
        <v>Si</v>
      </c>
      <c r="K162" s="136" t="str">
        <f>VLOOKUP(E162,VIP!$A$2:$O13449,6,0)</f>
        <v>SI</v>
      </c>
      <c r="L162" s="133" t="s">
        <v>2419</v>
      </c>
      <c r="M162" s="158" t="s">
        <v>2456</v>
      </c>
      <c r="N162" s="138" t="s">
        <v>2463</v>
      </c>
      <c r="O162" s="150" t="s">
        <v>2464</v>
      </c>
      <c r="P162" s="135"/>
      <c r="Q162" s="158" t="s">
        <v>2667</v>
      </c>
    </row>
    <row r="163" spans="1:17" s="96" customFormat="1" ht="18" x14ac:dyDescent="0.25">
      <c r="A163" s="136" t="str">
        <f>VLOOKUP(E163,'LISTADO ATM'!$A$2:$C$899,3,0)</f>
        <v>ESTE</v>
      </c>
      <c r="B163" s="123" t="s">
        <v>2663</v>
      </c>
      <c r="C163" s="137">
        <v>44317.773831018516</v>
      </c>
      <c r="D163" s="137" t="s">
        <v>2459</v>
      </c>
      <c r="E163" s="114">
        <v>631</v>
      </c>
      <c r="F163" s="150" t="str">
        <f>VLOOKUP(E163,VIP!$A$2:$O13037,2,0)</f>
        <v>DRBR417</v>
      </c>
      <c r="G163" s="136" t="str">
        <f>VLOOKUP(E163,'LISTADO ATM'!$A$2:$B$898,2,0)</f>
        <v xml:space="preserve">ATM ASOCODEQUI (San Pedro) </v>
      </c>
      <c r="H163" s="136" t="str">
        <f>VLOOKUP(E163,VIP!$A$2:$O17958,7,FALSE)</f>
        <v>Si</v>
      </c>
      <c r="I163" s="136" t="str">
        <f>VLOOKUP(E163,VIP!$A$2:$O9923,8,FALSE)</f>
        <v>Si</v>
      </c>
      <c r="J163" s="136" t="str">
        <f>VLOOKUP(E163,VIP!$A$2:$O9873,8,FALSE)</f>
        <v>Si</v>
      </c>
      <c r="K163" s="136" t="str">
        <f>VLOOKUP(E163,VIP!$A$2:$O13447,6,0)</f>
        <v>NO</v>
      </c>
      <c r="L163" s="133" t="s">
        <v>2419</v>
      </c>
      <c r="M163" s="158" t="s">
        <v>2456</v>
      </c>
      <c r="N163" s="158" t="s">
        <v>2463</v>
      </c>
      <c r="O163" s="168" t="s">
        <v>2464</v>
      </c>
      <c r="P163" s="163"/>
      <c r="Q163" s="158" t="s">
        <v>2419</v>
      </c>
    </row>
    <row r="164" spans="1:17" s="96" customFormat="1" ht="18" x14ac:dyDescent="0.25">
      <c r="A164" s="136" t="str">
        <f>VLOOKUP(E164,'LISTADO ATM'!$A$2:$C$899,3,0)</f>
        <v>DISTRITO NACIONAL</v>
      </c>
      <c r="B164" s="123" t="s">
        <v>2659</v>
      </c>
      <c r="C164" s="137">
        <v>44317.798773148148</v>
      </c>
      <c r="D164" s="137" t="s">
        <v>2483</v>
      </c>
      <c r="E164" s="114">
        <v>755</v>
      </c>
      <c r="F164" s="150" t="str">
        <f>VLOOKUP(E164,VIP!$A$2:$O13033,2,0)</f>
        <v>DRBR755</v>
      </c>
      <c r="G164" s="136" t="str">
        <f>VLOOKUP(E164,'LISTADO ATM'!$A$2:$B$898,2,0)</f>
        <v xml:space="preserve">ATM Oficina Galería del Este (Plaza) </v>
      </c>
      <c r="H164" s="136" t="str">
        <f>VLOOKUP(E164,VIP!$A$2:$O17954,7,FALSE)</f>
        <v>Si</v>
      </c>
      <c r="I164" s="136" t="str">
        <f>VLOOKUP(E164,VIP!$A$2:$O9919,8,FALSE)</f>
        <v>Si</v>
      </c>
      <c r="J164" s="136" t="str">
        <f>VLOOKUP(E164,VIP!$A$2:$O9869,8,FALSE)</f>
        <v>Si</v>
      </c>
      <c r="K164" s="136" t="str">
        <f>VLOOKUP(E164,VIP!$A$2:$O13443,6,0)</f>
        <v>NO</v>
      </c>
      <c r="L164" s="133" t="s">
        <v>2419</v>
      </c>
      <c r="M164" s="158" t="s">
        <v>2456</v>
      </c>
      <c r="N164" s="158" t="s">
        <v>2463</v>
      </c>
      <c r="O164" s="168" t="s">
        <v>2484</v>
      </c>
      <c r="P164" s="163"/>
      <c r="Q164" s="158" t="s">
        <v>2419</v>
      </c>
    </row>
    <row r="165" spans="1:17" s="96" customFormat="1" ht="18" x14ac:dyDescent="0.25">
      <c r="A165" s="136" t="str">
        <f>VLOOKUP(E165,'LISTADO ATM'!$A$2:$C$899,3,0)</f>
        <v>SUR</v>
      </c>
      <c r="B165" s="123" t="s">
        <v>2657</v>
      </c>
      <c r="C165" s="137">
        <v>44317.802337962959</v>
      </c>
      <c r="D165" s="137" t="s">
        <v>2483</v>
      </c>
      <c r="E165" s="114">
        <v>767</v>
      </c>
      <c r="F165" s="150" t="str">
        <f>VLOOKUP(E165,VIP!$A$2:$O13031,2,0)</f>
        <v>DRBR059</v>
      </c>
      <c r="G165" s="136" t="str">
        <f>VLOOKUP(E165,'LISTADO ATM'!$A$2:$B$898,2,0)</f>
        <v xml:space="preserve">ATM S/M Diverso (Azua) </v>
      </c>
      <c r="H165" s="136" t="str">
        <f>VLOOKUP(E165,VIP!$A$2:$O17952,7,FALSE)</f>
        <v>Si</v>
      </c>
      <c r="I165" s="136" t="str">
        <f>VLOOKUP(E165,VIP!$A$2:$O9917,8,FALSE)</f>
        <v>No</v>
      </c>
      <c r="J165" s="136" t="str">
        <f>VLOOKUP(E165,VIP!$A$2:$O9867,8,FALSE)</f>
        <v>No</v>
      </c>
      <c r="K165" s="136" t="str">
        <f>VLOOKUP(E165,VIP!$A$2:$O13441,6,0)</f>
        <v>NO</v>
      </c>
      <c r="L165" s="133" t="s">
        <v>2419</v>
      </c>
      <c r="M165" s="158" t="s">
        <v>2456</v>
      </c>
      <c r="N165" s="158" t="s">
        <v>2463</v>
      </c>
      <c r="O165" s="168" t="s">
        <v>2484</v>
      </c>
      <c r="P165" s="163"/>
      <c r="Q165" s="158" t="s">
        <v>2419</v>
      </c>
    </row>
    <row r="166" spans="1:17" s="96" customFormat="1" ht="18" x14ac:dyDescent="0.25">
      <c r="A166" s="136" t="str">
        <f>VLOOKUP(E166,'LISTADO ATM'!$A$2:$C$899,3,0)</f>
        <v>DISTRITO NACIONAL</v>
      </c>
      <c r="B166" s="123" t="s">
        <v>2656</v>
      </c>
      <c r="C166" s="137">
        <v>44317.804942129631</v>
      </c>
      <c r="D166" s="137" t="s">
        <v>2459</v>
      </c>
      <c r="E166" s="114">
        <v>769</v>
      </c>
      <c r="F166" s="150" t="str">
        <f>VLOOKUP(E166,VIP!$A$2:$O13030,2,0)</f>
        <v>DRBR769</v>
      </c>
      <c r="G166" s="136" t="str">
        <f>VLOOKUP(E166,'LISTADO ATM'!$A$2:$B$898,2,0)</f>
        <v>ATM UNP Pablo Mella Morales</v>
      </c>
      <c r="H166" s="136" t="str">
        <f>VLOOKUP(E166,VIP!$A$2:$O17951,7,FALSE)</f>
        <v>Si</v>
      </c>
      <c r="I166" s="136" t="str">
        <f>VLOOKUP(E166,VIP!$A$2:$O9916,8,FALSE)</f>
        <v>Si</v>
      </c>
      <c r="J166" s="136" t="str">
        <f>VLOOKUP(E166,VIP!$A$2:$O9866,8,FALSE)</f>
        <v>Si</v>
      </c>
      <c r="K166" s="136" t="str">
        <f>VLOOKUP(E166,VIP!$A$2:$O13440,6,0)</f>
        <v>NO</v>
      </c>
      <c r="L166" s="133" t="s">
        <v>2419</v>
      </c>
      <c r="M166" s="158" t="s">
        <v>2456</v>
      </c>
      <c r="N166" s="158" t="s">
        <v>2463</v>
      </c>
      <c r="O166" s="165" t="s">
        <v>2464</v>
      </c>
      <c r="P166" s="163"/>
      <c r="Q166" s="158" t="s">
        <v>2419</v>
      </c>
    </row>
    <row r="167" spans="1:17" s="96" customFormat="1" ht="18" x14ac:dyDescent="0.25">
      <c r="A167" s="136" t="str">
        <f>VLOOKUP(E167,'LISTADO ATM'!$A$2:$C$899,3,0)</f>
        <v>DISTRITO NACIONAL</v>
      </c>
      <c r="B167" s="123" t="s">
        <v>2654</v>
      </c>
      <c r="C167" s="137">
        <v>44317.846064814818</v>
      </c>
      <c r="D167" s="137" t="s">
        <v>2181</v>
      </c>
      <c r="E167" s="114">
        <v>34</v>
      </c>
      <c r="F167" s="150" t="str">
        <f>VLOOKUP(E167,VIP!$A$2:$O13028,2,0)</f>
        <v>DRBR034</v>
      </c>
      <c r="G167" s="136" t="str">
        <f>VLOOKUP(E167,'LISTADO ATM'!$A$2:$B$898,2,0)</f>
        <v xml:space="preserve">ATM Plaza de la Salud </v>
      </c>
      <c r="H167" s="136" t="str">
        <f>VLOOKUP(E167,VIP!$A$2:$O17949,7,FALSE)</f>
        <v>Si</v>
      </c>
      <c r="I167" s="136" t="str">
        <f>VLOOKUP(E167,VIP!$A$2:$O9914,8,FALSE)</f>
        <v>Si</v>
      </c>
      <c r="J167" s="136" t="str">
        <f>VLOOKUP(E167,VIP!$A$2:$O9864,8,FALSE)</f>
        <v>Si</v>
      </c>
      <c r="K167" s="136" t="str">
        <f>VLOOKUP(E167,VIP!$A$2:$O13438,6,0)</f>
        <v>NO</v>
      </c>
      <c r="L167" s="133" t="s">
        <v>2220</v>
      </c>
      <c r="M167" s="158" t="s">
        <v>2456</v>
      </c>
      <c r="N167" s="158" t="s">
        <v>2463</v>
      </c>
      <c r="O167" s="168" t="s">
        <v>2465</v>
      </c>
      <c r="P167" s="163"/>
      <c r="Q167" s="158" t="s">
        <v>2220</v>
      </c>
    </row>
    <row r="168" spans="1:17" s="96" customFormat="1" ht="18" x14ac:dyDescent="0.25">
      <c r="A168" s="136" t="str">
        <f>VLOOKUP(E168,'LISTADO ATM'!$A$2:$C$899,3,0)</f>
        <v>DISTRITO NACIONAL</v>
      </c>
      <c r="B168" s="123" t="s">
        <v>2676</v>
      </c>
      <c r="C168" s="137">
        <v>44317.920173611114</v>
      </c>
      <c r="D168" s="137" t="s">
        <v>2459</v>
      </c>
      <c r="E168" s="114">
        <v>96</v>
      </c>
      <c r="F168" s="150" t="str">
        <f>VLOOKUP(E168,VIP!$A$2:$O13031,2,0)</f>
        <v>DRBR096</v>
      </c>
      <c r="G168" s="136" t="str">
        <f>VLOOKUP(E168,'LISTADO ATM'!$A$2:$B$898,2,0)</f>
        <v>ATM S/M Caribe Av. Charles de Gaulle</v>
      </c>
      <c r="H168" s="136" t="str">
        <f>VLOOKUP(E168,VIP!$A$2:$O17952,7,FALSE)</f>
        <v>Si</v>
      </c>
      <c r="I168" s="136" t="str">
        <f>VLOOKUP(E168,VIP!$A$2:$O9917,8,FALSE)</f>
        <v>No</v>
      </c>
      <c r="J168" s="136" t="str">
        <f>VLOOKUP(E168,VIP!$A$2:$O9867,8,FALSE)</f>
        <v>No</v>
      </c>
      <c r="K168" s="136" t="str">
        <f>VLOOKUP(E168,VIP!$A$2:$O13441,6,0)</f>
        <v>NO</v>
      </c>
      <c r="L168" s="133" t="s">
        <v>2419</v>
      </c>
      <c r="M168" s="158" t="s">
        <v>2456</v>
      </c>
      <c r="N168" s="158" t="s">
        <v>2463</v>
      </c>
      <c r="O168" s="165" t="s">
        <v>2464</v>
      </c>
      <c r="P168" s="163"/>
      <c r="Q168" s="158" t="s">
        <v>2419</v>
      </c>
    </row>
    <row r="169" spans="1:17" s="96" customFormat="1" ht="18" x14ac:dyDescent="0.25">
      <c r="A169" s="136" t="e">
        <f>VLOOKUP(E169,'LISTADO ATM'!$A$2:$C$899,3,0)</f>
        <v>#N/A</v>
      </c>
      <c r="B169" s="123" t="s">
        <v>2672</v>
      </c>
      <c r="C169" s="137">
        <v>44317.930486111109</v>
      </c>
      <c r="D169" s="137" t="s">
        <v>2459</v>
      </c>
      <c r="E169" s="114">
        <v>375</v>
      </c>
      <c r="F169" s="150" t="str">
        <f>VLOOKUP(E169,VIP!$A$2:$O13027,2,0)</f>
        <v>DRBR375</v>
      </c>
      <c r="G169" s="136" t="e">
        <f>VLOOKUP(E169,'LISTADO ATM'!$A$2:$B$898,2,0)</f>
        <v>#N/A</v>
      </c>
      <c r="H169" s="136" t="str">
        <f>VLOOKUP(E169,VIP!$A$2:$O17948,7,FALSE)</f>
        <v>N/A</v>
      </c>
      <c r="I169" s="136" t="str">
        <f>VLOOKUP(E169,VIP!$A$2:$O9913,8,FALSE)</f>
        <v>N/A</v>
      </c>
      <c r="J169" s="136" t="str">
        <f>VLOOKUP(E169,VIP!$A$2:$O9863,8,FALSE)</f>
        <v>N/A</v>
      </c>
      <c r="K169" s="136" t="str">
        <f>VLOOKUP(E169,VIP!$A$2:$O13437,6,0)</f>
        <v>N/A</v>
      </c>
      <c r="L169" s="133" t="s">
        <v>2419</v>
      </c>
      <c r="M169" s="158" t="s">
        <v>2456</v>
      </c>
      <c r="N169" s="138" t="s">
        <v>2463</v>
      </c>
      <c r="O169" s="150" t="s">
        <v>2464</v>
      </c>
      <c r="P169" s="135"/>
      <c r="Q169" s="158" t="s">
        <v>2419</v>
      </c>
    </row>
    <row r="170" spans="1:17" s="96" customFormat="1" ht="18" x14ac:dyDescent="0.25">
      <c r="A170" s="136" t="str">
        <f>VLOOKUP(E170,'LISTADO ATM'!$A$2:$C$899,3,0)</f>
        <v>DISTRITO NACIONAL</v>
      </c>
      <c r="B170" s="123" t="s">
        <v>2671</v>
      </c>
      <c r="C170" s="137">
        <v>44317.935115740744</v>
      </c>
      <c r="D170" s="137" t="s">
        <v>2459</v>
      </c>
      <c r="E170" s="114">
        <v>696</v>
      </c>
      <c r="F170" s="151" t="str">
        <f>VLOOKUP(E170,VIP!$A$2:$O13026,2,0)</f>
        <v>DRBR696</v>
      </c>
      <c r="G170" s="136" t="str">
        <f>VLOOKUP(E170,'LISTADO ATM'!$A$2:$B$898,2,0)</f>
        <v>ATM Olé Jacobo Majluta</v>
      </c>
      <c r="H170" s="136" t="str">
        <f>VLOOKUP(E170,VIP!$A$2:$O17947,7,FALSE)</f>
        <v>Si</v>
      </c>
      <c r="I170" s="136" t="str">
        <f>VLOOKUP(E170,VIP!$A$2:$O9912,8,FALSE)</f>
        <v>Si</v>
      </c>
      <c r="J170" s="136" t="str">
        <f>VLOOKUP(E170,VIP!$A$2:$O9862,8,FALSE)</f>
        <v>Si</v>
      </c>
      <c r="K170" s="136" t="str">
        <f>VLOOKUP(E170,VIP!$A$2:$O13436,6,0)</f>
        <v>NO</v>
      </c>
      <c r="L170" s="133" t="s">
        <v>2419</v>
      </c>
      <c r="M170" s="158" t="s">
        <v>2456</v>
      </c>
      <c r="N170" s="158" t="s">
        <v>2463</v>
      </c>
      <c r="O170" s="165" t="s">
        <v>2464</v>
      </c>
      <c r="P170" s="163"/>
      <c r="Q170" s="158" t="s">
        <v>2419</v>
      </c>
    </row>
    <row r="171" spans="1:17" s="96" customFormat="1" ht="18" x14ac:dyDescent="0.25">
      <c r="A171" s="136" t="str">
        <f>VLOOKUP(E171,'LISTADO ATM'!$A$2:$C$899,3,0)</f>
        <v>DISTRITO NACIONAL</v>
      </c>
      <c r="B171" s="123" t="s">
        <v>2683</v>
      </c>
      <c r="C171" s="137">
        <v>44318.303888888891</v>
      </c>
      <c r="D171" s="137" t="s">
        <v>2459</v>
      </c>
      <c r="E171" s="114">
        <v>931</v>
      </c>
      <c r="F171" s="151" t="str">
        <f>VLOOKUP(E171,VIP!$A$2:$O12889,2,0)</f>
        <v>DRBR24N</v>
      </c>
      <c r="G171" s="136" t="str">
        <f>VLOOKUP(E171,'LISTADO ATM'!$A$2:$B$898,2,0)</f>
        <v xml:space="preserve">ATM Autobanco Luperón I </v>
      </c>
      <c r="H171" s="136" t="str">
        <f>VLOOKUP(E171,VIP!$A$2:$O17810,7,FALSE)</f>
        <v>Si</v>
      </c>
      <c r="I171" s="136" t="str">
        <f>VLOOKUP(E171,VIP!$A$2:$O9775,8,FALSE)</f>
        <v>Si</v>
      </c>
      <c r="J171" s="136" t="str">
        <f>VLOOKUP(E171,VIP!$A$2:$O9725,8,FALSE)</f>
        <v>Si</v>
      </c>
      <c r="K171" s="136" t="str">
        <f>VLOOKUP(E171,VIP!$A$2:$O13299,6,0)</f>
        <v>NO</v>
      </c>
      <c r="L171" s="133" t="s">
        <v>2419</v>
      </c>
      <c r="M171" s="158" t="s">
        <v>2456</v>
      </c>
      <c r="N171" s="158" t="s">
        <v>2463</v>
      </c>
      <c r="O171" s="168" t="s">
        <v>2464</v>
      </c>
      <c r="P171" s="163"/>
      <c r="Q171" s="158" t="s">
        <v>2419</v>
      </c>
    </row>
    <row r="172" spans="1:17" s="96" customFormat="1" ht="18" x14ac:dyDescent="0.25">
      <c r="A172" s="136" t="str">
        <f>VLOOKUP(E172,'LISTADO ATM'!$A$2:$C$899,3,0)</f>
        <v>DISTRITO NACIONAL</v>
      </c>
      <c r="B172" s="123" t="s">
        <v>2682</v>
      </c>
      <c r="C172" s="137">
        <v>44318.304305555554</v>
      </c>
      <c r="D172" s="137" t="s">
        <v>2181</v>
      </c>
      <c r="E172" s="114">
        <v>335</v>
      </c>
      <c r="F172" s="151" t="str">
        <f>VLOOKUP(E172,VIP!$A$2:$O12888,2,0)</f>
        <v>DRBR335</v>
      </c>
      <c r="G172" s="136" t="str">
        <f>VLOOKUP(E172,'LISTADO ATM'!$A$2:$B$898,2,0)</f>
        <v>ATM Edificio Aster</v>
      </c>
      <c r="H172" s="136" t="str">
        <f>VLOOKUP(E172,VIP!$A$2:$O17809,7,FALSE)</f>
        <v>Si</v>
      </c>
      <c r="I172" s="136" t="str">
        <f>VLOOKUP(E172,VIP!$A$2:$O9774,8,FALSE)</f>
        <v>Si</v>
      </c>
      <c r="J172" s="136" t="str">
        <f>VLOOKUP(E172,VIP!$A$2:$O9724,8,FALSE)</f>
        <v>Si</v>
      </c>
      <c r="K172" s="136" t="str">
        <f>VLOOKUP(E172,VIP!$A$2:$O13298,6,0)</f>
        <v>NO</v>
      </c>
      <c r="L172" s="133" t="s">
        <v>2479</v>
      </c>
      <c r="M172" s="158" t="s">
        <v>2456</v>
      </c>
      <c r="N172" s="158" t="s">
        <v>2463</v>
      </c>
      <c r="O172" s="165" t="s">
        <v>2465</v>
      </c>
      <c r="P172" s="163"/>
      <c r="Q172" s="158" t="s">
        <v>2479</v>
      </c>
    </row>
    <row r="173" spans="1:17" s="96" customFormat="1" ht="18" x14ac:dyDescent="0.25">
      <c r="A173" s="136" t="str">
        <f>VLOOKUP(E173,'LISTADO ATM'!$A$2:$C$899,3,0)</f>
        <v>DISTRITO NACIONAL</v>
      </c>
      <c r="B173" s="123" t="s">
        <v>2681</v>
      </c>
      <c r="C173" s="137">
        <v>44318.31113425926</v>
      </c>
      <c r="D173" s="137" t="s">
        <v>2459</v>
      </c>
      <c r="E173" s="114">
        <v>493</v>
      </c>
      <c r="F173" s="151" t="str">
        <f>VLOOKUP(E173,VIP!$A$2:$O12887,2,0)</f>
        <v>DRBR493</v>
      </c>
      <c r="G173" s="136" t="str">
        <f>VLOOKUP(E173,'LISTADO ATM'!$A$2:$B$898,2,0)</f>
        <v xml:space="preserve">ATM Oficina Haina Occidental II </v>
      </c>
      <c r="H173" s="136" t="str">
        <f>VLOOKUP(E173,VIP!$A$2:$O17808,7,FALSE)</f>
        <v>Si</v>
      </c>
      <c r="I173" s="136" t="str">
        <f>VLOOKUP(E173,VIP!$A$2:$O9773,8,FALSE)</f>
        <v>Si</v>
      </c>
      <c r="J173" s="136" t="str">
        <f>VLOOKUP(E173,VIP!$A$2:$O9723,8,FALSE)</f>
        <v>Si</v>
      </c>
      <c r="K173" s="136" t="str">
        <f>VLOOKUP(E173,VIP!$A$2:$O13297,6,0)</f>
        <v>NO</v>
      </c>
      <c r="L173" s="133" t="s">
        <v>2419</v>
      </c>
      <c r="M173" s="158" t="s">
        <v>2456</v>
      </c>
      <c r="N173" s="138" t="s">
        <v>2463</v>
      </c>
      <c r="O173" s="151" t="s">
        <v>2464</v>
      </c>
      <c r="P173" s="135"/>
      <c r="Q173" s="158" t="s">
        <v>2419</v>
      </c>
    </row>
    <row r="174" spans="1:17" s="96" customFormat="1" ht="18" x14ac:dyDescent="0.25">
      <c r="A174" s="136" t="str">
        <f>VLOOKUP(E174,'LISTADO ATM'!$A$2:$C$899,3,0)</f>
        <v>DISTRITO NACIONAL</v>
      </c>
      <c r="B174" s="123" t="s">
        <v>2698</v>
      </c>
      <c r="C174" s="137">
        <v>44318.374444444446</v>
      </c>
      <c r="D174" s="137" t="s">
        <v>2459</v>
      </c>
      <c r="E174" s="114">
        <v>915</v>
      </c>
      <c r="F174" s="151" t="str">
        <f>VLOOKUP(E174,VIP!$A$2:$O12906,2,0)</f>
        <v>DRBR24F</v>
      </c>
      <c r="G174" s="136" t="str">
        <f>VLOOKUP(E174,'LISTADO ATM'!$A$2:$B$898,2,0)</f>
        <v xml:space="preserve">ATM Multicentro La Sirena Aut. Duarte </v>
      </c>
      <c r="H174" s="136" t="str">
        <f>VLOOKUP(E174,VIP!$A$2:$O17827,7,FALSE)</f>
        <v>Si</v>
      </c>
      <c r="I174" s="136" t="str">
        <f>VLOOKUP(E174,VIP!$A$2:$O9792,8,FALSE)</f>
        <v>Si</v>
      </c>
      <c r="J174" s="136" t="str">
        <f>VLOOKUP(E174,VIP!$A$2:$O9742,8,FALSE)</f>
        <v>Si</v>
      </c>
      <c r="K174" s="136" t="str">
        <f>VLOOKUP(E174,VIP!$A$2:$O13316,6,0)</f>
        <v>SI</v>
      </c>
      <c r="L174" s="133" t="s">
        <v>2450</v>
      </c>
      <c r="M174" s="158" t="s">
        <v>2456</v>
      </c>
      <c r="N174" s="158" t="s">
        <v>2463</v>
      </c>
      <c r="O174" s="168" t="s">
        <v>2464</v>
      </c>
      <c r="P174" s="163"/>
      <c r="Q174" s="158" t="s">
        <v>2450</v>
      </c>
    </row>
    <row r="175" spans="1:17" ht="18" x14ac:dyDescent="0.25">
      <c r="A175" s="136" t="str">
        <f>VLOOKUP(E175,'LISTADO ATM'!$A$2:$C$899,3,0)</f>
        <v>DISTRITO NACIONAL</v>
      </c>
      <c r="B175" s="123" t="s">
        <v>2697</v>
      </c>
      <c r="C175" s="137">
        <v>44318.374490740738</v>
      </c>
      <c r="D175" s="137" t="s">
        <v>2181</v>
      </c>
      <c r="E175" s="114">
        <v>237</v>
      </c>
      <c r="F175" s="152" t="str">
        <f>VLOOKUP(E175,VIP!$A$2:$O12905,2,0)</f>
        <v>DRBR237</v>
      </c>
      <c r="G175" s="136" t="str">
        <f>VLOOKUP(E175,'LISTADO ATM'!$A$2:$B$898,2,0)</f>
        <v xml:space="preserve">ATM UNP Plaza Vásquez </v>
      </c>
      <c r="H175" s="136" t="str">
        <f>VLOOKUP(E175,VIP!$A$2:$O17826,7,FALSE)</f>
        <v>Si</v>
      </c>
      <c r="I175" s="136" t="str">
        <f>VLOOKUP(E175,VIP!$A$2:$O9791,8,FALSE)</f>
        <v>Si</v>
      </c>
      <c r="J175" s="136" t="str">
        <f>VLOOKUP(E175,VIP!$A$2:$O9741,8,FALSE)</f>
        <v>Si</v>
      </c>
      <c r="K175" s="136" t="str">
        <f>VLOOKUP(E175,VIP!$A$2:$O13315,6,0)</f>
        <v>SI</v>
      </c>
      <c r="L175" s="133" t="s">
        <v>2220</v>
      </c>
      <c r="M175" s="158" t="s">
        <v>2456</v>
      </c>
      <c r="N175" s="158" t="s">
        <v>2463</v>
      </c>
      <c r="O175" s="165" t="s">
        <v>2465</v>
      </c>
      <c r="P175" s="163"/>
      <c r="Q175" s="158" t="s">
        <v>2220</v>
      </c>
    </row>
    <row r="176" spans="1:17" ht="18" x14ac:dyDescent="0.25">
      <c r="A176" s="136" t="str">
        <f>VLOOKUP(E176,'LISTADO ATM'!$A$2:$C$899,3,0)</f>
        <v>ESTE</v>
      </c>
      <c r="B176" s="123" t="s">
        <v>2695</v>
      </c>
      <c r="C176" s="137">
        <v>44318.386053240742</v>
      </c>
      <c r="D176" s="137" t="s">
        <v>2181</v>
      </c>
      <c r="E176" s="114">
        <v>867</v>
      </c>
      <c r="F176" s="152" t="str">
        <f>VLOOKUP(E176,VIP!$A$2:$O12900,2,0)</f>
        <v>DRBR867</v>
      </c>
      <c r="G176" s="136" t="str">
        <f>VLOOKUP(E176,'LISTADO ATM'!$A$2:$B$898,2,0)</f>
        <v xml:space="preserve">ATM Estación Combustible Autopista El Coral </v>
      </c>
      <c r="H176" s="136" t="str">
        <f>VLOOKUP(E176,VIP!$A$2:$O17821,7,FALSE)</f>
        <v>Si</v>
      </c>
      <c r="I176" s="136" t="str">
        <f>VLOOKUP(E176,VIP!$A$2:$O9786,8,FALSE)</f>
        <v>Si</v>
      </c>
      <c r="J176" s="136" t="str">
        <f>VLOOKUP(E176,VIP!$A$2:$O9736,8,FALSE)</f>
        <v>Si</v>
      </c>
      <c r="K176" s="136" t="str">
        <f>VLOOKUP(E176,VIP!$A$2:$O13310,6,0)</f>
        <v>NO</v>
      </c>
      <c r="L176" s="133" t="s">
        <v>2220</v>
      </c>
      <c r="M176" s="158" t="s">
        <v>2456</v>
      </c>
      <c r="N176" s="138" t="s">
        <v>2463</v>
      </c>
      <c r="O176" s="152" t="s">
        <v>2465</v>
      </c>
      <c r="P176" s="135"/>
      <c r="Q176" s="158" t="s">
        <v>2220</v>
      </c>
    </row>
    <row r="177" spans="1:17" ht="18" x14ac:dyDescent="0.25">
      <c r="A177" s="136" t="str">
        <f>VLOOKUP(E177,'LISTADO ATM'!$A$2:$C$899,3,0)</f>
        <v>DISTRITO NACIONAL</v>
      </c>
      <c r="B177" s="123" t="s">
        <v>2694</v>
      </c>
      <c r="C177" s="159">
        <v>44318.38890046296</v>
      </c>
      <c r="D177" s="137" t="s">
        <v>2483</v>
      </c>
      <c r="E177" s="114">
        <v>37</v>
      </c>
      <c r="F177" s="152" t="str">
        <f>VLOOKUP(E177,VIP!$A$2:$O12898,2,0)</f>
        <v>DRBR037</v>
      </c>
      <c r="G177" s="136" t="str">
        <f>VLOOKUP(E177,'LISTADO ATM'!$A$2:$B$898,2,0)</f>
        <v xml:space="preserve">ATM Oficina Villa Mella </v>
      </c>
      <c r="H177" s="136" t="str">
        <f>VLOOKUP(E177,VIP!$A$2:$O17819,7,FALSE)</f>
        <v>Si</v>
      </c>
      <c r="I177" s="136" t="str">
        <f>VLOOKUP(E177,VIP!$A$2:$O9784,8,FALSE)</f>
        <v>Si</v>
      </c>
      <c r="J177" s="136" t="str">
        <f>VLOOKUP(E177,VIP!$A$2:$O9734,8,FALSE)</f>
        <v>Si</v>
      </c>
      <c r="K177" s="136" t="str">
        <f>VLOOKUP(E177,VIP!$A$2:$O13308,6,0)</f>
        <v>SI</v>
      </c>
      <c r="L177" s="133" t="s">
        <v>2450</v>
      </c>
      <c r="M177" s="158" t="s">
        <v>2456</v>
      </c>
      <c r="N177" s="138" t="s">
        <v>2463</v>
      </c>
      <c r="O177" s="168" t="s">
        <v>2594</v>
      </c>
      <c r="P177" s="135"/>
      <c r="Q177" s="158" t="s">
        <v>2450</v>
      </c>
    </row>
    <row r="178" spans="1:17" ht="18" x14ac:dyDescent="0.25">
      <c r="A178" s="136" t="str">
        <f>VLOOKUP(E178,'LISTADO ATM'!$A$2:$C$899,3,0)</f>
        <v>DISTRITO NACIONAL</v>
      </c>
      <c r="B178" s="123" t="s">
        <v>2691</v>
      </c>
      <c r="C178" s="137">
        <v>44318.402488425927</v>
      </c>
      <c r="D178" s="137" t="s">
        <v>2459</v>
      </c>
      <c r="E178" s="114">
        <v>542</v>
      </c>
      <c r="F178" s="152" t="str">
        <f>VLOOKUP(E178,VIP!$A$2:$O12895,2,0)</f>
        <v>DRBR542</v>
      </c>
      <c r="G178" s="136" t="str">
        <f>VLOOKUP(E178,'LISTADO ATM'!$A$2:$B$898,2,0)</f>
        <v>ATM S/M la Cadena Carretera Mella</v>
      </c>
      <c r="H178" s="136" t="str">
        <f>VLOOKUP(E178,VIP!$A$2:$O17816,7,FALSE)</f>
        <v>NO</v>
      </c>
      <c r="I178" s="136" t="str">
        <f>VLOOKUP(E178,VIP!$A$2:$O9781,8,FALSE)</f>
        <v>SI</v>
      </c>
      <c r="J178" s="136" t="str">
        <f>VLOOKUP(E178,VIP!$A$2:$O9731,8,FALSE)</f>
        <v>SI</v>
      </c>
      <c r="K178" s="136" t="str">
        <f>VLOOKUP(E178,VIP!$A$2:$O13305,6,0)</f>
        <v>NO</v>
      </c>
      <c r="L178" s="133" t="s">
        <v>2450</v>
      </c>
      <c r="M178" s="158" t="s">
        <v>2456</v>
      </c>
      <c r="N178" s="138" t="s">
        <v>2463</v>
      </c>
      <c r="O178" s="152" t="s">
        <v>2464</v>
      </c>
      <c r="P178" s="135"/>
      <c r="Q178" s="158" t="s">
        <v>2450</v>
      </c>
    </row>
    <row r="179" spans="1:17" ht="18" x14ac:dyDescent="0.25">
      <c r="A179" s="136" t="str">
        <f>VLOOKUP(E179,'LISTADO ATM'!$A$2:$C$899,3,0)</f>
        <v>DISTRITO NACIONAL</v>
      </c>
      <c r="B179" s="123" t="s">
        <v>2690</v>
      </c>
      <c r="C179" s="137">
        <v>44318.408900462964</v>
      </c>
      <c r="D179" s="137" t="s">
        <v>2483</v>
      </c>
      <c r="E179" s="114">
        <v>973</v>
      </c>
      <c r="F179" s="152" t="str">
        <f>VLOOKUP(E179,VIP!$A$2:$O12894,2,0)</f>
        <v>DRBR912</v>
      </c>
      <c r="G179" s="136" t="str">
        <f>VLOOKUP(E179,'LISTADO ATM'!$A$2:$B$898,2,0)</f>
        <v xml:space="preserve">ATM Oficina Sabana de la Mar </v>
      </c>
      <c r="H179" s="136" t="str">
        <f>VLOOKUP(E179,VIP!$A$2:$O17815,7,FALSE)</f>
        <v>Si</v>
      </c>
      <c r="I179" s="136" t="str">
        <f>VLOOKUP(E179,VIP!$A$2:$O9780,8,FALSE)</f>
        <v>Si</v>
      </c>
      <c r="J179" s="136" t="str">
        <f>VLOOKUP(E179,VIP!$A$2:$O9730,8,FALSE)</f>
        <v>Si</v>
      </c>
      <c r="K179" s="136" t="str">
        <f>VLOOKUP(E179,VIP!$A$2:$O13304,6,0)</f>
        <v>NO</v>
      </c>
      <c r="L179" s="133" t="s">
        <v>2419</v>
      </c>
      <c r="M179" s="158" t="s">
        <v>2456</v>
      </c>
      <c r="N179" s="138" t="s">
        <v>2463</v>
      </c>
      <c r="O179" s="152" t="s">
        <v>2594</v>
      </c>
      <c r="P179" s="135"/>
      <c r="Q179" s="158" t="s">
        <v>2419</v>
      </c>
    </row>
    <row r="180" spans="1:17" ht="18" x14ac:dyDescent="0.25">
      <c r="A180" s="136" t="str">
        <f>VLOOKUP(E180,'LISTADO ATM'!$A$2:$C$899,3,0)</f>
        <v>DISTRITO NACIONAL</v>
      </c>
      <c r="B180" s="123" t="s">
        <v>2689</v>
      </c>
      <c r="C180" s="137">
        <v>44318.4140625</v>
      </c>
      <c r="D180" s="137" t="s">
        <v>2459</v>
      </c>
      <c r="E180" s="114">
        <v>678</v>
      </c>
      <c r="F180" s="152" t="str">
        <f>VLOOKUP(E180,VIP!$A$2:$O12892,2,0)</f>
        <v>DRBR678</v>
      </c>
      <c r="G180" s="136" t="str">
        <f>VLOOKUP(E180,'LISTADO ATM'!$A$2:$B$898,2,0)</f>
        <v>ATM Eco Petroleo San Isidro</v>
      </c>
      <c r="H180" s="136" t="str">
        <f>VLOOKUP(E180,VIP!$A$2:$O17813,7,FALSE)</f>
        <v>Si</v>
      </c>
      <c r="I180" s="136" t="str">
        <f>VLOOKUP(E180,VIP!$A$2:$O9778,8,FALSE)</f>
        <v>Si</v>
      </c>
      <c r="J180" s="136" t="str">
        <f>VLOOKUP(E180,VIP!$A$2:$O9728,8,FALSE)</f>
        <v>Si</v>
      </c>
      <c r="K180" s="136" t="str">
        <f>VLOOKUP(E180,VIP!$A$2:$O13302,6,0)</f>
        <v>NO</v>
      </c>
      <c r="L180" s="133" t="s">
        <v>2450</v>
      </c>
      <c r="M180" s="158" t="s">
        <v>2456</v>
      </c>
      <c r="N180" s="138" t="s">
        <v>2463</v>
      </c>
      <c r="O180" s="152" t="s">
        <v>2464</v>
      </c>
      <c r="P180" s="135"/>
      <c r="Q180" s="158" t="s">
        <v>2450</v>
      </c>
    </row>
    <row r="181" spans="1:17" ht="18" x14ac:dyDescent="0.25">
      <c r="A181" s="136" t="str">
        <f>VLOOKUP(E181,'LISTADO ATM'!$A$2:$C$899,3,0)</f>
        <v>DISTRITO NACIONAL</v>
      </c>
      <c r="B181" s="123" t="s">
        <v>2688</v>
      </c>
      <c r="C181" s="137">
        <v>44318.416296296295</v>
      </c>
      <c r="D181" s="137" t="s">
        <v>2459</v>
      </c>
      <c r="E181" s="114">
        <v>958</v>
      </c>
      <c r="F181" s="152" t="str">
        <f>VLOOKUP(E181,VIP!$A$2:$O12891,2,0)</f>
        <v>DRBR958</v>
      </c>
      <c r="G181" s="136" t="str">
        <f>VLOOKUP(E181,'LISTADO ATM'!$A$2:$B$898,2,0)</f>
        <v xml:space="preserve">ATM Olé Aut. San Isidro </v>
      </c>
      <c r="H181" s="136" t="str">
        <f>VLOOKUP(E181,VIP!$A$2:$O17812,7,FALSE)</f>
        <v>Si</v>
      </c>
      <c r="I181" s="136" t="str">
        <f>VLOOKUP(E181,VIP!$A$2:$O9777,8,FALSE)</f>
        <v>Si</v>
      </c>
      <c r="J181" s="136" t="str">
        <f>VLOOKUP(E181,VIP!$A$2:$O9727,8,FALSE)</f>
        <v>Si</v>
      </c>
      <c r="K181" s="136" t="str">
        <f>VLOOKUP(E181,VIP!$A$2:$O13301,6,0)</f>
        <v>NO</v>
      </c>
      <c r="L181" s="133" t="s">
        <v>2419</v>
      </c>
      <c r="M181" s="158" t="s">
        <v>2456</v>
      </c>
      <c r="N181" s="158" t="s">
        <v>2463</v>
      </c>
      <c r="O181" s="165" t="s">
        <v>2464</v>
      </c>
      <c r="P181" s="163"/>
      <c r="Q181" s="158" t="s">
        <v>2419</v>
      </c>
    </row>
    <row r="182" spans="1:17" ht="18" x14ac:dyDescent="0.25">
      <c r="A182" s="136" t="str">
        <f>VLOOKUP(E182,'LISTADO ATM'!$A$2:$C$899,3,0)</f>
        <v>DISTRITO NACIONAL</v>
      </c>
      <c r="B182" s="123" t="s">
        <v>2687</v>
      </c>
      <c r="C182" s="137">
        <v>44318.420289351852</v>
      </c>
      <c r="D182" s="137" t="s">
        <v>2459</v>
      </c>
      <c r="E182" s="114">
        <v>562</v>
      </c>
      <c r="F182" s="152" t="str">
        <f>VLOOKUP(E182,VIP!$A$2:$O12890,2,0)</f>
        <v>DRBR226</v>
      </c>
      <c r="G182" s="136" t="str">
        <f>VLOOKUP(E182,'LISTADO ATM'!$A$2:$B$898,2,0)</f>
        <v xml:space="preserve">ATM S/M Jumbo Carretera Mella </v>
      </c>
      <c r="H182" s="136" t="str">
        <f>VLOOKUP(E182,VIP!$A$2:$O17811,7,FALSE)</f>
        <v>Si</v>
      </c>
      <c r="I182" s="136" t="str">
        <f>VLOOKUP(E182,VIP!$A$2:$O9776,8,FALSE)</f>
        <v>Si</v>
      </c>
      <c r="J182" s="136" t="str">
        <f>VLOOKUP(E182,VIP!$A$2:$O9726,8,FALSE)</f>
        <v>Si</v>
      </c>
      <c r="K182" s="136" t="str">
        <f>VLOOKUP(E182,VIP!$A$2:$O13300,6,0)</f>
        <v>SI</v>
      </c>
      <c r="L182" s="133" t="s">
        <v>2419</v>
      </c>
      <c r="M182" s="158" t="s">
        <v>2456</v>
      </c>
      <c r="N182" s="138" t="s">
        <v>2463</v>
      </c>
      <c r="O182" s="152" t="s">
        <v>2464</v>
      </c>
      <c r="P182" s="135"/>
      <c r="Q182" s="158" t="s">
        <v>2419</v>
      </c>
    </row>
    <row r="183" spans="1:17" ht="18" x14ac:dyDescent="0.25">
      <c r="A183" s="136" t="str">
        <f>VLOOKUP(E183,'LISTADO ATM'!$A$2:$C$899,3,0)</f>
        <v>DISTRITO NACIONAL</v>
      </c>
      <c r="B183" s="123" t="s">
        <v>2686</v>
      </c>
      <c r="C183" s="137">
        <v>44318.429537037038</v>
      </c>
      <c r="D183" s="137" t="s">
        <v>2459</v>
      </c>
      <c r="E183" s="114">
        <v>149</v>
      </c>
      <c r="F183" s="152" t="str">
        <f>VLOOKUP(E183,VIP!$A$2:$O12888,2,0)</f>
        <v>DRBR149</v>
      </c>
      <c r="G183" s="136" t="str">
        <f>VLOOKUP(E183,'LISTADO ATM'!$A$2:$B$898,2,0)</f>
        <v>ATM Estación Metro Concepción</v>
      </c>
      <c r="H183" s="136" t="str">
        <f>VLOOKUP(E183,VIP!$A$2:$O17809,7,FALSE)</f>
        <v>N/A</v>
      </c>
      <c r="I183" s="136" t="str">
        <f>VLOOKUP(E183,VIP!$A$2:$O9774,8,FALSE)</f>
        <v>N/A</v>
      </c>
      <c r="J183" s="136" t="str">
        <f>VLOOKUP(E183,VIP!$A$2:$O9724,8,FALSE)</f>
        <v>N/A</v>
      </c>
      <c r="K183" s="136" t="str">
        <f>VLOOKUP(E183,VIP!$A$2:$O13298,6,0)</f>
        <v>N/A</v>
      </c>
      <c r="L183" s="133" t="s">
        <v>2450</v>
      </c>
      <c r="M183" s="158" t="s">
        <v>2456</v>
      </c>
      <c r="N183" s="138" t="s">
        <v>2463</v>
      </c>
      <c r="O183" s="152" t="s">
        <v>2464</v>
      </c>
      <c r="P183" s="135"/>
      <c r="Q183" s="158" t="s">
        <v>2450</v>
      </c>
    </row>
    <row r="184" spans="1:17" ht="18" x14ac:dyDescent="0.25">
      <c r="A184" s="136" t="str">
        <f>VLOOKUP(E184,'LISTADO ATM'!$A$2:$C$899,3,0)</f>
        <v>NORTE</v>
      </c>
      <c r="B184" s="123" t="s">
        <v>2743</v>
      </c>
      <c r="C184" s="137">
        <v>44318.459918981483</v>
      </c>
      <c r="D184" s="137" t="s">
        <v>2182</v>
      </c>
      <c r="E184" s="114">
        <v>731</v>
      </c>
      <c r="F184" s="152" t="str">
        <f>VLOOKUP(E184,VIP!$A$2:$O12956,2,0)</f>
        <v>DRBR311</v>
      </c>
      <c r="G184" s="136" t="str">
        <f>VLOOKUP(E184,'LISTADO ATM'!$A$2:$B$898,2,0)</f>
        <v xml:space="preserve">ATM UNP Villa González </v>
      </c>
      <c r="H184" s="136" t="str">
        <f>VLOOKUP(E184,VIP!$A$2:$O17877,7,FALSE)</f>
        <v>Si</v>
      </c>
      <c r="I184" s="136" t="str">
        <f>VLOOKUP(E184,VIP!$A$2:$O9842,8,FALSE)</f>
        <v>Si</v>
      </c>
      <c r="J184" s="136" t="str">
        <f>VLOOKUP(E184,VIP!$A$2:$O9792,8,FALSE)</f>
        <v>Si</v>
      </c>
      <c r="K184" s="136" t="str">
        <f>VLOOKUP(E184,VIP!$A$2:$O13366,6,0)</f>
        <v>NO</v>
      </c>
      <c r="L184" s="133" t="s">
        <v>2422</v>
      </c>
      <c r="M184" s="138" t="s">
        <v>2456</v>
      </c>
      <c r="N184" s="138" t="s">
        <v>2463</v>
      </c>
      <c r="O184" s="152" t="s">
        <v>2492</v>
      </c>
      <c r="P184" s="135" t="s">
        <v>2614</v>
      </c>
      <c r="Q184" s="158" t="s">
        <v>2422</v>
      </c>
    </row>
    <row r="185" spans="1:17" ht="18" x14ac:dyDescent="0.25">
      <c r="A185" s="136" t="str">
        <f>VLOOKUP(E185,'LISTADO ATM'!$A$2:$C$899,3,0)</f>
        <v>DISTRITO NACIONAL</v>
      </c>
      <c r="B185" s="123" t="s">
        <v>2740</v>
      </c>
      <c r="C185" s="137">
        <v>44318.472395833334</v>
      </c>
      <c r="D185" s="137" t="s">
        <v>2483</v>
      </c>
      <c r="E185" s="114">
        <v>231</v>
      </c>
      <c r="F185" s="152" t="str">
        <f>VLOOKUP(E185,VIP!$A$2:$O12953,2,0)</f>
        <v>DRBR231</v>
      </c>
      <c r="G185" s="136" t="str">
        <f>VLOOKUP(E185,'LISTADO ATM'!$A$2:$B$898,2,0)</f>
        <v xml:space="preserve">ATM Oficina Zona Oriental </v>
      </c>
      <c r="H185" s="136" t="str">
        <f>VLOOKUP(E185,VIP!$A$2:$O17874,7,FALSE)</f>
        <v>Si</v>
      </c>
      <c r="I185" s="136" t="str">
        <f>VLOOKUP(E185,VIP!$A$2:$O9839,8,FALSE)</f>
        <v>Si</v>
      </c>
      <c r="J185" s="136" t="str">
        <f>VLOOKUP(E185,VIP!$A$2:$O9789,8,FALSE)</f>
        <v>Si</v>
      </c>
      <c r="K185" s="136" t="str">
        <f>VLOOKUP(E185,VIP!$A$2:$O13363,6,0)</f>
        <v>SI</v>
      </c>
      <c r="L185" s="133" t="s">
        <v>2450</v>
      </c>
      <c r="M185" s="158" t="s">
        <v>2456</v>
      </c>
      <c r="N185" s="138" t="s">
        <v>2463</v>
      </c>
      <c r="O185" s="152" t="s">
        <v>2594</v>
      </c>
      <c r="P185" s="135"/>
      <c r="Q185" s="158" t="s">
        <v>2450</v>
      </c>
    </row>
    <row r="186" spans="1:17" ht="18" x14ac:dyDescent="0.25">
      <c r="A186" s="136" t="str">
        <f>VLOOKUP(E186,'LISTADO ATM'!$A$2:$C$899,3,0)</f>
        <v>NORTE</v>
      </c>
      <c r="B186" s="123" t="s">
        <v>2739</v>
      </c>
      <c r="C186" s="137">
        <v>44318.480856481481</v>
      </c>
      <c r="D186" s="137" t="s">
        <v>2182</v>
      </c>
      <c r="E186" s="114">
        <v>92</v>
      </c>
      <c r="F186" s="152" t="str">
        <f>VLOOKUP(E186,VIP!$A$2:$O12949,2,0)</f>
        <v>DRBR092</v>
      </c>
      <c r="G186" s="136" t="str">
        <f>VLOOKUP(E186,'LISTADO ATM'!$A$2:$B$898,2,0)</f>
        <v xml:space="preserve">ATM Oficina Salcedo </v>
      </c>
      <c r="H186" s="136" t="str">
        <f>VLOOKUP(E186,VIP!$A$2:$O17870,7,FALSE)</f>
        <v>Si</v>
      </c>
      <c r="I186" s="136" t="str">
        <f>VLOOKUP(E186,VIP!$A$2:$O9835,8,FALSE)</f>
        <v>Si</v>
      </c>
      <c r="J186" s="136" t="str">
        <f>VLOOKUP(E186,VIP!$A$2:$O9785,8,FALSE)</f>
        <v>Si</v>
      </c>
      <c r="K186" s="136" t="str">
        <f>VLOOKUP(E186,VIP!$A$2:$O13359,6,0)</f>
        <v>SI</v>
      </c>
      <c r="L186" s="133" t="s">
        <v>2479</v>
      </c>
      <c r="M186" s="158" t="s">
        <v>2456</v>
      </c>
      <c r="N186" s="138" t="s">
        <v>2463</v>
      </c>
      <c r="O186" s="152" t="s">
        <v>2492</v>
      </c>
      <c r="P186" s="135"/>
      <c r="Q186" s="158" t="s">
        <v>2479</v>
      </c>
    </row>
    <row r="187" spans="1:17" ht="18" x14ac:dyDescent="0.25">
      <c r="A187" s="136" t="str">
        <f>VLOOKUP(E187,'LISTADO ATM'!$A$2:$C$899,3,0)</f>
        <v>SUR</v>
      </c>
      <c r="B187" s="123" t="s">
        <v>2737</v>
      </c>
      <c r="C187" s="137">
        <v>44318.494780092595</v>
      </c>
      <c r="D187" s="137" t="s">
        <v>2181</v>
      </c>
      <c r="E187" s="114">
        <v>677</v>
      </c>
      <c r="F187" s="152" t="str">
        <f>VLOOKUP(E187,VIP!$A$2:$O12947,2,0)</f>
        <v>DRBR677</v>
      </c>
      <c r="G187" s="136" t="str">
        <f>VLOOKUP(E187,'LISTADO ATM'!$A$2:$B$898,2,0)</f>
        <v>ATM PBG Villa Jaragua</v>
      </c>
      <c r="H187" s="136" t="str">
        <f>VLOOKUP(E187,VIP!$A$2:$O17868,7,FALSE)</f>
        <v>Si</v>
      </c>
      <c r="I187" s="136" t="str">
        <f>VLOOKUP(E187,VIP!$A$2:$O9833,8,FALSE)</f>
        <v>Si</v>
      </c>
      <c r="J187" s="136" t="str">
        <f>VLOOKUP(E187,VIP!$A$2:$O9783,8,FALSE)</f>
        <v>Si</v>
      </c>
      <c r="K187" s="136" t="str">
        <f>VLOOKUP(E187,VIP!$A$2:$O13357,6,0)</f>
        <v>SI</v>
      </c>
      <c r="L187" s="133" t="s">
        <v>2428</v>
      </c>
      <c r="M187" s="138" t="s">
        <v>2456</v>
      </c>
      <c r="N187" s="138" t="s">
        <v>2463</v>
      </c>
      <c r="O187" s="152" t="s">
        <v>2465</v>
      </c>
      <c r="P187" s="135"/>
      <c r="Q187" s="138" t="s">
        <v>2428</v>
      </c>
    </row>
    <row r="188" spans="1:17" ht="18" x14ac:dyDescent="0.25">
      <c r="A188" s="136" t="str">
        <f>VLOOKUP(E188,'LISTADO ATM'!$A$2:$C$899,3,0)</f>
        <v>NORTE</v>
      </c>
      <c r="B188" s="123" t="s">
        <v>2734</v>
      </c>
      <c r="C188" s="137">
        <v>44318.515324074076</v>
      </c>
      <c r="D188" s="137" t="s">
        <v>2182</v>
      </c>
      <c r="E188" s="114">
        <v>208</v>
      </c>
      <c r="F188" s="152" t="str">
        <f>VLOOKUP(E188,VIP!$A$2:$O12944,2,0)</f>
        <v>DRBR208</v>
      </c>
      <c r="G188" s="136" t="str">
        <f>VLOOKUP(E188,'LISTADO ATM'!$A$2:$B$898,2,0)</f>
        <v xml:space="preserve">ATM UNP Tireo </v>
      </c>
      <c r="H188" s="136" t="str">
        <f>VLOOKUP(E188,VIP!$A$2:$O17865,7,FALSE)</f>
        <v>Si</v>
      </c>
      <c r="I188" s="136" t="str">
        <f>VLOOKUP(E188,VIP!$A$2:$O9830,8,FALSE)</f>
        <v>Si</v>
      </c>
      <c r="J188" s="136" t="str">
        <f>VLOOKUP(E188,VIP!$A$2:$O9780,8,FALSE)</f>
        <v>Si</v>
      </c>
      <c r="K188" s="136" t="str">
        <f>VLOOKUP(E188,VIP!$A$2:$O13354,6,0)</f>
        <v>NO</v>
      </c>
      <c r="L188" s="133" t="s">
        <v>2220</v>
      </c>
      <c r="M188" s="158" t="s">
        <v>2456</v>
      </c>
      <c r="N188" s="138" t="s">
        <v>2463</v>
      </c>
      <c r="O188" s="152" t="s">
        <v>2492</v>
      </c>
      <c r="P188" s="135"/>
      <c r="Q188" s="158" t="s">
        <v>2220</v>
      </c>
    </row>
    <row r="189" spans="1:17" ht="18" x14ac:dyDescent="0.25">
      <c r="A189" s="136" t="str">
        <f>VLOOKUP(E189,'LISTADO ATM'!$A$2:$C$899,3,0)</f>
        <v>NORTE</v>
      </c>
      <c r="B189" s="123" t="s">
        <v>2733</v>
      </c>
      <c r="C189" s="137">
        <v>44318.517847222225</v>
      </c>
      <c r="D189" s="137" t="s">
        <v>2182</v>
      </c>
      <c r="E189" s="114">
        <v>261</v>
      </c>
      <c r="F189" s="152" t="str">
        <f>VLOOKUP(E189,VIP!$A$2:$O12943,2,0)</f>
        <v>DRBR261</v>
      </c>
      <c r="G189" s="136" t="str">
        <f>VLOOKUP(E189,'LISTADO ATM'!$A$2:$B$898,2,0)</f>
        <v xml:space="preserve">ATM UNP Aeropuerto Cibao (Santiago) </v>
      </c>
      <c r="H189" s="136" t="str">
        <f>VLOOKUP(E189,VIP!$A$2:$O17864,7,FALSE)</f>
        <v>Si</v>
      </c>
      <c r="I189" s="136" t="str">
        <f>VLOOKUP(E189,VIP!$A$2:$O9829,8,FALSE)</f>
        <v>Si</v>
      </c>
      <c r="J189" s="136" t="str">
        <f>VLOOKUP(E189,VIP!$A$2:$O9779,8,FALSE)</f>
        <v>Si</v>
      </c>
      <c r="K189" s="136" t="str">
        <f>VLOOKUP(E189,VIP!$A$2:$O13353,6,0)</f>
        <v>NO</v>
      </c>
      <c r="L189" s="133" t="s">
        <v>2220</v>
      </c>
      <c r="M189" s="158" t="s">
        <v>2456</v>
      </c>
      <c r="N189" s="138" t="s">
        <v>2463</v>
      </c>
      <c r="O189" s="152" t="s">
        <v>2492</v>
      </c>
      <c r="P189" s="135"/>
      <c r="Q189" s="158" t="s">
        <v>2220</v>
      </c>
    </row>
    <row r="190" spans="1:17" ht="18" x14ac:dyDescent="0.25">
      <c r="A190" s="136" t="str">
        <f>VLOOKUP(E190,'LISTADO ATM'!$A$2:$C$899,3,0)</f>
        <v>NORTE</v>
      </c>
      <c r="B190" s="123" t="s">
        <v>2732</v>
      </c>
      <c r="C190" s="137">
        <v>44318.535127314812</v>
      </c>
      <c r="D190" s="137" t="s">
        <v>2577</v>
      </c>
      <c r="E190" s="114">
        <v>402</v>
      </c>
      <c r="F190" s="152" t="str">
        <f>VLOOKUP(E190,VIP!$A$2:$O12942,2,0)</f>
        <v>DRBR402</v>
      </c>
      <c r="G190" s="136" t="str">
        <f>VLOOKUP(E190,'LISTADO ATM'!$A$2:$B$898,2,0)</f>
        <v xml:space="preserve">ATM La Sirena La Vega </v>
      </c>
      <c r="H190" s="136" t="str">
        <f>VLOOKUP(E190,VIP!$A$2:$O17863,7,FALSE)</f>
        <v>Si</v>
      </c>
      <c r="I190" s="136" t="str">
        <f>VLOOKUP(E190,VIP!$A$2:$O9828,8,FALSE)</f>
        <v>Si</v>
      </c>
      <c r="J190" s="136" t="str">
        <f>VLOOKUP(E190,VIP!$A$2:$O9778,8,FALSE)</f>
        <v>Si</v>
      </c>
      <c r="K190" s="136" t="str">
        <f>VLOOKUP(E190,VIP!$A$2:$O13352,6,0)</f>
        <v>NO</v>
      </c>
      <c r="L190" s="133" t="s">
        <v>2419</v>
      </c>
      <c r="M190" s="158" t="s">
        <v>2456</v>
      </c>
      <c r="N190" s="158" t="s">
        <v>2463</v>
      </c>
      <c r="O190" s="165" t="s">
        <v>2578</v>
      </c>
      <c r="P190" s="163"/>
      <c r="Q190" s="158" t="s">
        <v>2419</v>
      </c>
    </row>
    <row r="191" spans="1:17" ht="18" x14ac:dyDescent="0.25">
      <c r="A191" s="136" t="str">
        <f>VLOOKUP(E191,'LISTADO ATM'!$A$2:$C$899,3,0)</f>
        <v>NORTE</v>
      </c>
      <c r="B191" s="123" t="s">
        <v>2731</v>
      </c>
      <c r="C191" s="137">
        <v>44318.536574074074</v>
      </c>
      <c r="D191" s="137" t="s">
        <v>2577</v>
      </c>
      <c r="E191" s="114">
        <v>463</v>
      </c>
      <c r="F191" s="152" t="str">
        <f>VLOOKUP(E191,VIP!$A$2:$O12941,2,0)</f>
        <v>DRBR463</v>
      </c>
      <c r="G191" s="136" t="str">
        <f>VLOOKUP(E191,'LISTADO ATM'!$A$2:$B$898,2,0)</f>
        <v xml:space="preserve">ATM La Sirena El Embrujo </v>
      </c>
      <c r="H191" s="136" t="str">
        <f>VLOOKUP(E191,VIP!$A$2:$O17862,7,FALSE)</f>
        <v>Si</v>
      </c>
      <c r="I191" s="136" t="str">
        <f>VLOOKUP(E191,VIP!$A$2:$O9827,8,FALSE)</f>
        <v>Si</v>
      </c>
      <c r="J191" s="136" t="str">
        <f>VLOOKUP(E191,VIP!$A$2:$O9777,8,FALSE)</f>
        <v>Si</v>
      </c>
      <c r="K191" s="136" t="str">
        <f>VLOOKUP(E191,VIP!$A$2:$O13351,6,0)</f>
        <v>NO</v>
      </c>
      <c r="L191" s="133" t="s">
        <v>2419</v>
      </c>
      <c r="M191" s="138" t="s">
        <v>2456</v>
      </c>
      <c r="N191" s="138" t="s">
        <v>2463</v>
      </c>
      <c r="O191" s="152" t="s">
        <v>2578</v>
      </c>
      <c r="P191" s="135"/>
      <c r="Q191" s="138" t="s">
        <v>2419</v>
      </c>
    </row>
    <row r="192" spans="1:17" ht="18" x14ac:dyDescent="0.25">
      <c r="A192" s="136" t="str">
        <f>VLOOKUP(E192,'LISTADO ATM'!$A$2:$C$899,3,0)</f>
        <v>DISTRITO NACIONAL</v>
      </c>
      <c r="B192" s="123" t="s">
        <v>2730</v>
      </c>
      <c r="C192" s="137">
        <v>44318.538078703707</v>
      </c>
      <c r="D192" s="137" t="s">
        <v>2459</v>
      </c>
      <c r="E192" s="114">
        <v>565</v>
      </c>
      <c r="F192" s="152" t="str">
        <f>VLOOKUP(E192,VIP!$A$2:$O12940,2,0)</f>
        <v>DRBR24H</v>
      </c>
      <c r="G192" s="136" t="str">
        <f>VLOOKUP(E192,'LISTADO ATM'!$A$2:$B$898,2,0)</f>
        <v xml:space="preserve">ATM S/M La Cadena Núñez de Cáceres </v>
      </c>
      <c r="H192" s="136" t="str">
        <f>VLOOKUP(E192,VIP!$A$2:$O17861,7,FALSE)</f>
        <v>Si</v>
      </c>
      <c r="I192" s="136" t="str">
        <f>VLOOKUP(E192,VIP!$A$2:$O9826,8,FALSE)</f>
        <v>Si</v>
      </c>
      <c r="J192" s="136" t="str">
        <f>VLOOKUP(E192,VIP!$A$2:$O9776,8,FALSE)</f>
        <v>Si</v>
      </c>
      <c r="K192" s="136" t="str">
        <f>VLOOKUP(E192,VIP!$A$2:$O13350,6,0)</f>
        <v>NO</v>
      </c>
      <c r="L192" s="133" t="s">
        <v>2419</v>
      </c>
      <c r="M192" s="158" t="s">
        <v>2456</v>
      </c>
      <c r="N192" s="138" t="s">
        <v>2463</v>
      </c>
      <c r="O192" s="152" t="s">
        <v>2464</v>
      </c>
      <c r="P192" s="135"/>
      <c r="Q192" s="158" t="s">
        <v>2419</v>
      </c>
    </row>
    <row r="193" spans="1:17" ht="18" x14ac:dyDescent="0.25">
      <c r="A193" s="136" t="str">
        <f>VLOOKUP(E193,'LISTADO ATM'!$A$2:$C$899,3,0)</f>
        <v>NORTE</v>
      </c>
      <c r="B193" s="123" t="s">
        <v>2729</v>
      </c>
      <c r="C193" s="137">
        <v>44318.552685185183</v>
      </c>
      <c r="D193" s="137" t="s">
        <v>2483</v>
      </c>
      <c r="E193" s="114">
        <v>809</v>
      </c>
      <c r="F193" s="152" t="str">
        <f>VLOOKUP(E193,VIP!$A$2:$O12939,2,0)</f>
        <v>DRBR809</v>
      </c>
      <c r="G193" s="136" t="str">
        <f>VLOOKUP(E193,'LISTADO ATM'!$A$2:$B$898,2,0)</f>
        <v>ATM Yoma (Cotuí)</v>
      </c>
      <c r="H193" s="136" t="str">
        <f>VLOOKUP(E193,VIP!$A$2:$O17860,7,FALSE)</f>
        <v>Si</v>
      </c>
      <c r="I193" s="136" t="str">
        <f>VLOOKUP(E193,VIP!$A$2:$O9825,8,FALSE)</f>
        <v>Si</v>
      </c>
      <c r="J193" s="136" t="str">
        <f>VLOOKUP(E193,VIP!$A$2:$O9775,8,FALSE)</f>
        <v>Si</v>
      </c>
      <c r="K193" s="136" t="str">
        <f>VLOOKUP(E193,VIP!$A$2:$O13349,6,0)</f>
        <v>NO</v>
      </c>
      <c r="L193" s="133" t="s">
        <v>2419</v>
      </c>
      <c r="M193" s="158" t="s">
        <v>2456</v>
      </c>
      <c r="N193" s="158" t="s">
        <v>2463</v>
      </c>
      <c r="O193" s="165" t="s">
        <v>2594</v>
      </c>
      <c r="P193" s="163"/>
      <c r="Q193" s="158" t="s">
        <v>2419</v>
      </c>
    </row>
    <row r="194" spans="1:17" ht="18" x14ac:dyDescent="0.25">
      <c r="A194" s="136" t="str">
        <f>VLOOKUP(E194,'LISTADO ATM'!$A$2:$C$899,3,0)</f>
        <v>DISTRITO NACIONAL</v>
      </c>
      <c r="B194" s="123" t="s">
        <v>2728</v>
      </c>
      <c r="C194" s="137">
        <v>44318.55605324074</v>
      </c>
      <c r="D194" s="137" t="s">
        <v>2483</v>
      </c>
      <c r="E194" s="114">
        <v>722</v>
      </c>
      <c r="F194" s="152" t="str">
        <f>VLOOKUP(E194,VIP!$A$2:$O12938,2,0)</f>
        <v>DRBR393</v>
      </c>
      <c r="G194" s="136" t="str">
        <f>VLOOKUP(E194,'LISTADO ATM'!$A$2:$B$898,2,0)</f>
        <v xml:space="preserve">ATM Oficina Charles de Gaulle III </v>
      </c>
      <c r="H194" s="136" t="str">
        <f>VLOOKUP(E194,VIP!$A$2:$O17859,7,FALSE)</f>
        <v>Si</v>
      </c>
      <c r="I194" s="136" t="str">
        <f>VLOOKUP(E194,VIP!$A$2:$O9824,8,FALSE)</f>
        <v>Si</v>
      </c>
      <c r="J194" s="136" t="str">
        <f>VLOOKUP(E194,VIP!$A$2:$O9774,8,FALSE)</f>
        <v>Si</v>
      </c>
      <c r="K194" s="136" t="str">
        <f>VLOOKUP(E194,VIP!$A$2:$O13348,6,0)</f>
        <v>SI</v>
      </c>
      <c r="L194" s="133" t="s">
        <v>2419</v>
      </c>
      <c r="M194" s="138" t="s">
        <v>2456</v>
      </c>
      <c r="N194" s="138" t="s">
        <v>2463</v>
      </c>
      <c r="O194" s="152" t="s">
        <v>2594</v>
      </c>
      <c r="P194" s="135"/>
      <c r="Q194" s="138" t="s">
        <v>2419</v>
      </c>
    </row>
    <row r="195" spans="1:17" ht="18" x14ac:dyDescent="0.25">
      <c r="A195" s="136" t="str">
        <f>VLOOKUP(E195,'LISTADO ATM'!$A$2:$C$899,3,0)</f>
        <v>ESTE</v>
      </c>
      <c r="B195" s="123" t="s">
        <v>2727</v>
      </c>
      <c r="C195" s="137">
        <v>44318.559537037036</v>
      </c>
      <c r="D195" s="137" t="s">
        <v>2459</v>
      </c>
      <c r="E195" s="114">
        <v>353</v>
      </c>
      <c r="F195" s="152" t="str">
        <f>VLOOKUP(E195,VIP!$A$2:$O12937,2,0)</f>
        <v>DRBR353</v>
      </c>
      <c r="G195" s="136" t="str">
        <f>VLOOKUP(E195,'LISTADO ATM'!$A$2:$B$898,2,0)</f>
        <v xml:space="preserve">ATM Estación Boulevard Juan Dolio </v>
      </c>
      <c r="H195" s="136" t="str">
        <f>VLOOKUP(E195,VIP!$A$2:$O17858,7,FALSE)</f>
        <v>Si</v>
      </c>
      <c r="I195" s="136" t="str">
        <f>VLOOKUP(E195,VIP!$A$2:$O9823,8,FALSE)</f>
        <v>Si</v>
      </c>
      <c r="J195" s="136" t="str">
        <f>VLOOKUP(E195,VIP!$A$2:$O9773,8,FALSE)</f>
        <v>Si</v>
      </c>
      <c r="K195" s="136" t="str">
        <f>VLOOKUP(E195,VIP!$A$2:$O13347,6,0)</f>
        <v>NO</v>
      </c>
      <c r="L195" s="133" t="s">
        <v>2419</v>
      </c>
      <c r="M195" s="158" t="s">
        <v>2456</v>
      </c>
      <c r="N195" s="138" t="s">
        <v>2463</v>
      </c>
      <c r="O195" s="152" t="s">
        <v>2464</v>
      </c>
      <c r="P195" s="135"/>
      <c r="Q195" s="158" t="s">
        <v>2419</v>
      </c>
    </row>
    <row r="196" spans="1:17" ht="18" x14ac:dyDescent="0.25">
      <c r="A196" s="136" t="str">
        <f>VLOOKUP(E196,'LISTADO ATM'!$A$2:$C$899,3,0)</f>
        <v>DISTRITO NACIONAL</v>
      </c>
      <c r="B196" s="123" t="s">
        <v>2726</v>
      </c>
      <c r="C196" s="137">
        <v>44318.563518518517</v>
      </c>
      <c r="D196" s="137" t="s">
        <v>2459</v>
      </c>
      <c r="E196" s="114">
        <v>165</v>
      </c>
      <c r="F196" s="152" t="str">
        <f>VLOOKUP(E196,VIP!$A$2:$O12936,2,0)</f>
        <v>DRBR165</v>
      </c>
      <c r="G196" s="136" t="str">
        <f>VLOOKUP(E196,'LISTADO ATM'!$A$2:$B$898,2,0)</f>
        <v>ATM Autoservicio Megacentro</v>
      </c>
      <c r="H196" s="136" t="str">
        <f>VLOOKUP(E196,VIP!$A$2:$O17857,7,FALSE)</f>
        <v>Si</v>
      </c>
      <c r="I196" s="136" t="str">
        <f>VLOOKUP(E196,VIP!$A$2:$O9822,8,FALSE)</f>
        <v>Si</v>
      </c>
      <c r="J196" s="136" t="str">
        <f>VLOOKUP(E196,VIP!$A$2:$O9772,8,FALSE)</f>
        <v>Si</v>
      </c>
      <c r="K196" s="136" t="str">
        <f>VLOOKUP(E196,VIP!$A$2:$O13346,6,0)</f>
        <v>SI</v>
      </c>
      <c r="L196" s="133" t="s">
        <v>2419</v>
      </c>
      <c r="M196" s="158" t="s">
        <v>2456</v>
      </c>
      <c r="N196" s="138" t="s">
        <v>2463</v>
      </c>
      <c r="O196" s="152" t="s">
        <v>2464</v>
      </c>
      <c r="P196" s="135"/>
      <c r="Q196" s="158" t="s">
        <v>2419</v>
      </c>
    </row>
    <row r="197" spans="1:17" ht="18" x14ac:dyDescent="0.25">
      <c r="A197" s="136" t="str">
        <f>VLOOKUP(E197,'LISTADO ATM'!$A$2:$C$899,3,0)</f>
        <v>NORTE</v>
      </c>
      <c r="B197" s="123" t="s">
        <v>2725</v>
      </c>
      <c r="C197" s="137">
        <v>44318.564710648148</v>
      </c>
      <c r="D197" s="137" t="s">
        <v>2577</v>
      </c>
      <c r="E197" s="114">
        <v>986</v>
      </c>
      <c r="F197" s="152" t="str">
        <f>VLOOKUP(E197,VIP!$A$2:$O12935,2,0)</f>
        <v>DRBR986</v>
      </c>
      <c r="G197" s="136" t="str">
        <f>VLOOKUP(E197,'LISTADO ATM'!$A$2:$B$898,2,0)</f>
        <v xml:space="preserve">ATM S/M Jumbo (La Vega) </v>
      </c>
      <c r="H197" s="136" t="str">
        <f>VLOOKUP(E197,VIP!$A$2:$O17856,7,FALSE)</f>
        <v>Si</v>
      </c>
      <c r="I197" s="136" t="str">
        <f>VLOOKUP(E197,VIP!$A$2:$O9821,8,FALSE)</f>
        <v>Si</v>
      </c>
      <c r="J197" s="136" t="str">
        <f>VLOOKUP(E197,VIP!$A$2:$O9771,8,FALSE)</f>
        <v>Si</v>
      </c>
      <c r="K197" s="136" t="str">
        <f>VLOOKUP(E197,VIP!$A$2:$O13345,6,0)</f>
        <v>NO</v>
      </c>
      <c r="L197" s="133" t="s">
        <v>2419</v>
      </c>
      <c r="M197" s="158" t="s">
        <v>2456</v>
      </c>
      <c r="N197" s="158" t="s">
        <v>2463</v>
      </c>
      <c r="O197" s="165" t="s">
        <v>2578</v>
      </c>
      <c r="P197" s="163"/>
      <c r="Q197" s="158" t="s">
        <v>2419</v>
      </c>
    </row>
    <row r="198" spans="1:17" ht="18" x14ac:dyDescent="0.25">
      <c r="A198" s="136" t="str">
        <f>VLOOKUP(E198,'LISTADO ATM'!$A$2:$C$899,3,0)</f>
        <v>DISTRITO NACIONAL</v>
      </c>
      <c r="B198" s="123" t="s">
        <v>2723</v>
      </c>
      <c r="C198" s="137">
        <v>44318.571180555555</v>
      </c>
      <c r="D198" s="137" t="s">
        <v>2459</v>
      </c>
      <c r="E198" s="114">
        <v>139</v>
      </c>
      <c r="F198" s="152" t="str">
        <f>VLOOKUP(E198,VIP!$A$2:$O12933,2,0)</f>
        <v>DRBR139</v>
      </c>
      <c r="G198" s="136" t="str">
        <f>VLOOKUP(E198,'LISTADO ATM'!$A$2:$B$898,2,0)</f>
        <v xml:space="preserve">ATM Oficina Plaza Lama Zona Oriental I </v>
      </c>
      <c r="H198" s="136" t="str">
        <f>VLOOKUP(E198,VIP!$A$2:$O17854,7,FALSE)</f>
        <v>Si</v>
      </c>
      <c r="I198" s="136" t="str">
        <f>VLOOKUP(E198,VIP!$A$2:$O9819,8,FALSE)</f>
        <v>Si</v>
      </c>
      <c r="J198" s="136" t="str">
        <f>VLOOKUP(E198,VIP!$A$2:$O9769,8,FALSE)</f>
        <v>Si</v>
      </c>
      <c r="K198" s="136" t="str">
        <f>VLOOKUP(E198,VIP!$A$2:$O13343,6,0)</f>
        <v>NO</v>
      </c>
      <c r="L198" s="133" t="s">
        <v>2419</v>
      </c>
      <c r="M198" s="158" t="s">
        <v>2456</v>
      </c>
      <c r="N198" s="138" t="s">
        <v>2463</v>
      </c>
      <c r="O198" s="152" t="s">
        <v>2464</v>
      </c>
      <c r="P198" s="135"/>
      <c r="Q198" s="158" t="s">
        <v>2419</v>
      </c>
    </row>
    <row r="199" spans="1:17" ht="18" x14ac:dyDescent="0.25">
      <c r="A199" s="136" t="str">
        <f>VLOOKUP(E199,'LISTADO ATM'!$A$2:$C$899,3,0)</f>
        <v>DISTRITO NACIONAL</v>
      </c>
      <c r="B199" s="123" t="s">
        <v>2721</v>
      </c>
      <c r="C199" s="137">
        <v>44318.574074074073</v>
      </c>
      <c r="D199" s="137" t="s">
        <v>2459</v>
      </c>
      <c r="E199" s="114">
        <v>85</v>
      </c>
      <c r="F199" s="152" t="str">
        <f>VLOOKUP(E199,VIP!$A$2:$O12931,2,0)</f>
        <v>DRBR085</v>
      </c>
      <c r="G199" s="136" t="str">
        <f>VLOOKUP(E199,'LISTADO ATM'!$A$2:$B$898,2,0)</f>
        <v xml:space="preserve">ATM Oficina San Isidro (Fuerza Aérea) </v>
      </c>
      <c r="H199" s="136" t="str">
        <f>VLOOKUP(E199,VIP!$A$2:$O17852,7,FALSE)</f>
        <v>Si</v>
      </c>
      <c r="I199" s="136" t="str">
        <f>VLOOKUP(E199,VIP!$A$2:$O9817,8,FALSE)</f>
        <v>Si</v>
      </c>
      <c r="J199" s="136" t="str">
        <f>VLOOKUP(E199,VIP!$A$2:$O9767,8,FALSE)</f>
        <v>Si</v>
      </c>
      <c r="K199" s="136" t="str">
        <f>VLOOKUP(E199,VIP!$A$2:$O13341,6,0)</f>
        <v>NO</v>
      </c>
      <c r="L199" s="133" t="s">
        <v>2450</v>
      </c>
      <c r="M199" s="158" t="s">
        <v>2456</v>
      </c>
      <c r="N199" s="158" t="s">
        <v>2463</v>
      </c>
      <c r="O199" s="165" t="s">
        <v>2464</v>
      </c>
      <c r="P199" s="163"/>
      <c r="Q199" s="158" t="s">
        <v>2450</v>
      </c>
    </row>
    <row r="200" spans="1:17" ht="18" x14ac:dyDescent="0.25">
      <c r="A200" s="136" t="str">
        <f>VLOOKUP(E200,'LISTADO ATM'!$A$2:$C$899,3,0)</f>
        <v>SUR</v>
      </c>
      <c r="B200" s="123" t="s">
        <v>2719</v>
      </c>
      <c r="C200" s="137">
        <v>44318.576307870368</v>
      </c>
      <c r="D200" s="137" t="s">
        <v>2459</v>
      </c>
      <c r="E200" s="114">
        <v>342</v>
      </c>
      <c r="F200" s="152" t="str">
        <f>VLOOKUP(E200,VIP!$A$2:$O12929,2,0)</f>
        <v>DRBR342</v>
      </c>
      <c r="G200" s="136" t="str">
        <f>VLOOKUP(E200,'LISTADO ATM'!$A$2:$B$898,2,0)</f>
        <v>ATM Oficina Obras Públicas Azua</v>
      </c>
      <c r="H200" s="136" t="str">
        <f>VLOOKUP(E200,VIP!$A$2:$O17850,7,FALSE)</f>
        <v>Si</v>
      </c>
      <c r="I200" s="136" t="str">
        <f>VLOOKUP(E200,VIP!$A$2:$O9815,8,FALSE)</f>
        <v>Si</v>
      </c>
      <c r="J200" s="136" t="str">
        <f>VLOOKUP(E200,VIP!$A$2:$O9765,8,FALSE)</f>
        <v>Si</v>
      </c>
      <c r="K200" s="136" t="str">
        <f>VLOOKUP(E200,VIP!$A$2:$O13339,6,0)</f>
        <v>SI</v>
      </c>
      <c r="L200" s="133" t="s">
        <v>2419</v>
      </c>
      <c r="M200" s="158" t="s">
        <v>2456</v>
      </c>
      <c r="N200" s="158" t="s">
        <v>2463</v>
      </c>
      <c r="O200" s="165" t="s">
        <v>2464</v>
      </c>
      <c r="P200" s="163"/>
      <c r="Q200" s="158" t="s">
        <v>2419</v>
      </c>
    </row>
    <row r="201" spans="1:17" ht="18" x14ac:dyDescent="0.25">
      <c r="A201" s="136" t="str">
        <f>VLOOKUP(E201,'LISTADO ATM'!$A$2:$C$899,3,0)</f>
        <v>DISTRITO NACIONAL</v>
      </c>
      <c r="B201" s="123" t="s">
        <v>2717</v>
      </c>
      <c r="C201" s="137">
        <v>44318.580833333333</v>
      </c>
      <c r="D201" s="137" t="s">
        <v>2483</v>
      </c>
      <c r="E201" s="114">
        <v>347</v>
      </c>
      <c r="F201" s="152" t="str">
        <f>VLOOKUP(E201,VIP!$A$2:$O12927,2,0)</f>
        <v>DRBR347</v>
      </c>
      <c r="G201" s="136" t="str">
        <f>VLOOKUP(E201,'LISTADO ATM'!$A$2:$B$898,2,0)</f>
        <v>ATM Patio de Colombia</v>
      </c>
      <c r="H201" s="136" t="str">
        <f>VLOOKUP(E201,VIP!$A$2:$O17848,7,FALSE)</f>
        <v>N/A</v>
      </c>
      <c r="I201" s="136" t="str">
        <f>VLOOKUP(E201,VIP!$A$2:$O9813,8,FALSE)</f>
        <v>N/A</v>
      </c>
      <c r="J201" s="136" t="str">
        <f>VLOOKUP(E201,VIP!$A$2:$O9763,8,FALSE)</f>
        <v>N/A</v>
      </c>
      <c r="K201" s="136" t="str">
        <f>VLOOKUP(E201,VIP!$A$2:$O13337,6,0)</f>
        <v>N/A</v>
      </c>
      <c r="L201" s="133" t="s">
        <v>2419</v>
      </c>
      <c r="M201" s="138" t="s">
        <v>2456</v>
      </c>
      <c r="N201" s="138" t="s">
        <v>2463</v>
      </c>
      <c r="O201" s="152" t="s">
        <v>2594</v>
      </c>
      <c r="P201" s="135"/>
      <c r="Q201" s="138" t="s">
        <v>2419</v>
      </c>
    </row>
    <row r="202" spans="1:17" ht="18" x14ac:dyDescent="0.25">
      <c r="A202" s="136" t="str">
        <f>VLOOKUP(E202,'LISTADO ATM'!$A$2:$C$899,3,0)</f>
        <v>DISTRITO NACIONAL</v>
      </c>
      <c r="B202" s="123" t="s">
        <v>2716</v>
      </c>
      <c r="C202" s="137">
        <v>44318.582048611112</v>
      </c>
      <c r="D202" s="137" t="s">
        <v>2459</v>
      </c>
      <c r="E202" s="114">
        <v>152</v>
      </c>
      <c r="F202" s="152" t="str">
        <f>VLOOKUP(E202,VIP!$A$2:$O12926,2,0)</f>
        <v>DRBR152</v>
      </c>
      <c r="G202" s="136" t="str">
        <f>VLOOKUP(E202,'LISTADO ATM'!$A$2:$B$898,2,0)</f>
        <v xml:space="preserve">ATM Kiosco Megacentro II </v>
      </c>
      <c r="H202" s="136" t="str">
        <f>VLOOKUP(E202,VIP!$A$2:$O17847,7,FALSE)</f>
        <v>Si</v>
      </c>
      <c r="I202" s="136" t="str">
        <f>VLOOKUP(E202,VIP!$A$2:$O9812,8,FALSE)</f>
        <v>Si</v>
      </c>
      <c r="J202" s="136" t="str">
        <f>VLOOKUP(E202,VIP!$A$2:$O9762,8,FALSE)</f>
        <v>Si</v>
      </c>
      <c r="K202" s="136" t="str">
        <f>VLOOKUP(E202,VIP!$A$2:$O13336,6,0)</f>
        <v>NO</v>
      </c>
      <c r="L202" s="133" t="s">
        <v>2450</v>
      </c>
      <c r="M202" s="138" t="s">
        <v>2456</v>
      </c>
      <c r="N202" s="138" t="s">
        <v>2463</v>
      </c>
      <c r="O202" s="152" t="s">
        <v>2464</v>
      </c>
      <c r="P202" s="135"/>
      <c r="Q202" s="138" t="s">
        <v>2450</v>
      </c>
    </row>
    <row r="203" spans="1:17" ht="18" x14ac:dyDescent="0.25">
      <c r="A203" s="136" t="str">
        <f>VLOOKUP(E203,'LISTADO ATM'!$A$2:$C$899,3,0)</f>
        <v>NORTE</v>
      </c>
      <c r="B203" s="123" t="s">
        <v>2715</v>
      </c>
      <c r="C203" s="137">
        <v>44318.583275462966</v>
      </c>
      <c r="D203" s="137" t="s">
        <v>2483</v>
      </c>
      <c r="E203" s="114">
        <v>40</v>
      </c>
      <c r="F203" s="152" t="str">
        <f>VLOOKUP(E203,VIP!$A$2:$O12925,2,0)</f>
        <v>DRBR040</v>
      </c>
      <c r="G203" s="136" t="str">
        <f>VLOOKUP(E203,'LISTADO ATM'!$A$2:$B$898,2,0)</f>
        <v xml:space="preserve">ATM Oficina El Puñal </v>
      </c>
      <c r="H203" s="136" t="str">
        <f>VLOOKUP(E203,VIP!$A$2:$O17846,7,FALSE)</f>
        <v>Si</v>
      </c>
      <c r="I203" s="136" t="str">
        <f>VLOOKUP(E203,VIP!$A$2:$O9811,8,FALSE)</f>
        <v>Si</v>
      </c>
      <c r="J203" s="136" t="str">
        <f>VLOOKUP(E203,VIP!$A$2:$O9761,8,FALSE)</f>
        <v>Si</v>
      </c>
      <c r="K203" s="136" t="str">
        <f>VLOOKUP(E203,VIP!$A$2:$O13335,6,0)</f>
        <v>NO</v>
      </c>
      <c r="L203" s="133" t="s">
        <v>2419</v>
      </c>
      <c r="M203" s="158" t="s">
        <v>2456</v>
      </c>
      <c r="N203" s="158" t="s">
        <v>2463</v>
      </c>
      <c r="O203" s="165" t="s">
        <v>2594</v>
      </c>
      <c r="P203" s="163"/>
      <c r="Q203" s="158" t="s">
        <v>2419</v>
      </c>
    </row>
    <row r="204" spans="1:17" ht="18" x14ac:dyDescent="0.25">
      <c r="A204" s="136" t="str">
        <f>VLOOKUP(E204,'LISTADO ATM'!$A$2:$C$899,3,0)</f>
        <v>ESTE</v>
      </c>
      <c r="B204" s="123" t="s">
        <v>2714</v>
      </c>
      <c r="C204" s="137">
        <v>44318.584664351853</v>
      </c>
      <c r="D204" s="137" t="s">
        <v>2459</v>
      </c>
      <c r="E204" s="114">
        <v>742</v>
      </c>
      <c r="F204" s="152" t="str">
        <f>VLOOKUP(E204,VIP!$A$2:$O12924,2,0)</f>
        <v>DRBR990</v>
      </c>
      <c r="G204" s="136" t="str">
        <f>VLOOKUP(E204,'LISTADO ATM'!$A$2:$B$898,2,0)</f>
        <v xml:space="preserve">ATM Oficina Plaza del Rey (La Romana) </v>
      </c>
      <c r="H204" s="136" t="str">
        <f>VLOOKUP(E204,VIP!$A$2:$O17845,7,FALSE)</f>
        <v>Si</v>
      </c>
      <c r="I204" s="136" t="str">
        <f>VLOOKUP(E204,VIP!$A$2:$O9810,8,FALSE)</f>
        <v>Si</v>
      </c>
      <c r="J204" s="136" t="str">
        <f>VLOOKUP(E204,VIP!$A$2:$O9760,8,FALSE)</f>
        <v>Si</v>
      </c>
      <c r="K204" s="136" t="str">
        <f>VLOOKUP(E204,VIP!$A$2:$O13334,6,0)</f>
        <v>NO</v>
      </c>
      <c r="L204" s="133" t="s">
        <v>2419</v>
      </c>
      <c r="M204" s="158" t="s">
        <v>2456</v>
      </c>
      <c r="N204" s="158" t="s">
        <v>2463</v>
      </c>
      <c r="O204" s="165" t="s">
        <v>2464</v>
      </c>
      <c r="P204" s="163"/>
      <c r="Q204" s="158" t="s">
        <v>2419</v>
      </c>
    </row>
    <row r="205" spans="1:17" ht="18" x14ac:dyDescent="0.25">
      <c r="A205" s="136" t="str">
        <f>VLOOKUP(E205,'LISTADO ATM'!$A$2:$C$899,3,0)</f>
        <v>DISTRITO NACIONAL</v>
      </c>
      <c r="B205" s="123" t="s">
        <v>2712</v>
      </c>
      <c r="C205" s="137">
        <v>44318.587002314816</v>
      </c>
      <c r="D205" s="137" t="s">
        <v>2459</v>
      </c>
      <c r="E205" s="114">
        <v>875</v>
      </c>
      <c r="F205" s="153" t="str">
        <f>VLOOKUP(E205,VIP!$A$2:$O12922,2,0)</f>
        <v>DRBR875</v>
      </c>
      <c r="G205" s="136" t="str">
        <f>VLOOKUP(E205,'LISTADO ATM'!$A$2:$B$898,2,0)</f>
        <v xml:space="preserve">ATM Texaco Aut. Duarte KM 14 1/2 (Los Alcarrizos) </v>
      </c>
      <c r="H205" s="136" t="str">
        <f>VLOOKUP(E205,VIP!$A$2:$O17843,7,FALSE)</f>
        <v>Si</v>
      </c>
      <c r="I205" s="136" t="str">
        <f>VLOOKUP(E205,VIP!$A$2:$O9808,8,FALSE)</f>
        <v>Si</v>
      </c>
      <c r="J205" s="136" t="str">
        <f>VLOOKUP(E205,VIP!$A$2:$O9758,8,FALSE)</f>
        <v>Si</v>
      </c>
      <c r="K205" s="136" t="str">
        <f>VLOOKUP(E205,VIP!$A$2:$O13332,6,0)</f>
        <v>NO</v>
      </c>
      <c r="L205" s="133" t="s">
        <v>2419</v>
      </c>
      <c r="M205" s="158" t="s">
        <v>2456</v>
      </c>
      <c r="N205" s="158" t="s">
        <v>2463</v>
      </c>
      <c r="O205" s="165" t="s">
        <v>2464</v>
      </c>
      <c r="P205" s="163"/>
      <c r="Q205" s="158" t="s">
        <v>2419</v>
      </c>
    </row>
    <row r="206" spans="1:17" ht="18" x14ac:dyDescent="0.25">
      <c r="A206" s="136" t="str">
        <f>VLOOKUP(E206,'LISTADO ATM'!$A$2:$C$899,3,0)</f>
        <v>DISTRITO NACIONAL</v>
      </c>
      <c r="B206" s="123" t="s">
        <v>2710</v>
      </c>
      <c r="C206" s="137">
        <v>44318.590104166666</v>
      </c>
      <c r="D206" s="137" t="s">
        <v>2459</v>
      </c>
      <c r="E206" s="114">
        <v>566</v>
      </c>
      <c r="F206" s="153" t="str">
        <f>VLOOKUP(E206,VIP!$A$2:$O12920,2,0)</f>
        <v>DRBR508</v>
      </c>
      <c r="G206" s="136" t="str">
        <f>VLOOKUP(E206,'LISTADO ATM'!$A$2:$B$898,2,0)</f>
        <v xml:space="preserve">ATM Hiper Olé Aut. Duarte </v>
      </c>
      <c r="H206" s="136" t="str">
        <f>VLOOKUP(E206,VIP!$A$2:$O17841,7,FALSE)</f>
        <v>Si</v>
      </c>
      <c r="I206" s="136" t="str">
        <f>VLOOKUP(E206,VIP!$A$2:$O9806,8,FALSE)</f>
        <v>Si</v>
      </c>
      <c r="J206" s="136" t="str">
        <f>VLOOKUP(E206,VIP!$A$2:$O9756,8,FALSE)</f>
        <v>Si</v>
      </c>
      <c r="K206" s="136" t="str">
        <f>VLOOKUP(E206,VIP!$A$2:$O13330,6,0)</f>
        <v>NO</v>
      </c>
      <c r="L206" s="133" t="s">
        <v>2450</v>
      </c>
      <c r="M206" s="158" t="s">
        <v>2456</v>
      </c>
      <c r="N206" s="138" t="s">
        <v>2463</v>
      </c>
      <c r="O206" s="153" t="s">
        <v>2464</v>
      </c>
      <c r="P206" s="135"/>
      <c r="Q206" s="158" t="s">
        <v>2450</v>
      </c>
    </row>
    <row r="207" spans="1:17" ht="18" x14ac:dyDescent="0.25">
      <c r="A207" s="136" t="str">
        <f>VLOOKUP(E207,'LISTADO ATM'!$A$2:$C$899,3,0)</f>
        <v>ESTE</v>
      </c>
      <c r="B207" s="123" t="s">
        <v>2708</v>
      </c>
      <c r="C207" s="137">
        <v>44318.593587962961</v>
      </c>
      <c r="D207" s="137" t="s">
        <v>2459</v>
      </c>
      <c r="E207" s="114">
        <v>912</v>
      </c>
      <c r="F207" s="153" t="str">
        <f>VLOOKUP(E207,VIP!$A$2:$O12918,2,0)</f>
        <v>DRBR973</v>
      </c>
      <c r="G207" s="136" t="str">
        <f>VLOOKUP(E207,'LISTADO ATM'!$A$2:$B$898,2,0)</f>
        <v xml:space="preserve">ATM Oficina San Pedro II </v>
      </c>
      <c r="H207" s="136" t="str">
        <f>VLOOKUP(E207,VIP!$A$2:$O17839,7,FALSE)</f>
        <v>Si</v>
      </c>
      <c r="I207" s="136" t="str">
        <f>VLOOKUP(E207,VIP!$A$2:$O9804,8,FALSE)</f>
        <v>Si</v>
      </c>
      <c r="J207" s="136" t="str">
        <f>VLOOKUP(E207,VIP!$A$2:$O9754,8,FALSE)</f>
        <v>Si</v>
      </c>
      <c r="K207" s="136" t="str">
        <f>VLOOKUP(E207,VIP!$A$2:$O13328,6,0)</f>
        <v>SI</v>
      </c>
      <c r="L207" s="133" t="s">
        <v>2419</v>
      </c>
      <c r="M207" s="158" t="s">
        <v>2456</v>
      </c>
      <c r="N207" s="138" t="s">
        <v>2463</v>
      </c>
      <c r="O207" s="153" t="s">
        <v>2464</v>
      </c>
      <c r="P207" s="135"/>
      <c r="Q207" s="158" t="s">
        <v>2419</v>
      </c>
    </row>
    <row r="208" spans="1:17" ht="18" x14ac:dyDescent="0.25">
      <c r="A208" s="136" t="str">
        <f>VLOOKUP(E208,'LISTADO ATM'!$A$2:$C$899,3,0)</f>
        <v>DISTRITO NACIONAL</v>
      </c>
      <c r="B208" s="123" t="s">
        <v>2707</v>
      </c>
      <c r="C208" s="137">
        <v>44318.594895833332</v>
      </c>
      <c r="D208" s="137" t="s">
        <v>2459</v>
      </c>
      <c r="E208" s="114">
        <v>708</v>
      </c>
      <c r="F208" s="153" t="str">
        <f>VLOOKUP(E208,VIP!$A$2:$O12917,2,0)</f>
        <v>DRBR505</v>
      </c>
      <c r="G208" s="136" t="str">
        <f>VLOOKUP(E208,'LISTADO ATM'!$A$2:$B$898,2,0)</f>
        <v xml:space="preserve">ATM El Vestir De Hoy </v>
      </c>
      <c r="H208" s="136" t="str">
        <f>VLOOKUP(E208,VIP!$A$2:$O17838,7,FALSE)</f>
        <v>Si</v>
      </c>
      <c r="I208" s="136" t="str">
        <f>VLOOKUP(E208,VIP!$A$2:$O9803,8,FALSE)</f>
        <v>Si</v>
      </c>
      <c r="J208" s="136" t="str">
        <f>VLOOKUP(E208,VIP!$A$2:$O9753,8,FALSE)</f>
        <v>Si</v>
      </c>
      <c r="K208" s="136" t="str">
        <f>VLOOKUP(E208,VIP!$A$2:$O13327,6,0)</f>
        <v>NO</v>
      </c>
      <c r="L208" s="133" t="s">
        <v>2419</v>
      </c>
      <c r="M208" s="158" t="s">
        <v>2456</v>
      </c>
      <c r="N208" s="158" t="s">
        <v>2463</v>
      </c>
      <c r="O208" s="165" t="s">
        <v>2464</v>
      </c>
      <c r="P208" s="163"/>
      <c r="Q208" s="158" t="s">
        <v>2419</v>
      </c>
    </row>
    <row r="209" spans="1:17" ht="18" x14ac:dyDescent="0.25">
      <c r="A209" s="136" t="str">
        <f>VLOOKUP(E209,'LISTADO ATM'!$A$2:$C$899,3,0)</f>
        <v>DISTRITO NACIONAL</v>
      </c>
      <c r="B209" s="123" t="s">
        <v>2750</v>
      </c>
      <c r="C209" s="137">
        <v>44318.649456018517</v>
      </c>
      <c r="D209" s="137" t="s">
        <v>2459</v>
      </c>
      <c r="E209" s="114">
        <v>331</v>
      </c>
      <c r="F209" s="153" t="str">
        <f>VLOOKUP(E209,VIP!$A$2:$O12916,2,0)</f>
        <v>DRBR331</v>
      </c>
      <c r="G209" s="136" t="str">
        <f>VLOOKUP(E209,'LISTADO ATM'!$A$2:$B$898,2,0)</f>
        <v>ATM Ayuntamiento Sto. Dgo. Este</v>
      </c>
      <c r="H209" s="136" t="str">
        <f>VLOOKUP(E209,VIP!$A$2:$O17837,7,FALSE)</f>
        <v>N/A</v>
      </c>
      <c r="I209" s="136" t="str">
        <f>VLOOKUP(E209,VIP!$A$2:$O9802,8,FALSE)</f>
        <v>N/A</v>
      </c>
      <c r="J209" s="136" t="str">
        <f>VLOOKUP(E209,VIP!$A$2:$O9752,8,FALSE)</f>
        <v>N/A</v>
      </c>
      <c r="K209" s="136" t="str">
        <f>VLOOKUP(E209,VIP!$A$2:$O13326,6,0)</f>
        <v>NO</v>
      </c>
      <c r="L209" s="133" t="s">
        <v>2419</v>
      </c>
      <c r="M209" s="138" t="s">
        <v>2456</v>
      </c>
      <c r="N209" s="138" t="s">
        <v>2463</v>
      </c>
      <c r="O209" s="153" t="s">
        <v>2464</v>
      </c>
      <c r="P209" s="135"/>
      <c r="Q209" s="138" t="s">
        <v>2419</v>
      </c>
    </row>
    <row r="210" spans="1:17" ht="18" x14ac:dyDescent="0.25">
      <c r="A210" s="136" t="str">
        <f>VLOOKUP(E210,'LISTADO ATM'!$A$2:$C$899,3,0)</f>
        <v>DISTRITO NACIONAL</v>
      </c>
      <c r="B210" s="123" t="s">
        <v>2749</v>
      </c>
      <c r="C210" s="137">
        <v>44318.651134259257</v>
      </c>
      <c r="D210" s="137" t="s">
        <v>2459</v>
      </c>
      <c r="E210" s="114">
        <v>967</v>
      </c>
      <c r="F210" s="153" t="str">
        <f>VLOOKUP(E210,VIP!$A$2:$O12915,2,0)</f>
        <v>DRBR967</v>
      </c>
      <c r="G210" s="136" t="str">
        <f>VLOOKUP(E210,'LISTADO ATM'!$A$2:$B$898,2,0)</f>
        <v xml:space="preserve">ATM UNP Hiper Olé Autopista Duarte </v>
      </c>
      <c r="H210" s="136" t="str">
        <f>VLOOKUP(E210,VIP!$A$2:$O17836,7,FALSE)</f>
        <v>Si</v>
      </c>
      <c r="I210" s="136" t="str">
        <f>VLOOKUP(E210,VIP!$A$2:$O9801,8,FALSE)</f>
        <v>Si</v>
      </c>
      <c r="J210" s="136" t="str">
        <f>VLOOKUP(E210,VIP!$A$2:$O9751,8,FALSE)</f>
        <v>Si</v>
      </c>
      <c r="K210" s="136" t="str">
        <f>VLOOKUP(E210,VIP!$A$2:$O13325,6,0)</f>
        <v>NO</v>
      </c>
      <c r="L210" s="133" t="s">
        <v>2419</v>
      </c>
      <c r="M210" s="158" t="s">
        <v>2456</v>
      </c>
      <c r="N210" s="158" t="s">
        <v>2463</v>
      </c>
      <c r="O210" s="165" t="s">
        <v>2464</v>
      </c>
      <c r="P210" s="163"/>
      <c r="Q210" s="158" t="s">
        <v>2419</v>
      </c>
    </row>
    <row r="211" spans="1:17" ht="18" x14ac:dyDescent="0.25">
      <c r="A211" s="136" t="str">
        <f>VLOOKUP(E211,'LISTADO ATM'!$A$2:$C$899,3,0)</f>
        <v>ESTE</v>
      </c>
      <c r="B211" s="123" t="s">
        <v>2748</v>
      </c>
      <c r="C211" s="137">
        <v>44318.652824074074</v>
      </c>
      <c r="D211" s="137" t="s">
        <v>2181</v>
      </c>
      <c r="E211" s="114">
        <v>158</v>
      </c>
      <c r="F211" s="153" t="str">
        <f>VLOOKUP(E211,VIP!$A$2:$O12914,2,0)</f>
        <v>DRBR158</v>
      </c>
      <c r="G211" s="136" t="str">
        <f>VLOOKUP(E211,'LISTADO ATM'!$A$2:$B$898,2,0)</f>
        <v xml:space="preserve">ATM Oficina Romana Norte </v>
      </c>
      <c r="H211" s="136" t="str">
        <f>VLOOKUP(E211,VIP!$A$2:$O17835,7,FALSE)</f>
        <v>Si</v>
      </c>
      <c r="I211" s="136" t="str">
        <f>VLOOKUP(E211,VIP!$A$2:$O9800,8,FALSE)</f>
        <v>Si</v>
      </c>
      <c r="J211" s="136" t="str">
        <f>VLOOKUP(E211,VIP!$A$2:$O9750,8,FALSE)</f>
        <v>Si</v>
      </c>
      <c r="K211" s="136" t="str">
        <f>VLOOKUP(E211,VIP!$A$2:$O13324,6,0)</f>
        <v>SI</v>
      </c>
      <c r="L211" s="133" t="s">
        <v>2479</v>
      </c>
      <c r="M211" s="158" t="s">
        <v>2456</v>
      </c>
      <c r="N211" s="158" t="s">
        <v>2463</v>
      </c>
      <c r="O211" s="165" t="s">
        <v>2465</v>
      </c>
      <c r="P211" s="163"/>
      <c r="Q211" s="158" t="s">
        <v>2479</v>
      </c>
    </row>
    <row r="212" spans="1:17" ht="18" x14ac:dyDescent="0.25">
      <c r="A212" s="136" t="str">
        <f>VLOOKUP(E212,'LISTADO ATM'!$A$2:$C$899,3,0)</f>
        <v>DISTRITO NACIONAL</v>
      </c>
      <c r="B212" s="123" t="s">
        <v>2781</v>
      </c>
      <c r="C212" s="137">
        <v>44318.682476851849</v>
      </c>
      <c r="D212" s="137" t="s">
        <v>2459</v>
      </c>
      <c r="E212" s="114">
        <v>60</v>
      </c>
      <c r="F212" s="153" t="str">
        <f>VLOOKUP(E212,VIP!$A$2:$O12944,2,0)</f>
        <v>DRBR060</v>
      </c>
      <c r="G212" s="136" t="str">
        <f>VLOOKUP(E212,'LISTADO ATM'!$A$2:$B$898,2,0)</f>
        <v xml:space="preserve">ATM Autobanco 27 de Febrero </v>
      </c>
      <c r="H212" s="136" t="str">
        <f>VLOOKUP(E212,VIP!$A$2:$O17865,7,FALSE)</f>
        <v>Si</v>
      </c>
      <c r="I212" s="136" t="str">
        <f>VLOOKUP(E212,VIP!$A$2:$O9830,8,FALSE)</f>
        <v>Si</v>
      </c>
      <c r="J212" s="136" t="str">
        <f>VLOOKUP(E212,VIP!$A$2:$O9780,8,FALSE)</f>
        <v>Si</v>
      </c>
      <c r="K212" s="136" t="str">
        <f>VLOOKUP(E212,VIP!$A$2:$O13354,6,0)</f>
        <v>NO</v>
      </c>
      <c r="L212" s="133" t="s">
        <v>2450</v>
      </c>
      <c r="M212" s="158" t="s">
        <v>2456</v>
      </c>
      <c r="N212" s="138" t="s">
        <v>2463</v>
      </c>
      <c r="O212" s="170" t="s">
        <v>2464</v>
      </c>
      <c r="P212" s="135"/>
      <c r="Q212" s="158" t="s">
        <v>2450</v>
      </c>
    </row>
    <row r="213" spans="1:17" ht="18" x14ac:dyDescent="0.25">
      <c r="A213" s="136" t="str">
        <f>VLOOKUP(E213,'LISTADO ATM'!$A$2:$C$899,3,0)</f>
        <v>NORTE</v>
      </c>
      <c r="B213" s="123" t="s">
        <v>2780</v>
      </c>
      <c r="C213" s="137">
        <v>44318.692893518521</v>
      </c>
      <c r="D213" s="137" t="s">
        <v>2182</v>
      </c>
      <c r="E213" s="114">
        <v>895</v>
      </c>
      <c r="F213" s="153" t="str">
        <f>VLOOKUP(E213,VIP!$A$2:$O12945,2,0)</f>
        <v>DRBR895</v>
      </c>
      <c r="G213" s="136" t="str">
        <f>VLOOKUP(E213,'LISTADO ATM'!$A$2:$B$898,2,0)</f>
        <v xml:space="preserve">ATM S/M Bravo (Santiago) </v>
      </c>
      <c r="H213" s="136" t="str">
        <f>VLOOKUP(E213,VIP!$A$2:$O17866,7,FALSE)</f>
        <v>Si</v>
      </c>
      <c r="I213" s="136" t="str">
        <f>VLOOKUP(E213,VIP!$A$2:$O9831,8,FALSE)</f>
        <v>No</v>
      </c>
      <c r="J213" s="136" t="str">
        <f>VLOOKUP(E213,VIP!$A$2:$O9781,8,FALSE)</f>
        <v>No</v>
      </c>
      <c r="K213" s="136" t="str">
        <f>VLOOKUP(E213,VIP!$A$2:$O13355,6,0)</f>
        <v>NO</v>
      </c>
      <c r="L213" s="133" t="s">
        <v>2479</v>
      </c>
      <c r="M213" s="158" t="s">
        <v>2456</v>
      </c>
      <c r="N213" s="138" t="s">
        <v>2463</v>
      </c>
      <c r="O213" s="153" t="s">
        <v>2492</v>
      </c>
      <c r="P213" s="135"/>
      <c r="Q213" s="158" t="s">
        <v>2479</v>
      </c>
    </row>
    <row r="214" spans="1:17" ht="18" x14ac:dyDescent="0.25">
      <c r="A214" s="136" t="str">
        <f>VLOOKUP(E214,'LISTADO ATM'!$A$2:$C$899,3,0)</f>
        <v>DISTRITO NACIONAL</v>
      </c>
      <c r="B214" s="123" t="s">
        <v>2775</v>
      </c>
      <c r="C214" s="137">
        <v>44318.713680555556</v>
      </c>
      <c r="D214" s="137" t="s">
        <v>2459</v>
      </c>
      <c r="E214" s="114">
        <v>54</v>
      </c>
      <c r="F214" s="153" t="str">
        <f>VLOOKUP(E214,VIP!$A$2:$O12939,2,0)</f>
        <v>DRBR054</v>
      </c>
      <c r="G214" s="136" t="str">
        <f>VLOOKUP(E214,'LISTADO ATM'!$A$2:$B$898,2,0)</f>
        <v xml:space="preserve">ATM Autoservicio Galería 360 </v>
      </c>
      <c r="H214" s="136" t="str">
        <f>VLOOKUP(E214,VIP!$A$2:$O17860,7,FALSE)</f>
        <v>Si</v>
      </c>
      <c r="I214" s="136" t="str">
        <f>VLOOKUP(E214,VIP!$A$2:$O9825,8,FALSE)</f>
        <v>Si</v>
      </c>
      <c r="J214" s="136" t="str">
        <f>VLOOKUP(E214,VIP!$A$2:$O9775,8,FALSE)</f>
        <v>Si</v>
      </c>
      <c r="K214" s="136" t="str">
        <f>VLOOKUP(E214,VIP!$A$2:$O13349,6,0)</f>
        <v>NO</v>
      </c>
      <c r="L214" s="133" t="s">
        <v>2613</v>
      </c>
      <c r="M214" s="158" t="s">
        <v>2456</v>
      </c>
      <c r="N214" s="158" t="s">
        <v>2463</v>
      </c>
      <c r="O214" s="170" t="s">
        <v>2464</v>
      </c>
      <c r="P214" s="163"/>
      <c r="Q214" s="158" t="s">
        <v>2613</v>
      </c>
    </row>
    <row r="215" spans="1:17" ht="18" x14ac:dyDescent="0.25">
      <c r="A215" s="136" t="str">
        <f>VLOOKUP(E215,'LISTADO ATM'!$A$2:$C$899,3,0)</f>
        <v>DISTRITO NACIONAL</v>
      </c>
      <c r="B215" s="123" t="s">
        <v>2772</v>
      </c>
      <c r="C215" s="159">
        <v>44318.720023148147</v>
      </c>
      <c r="D215" s="137" t="s">
        <v>2459</v>
      </c>
      <c r="E215" s="114">
        <v>590</v>
      </c>
      <c r="F215" s="153" t="str">
        <f>VLOOKUP(E215,VIP!$A$2:$O12934,2,0)</f>
        <v>DRBR177</v>
      </c>
      <c r="G215" s="136" t="str">
        <f>VLOOKUP(E215,'LISTADO ATM'!$A$2:$B$898,2,0)</f>
        <v xml:space="preserve">ATM Olé Aut. Las Américas </v>
      </c>
      <c r="H215" s="136" t="str">
        <f>VLOOKUP(E215,VIP!$A$2:$O17855,7,FALSE)</f>
        <v>Si</v>
      </c>
      <c r="I215" s="136" t="str">
        <f>VLOOKUP(E215,VIP!$A$2:$O9820,8,FALSE)</f>
        <v>Si</v>
      </c>
      <c r="J215" s="136" t="str">
        <f>VLOOKUP(E215,VIP!$A$2:$O9770,8,FALSE)</f>
        <v>Si</v>
      </c>
      <c r="K215" s="136" t="str">
        <f>VLOOKUP(E215,VIP!$A$2:$O13344,6,0)</f>
        <v>SI</v>
      </c>
      <c r="L215" s="133" t="s">
        <v>2419</v>
      </c>
      <c r="M215" s="158" t="s">
        <v>2456</v>
      </c>
      <c r="N215" s="158" t="s">
        <v>2463</v>
      </c>
      <c r="O215" s="170" t="s">
        <v>2464</v>
      </c>
      <c r="P215" s="163"/>
      <c r="Q215" s="158" t="s">
        <v>2419</v>
      </c>
    </row>
    <row r="216" spans="1:17" ht="18" x14ac:dyDescent="0.25">
      <c r="A216" s="136" t="str">
        <f>VLOOKUP(E216,'LISTADO ATM'!$A$2:$C$899,3,0)</f>
        <v>DISTRITO NACIONAL</v>
      </c>
      <c r="B216" s="123" t="s">
        <v>2771</v>
      </c>
      <c r="C216" s="159">
        <v>44318.720231481479</v>
      </c>
      <c r="D216" s="137" t="s">
        <v>2459</v>
      </c>
      <c r="E216" s="114">
        <v>300</v>
      </c>
      <c r="F216" s="153" t="str">
        <f>VLOOKUP(E216,VIP!$A$2:$O12935,2,0)</f>
        <v>DRBR300</v>
      </c>
      <c r="G216" s="136" t="str">
        <f>VLOOKUP(E216,'LISTADO ATM'!$A$2:$B$898,2,0)</f>
        <v xml:space="preserve">ATM S/M Aprezio Los Guaricanos </v>
      </c>
      <c r="H216" s="136" t="str">
        <f>VLOOKUP(E216,VIP!$A$2:$O17856,7,FALSE)</f>
        <v>Si</v>
      </c>
      <c r="I216" s="136" t="str">
        <f>VLOOKUP(E216,VIP!$A$2:$O9821,8,FALSE)</f>
        <v>Si</v>
      </c>
      <c r="J216" s="136" t="str">
        <f>VLOOKUP(E216,VIP!$A$2:$O9771,8,FALSE)</f>
        <v>Si</v>
      </c>
      <c r="K216" s="136" t="str">
        <f>VLOOKUP(E216,VIP!$A$2:$O13345,6,0)</f>
        <v>NO</v>
      </c>
      <c r="L216" s="133" t="s">
        <v>2450</v>
      </c>
      <c r="M216" s="138" t="s">
        <v>2456</v>
      </c>
      <c r="N216" s="138" t="s">
        <v>2463</v>
      </c>
      <c r="O216" s="170" t="s">
        <v>2464</v>
      </c>
      <c r="P216" s="135"/>
      <c r="Q216" s="158" t="s">
        <v>2450</v>
      </c>
    </row>
    <row r="217" spans="1:17" ht="18" x14ac:dyDescent="0.25">
      <c r="A217" s="136" t="str">
        <f>VLOOKUP(E217,'LISTADO ATM'!$A$2:$C$899,3,0)</f>
        <v>DISTRITO NACIONAL</v>
      </c>
      <c r="B217" s="123" t="s">
        <v>2768</v>
      </c>
      <c r="C217" s="137">
        <v>44318.722766203704</v>
      </c>
      <c r="D217" s="137" t="s">
        <v>2459</v>
      </c>
      <c r="E217" s="114">
        <v>734</v>
      </c>
      <c r="F217" s="153" t="str">
        <f>VLOOKUP(E217,VIP!$A$2:$O12930,2,0)</f>
        <v>DRBR178</v>
      </c>
      <c r="G217" s="136" t="str">
        <f>VLOOKUP(E217,'LISTADO ATM'!$A$2:$B$898,2,0)</f>
        <v xml:space="preserve">ATM Oficina Independencia I </v>
      </c>
      <c r="H217" s="136" t="str">
        <f>VLOOKUP(E217,VIP!$A$2:$O17851,7,FALSE)</f>
        <v>Si</v>
      </c>
      <c r="I217" s="136" t="str">
        <f>VLOOKUP(E217,VIP!$A$2:$O9816,8,FALSE)</f>
        <v>Si</v>
      </c>
      <c r="J217" s="136" t="str">
        <f>VLOOKUP(E217,VIP!$A$2:$O9766,8,FALSE)</f>
        <v>Si</v>
      </c>
      <c r="K217" s="136" t="str">
        <f>VLOOKUP(E217,VIP!$A$2:$O13340,6,0)</f>
        <v>SI</v>
      </c>
      <c r="L217" s="133" t="s">
        <v>2419</v>
      </c>
      <c r="M217" s="158" t="s">
        <v>2456</v>
      </c>
      <c r="N217" s="158" t="s">
        <v>2463</v>
      </c>
      <c r="O217" s="165" t="s">
        <v>2464</v>
      </c>
      <c r="P217" s="163"/>
      <c r="Q217" s="158" t="s">
        <v>2419</v>
      </c>
    </row>
    <row r="218" spans="1:17" ht="18" x14ac:dyDescent="0.25">
      <c r="A218" s="136" t="str">
        <f>VLOOKUP(E218,'LISTADO ATM'!$A$2:$C$899,3,0)</f>
        <v>DISTRITO NACIONAL</v>
      </c>
      <c r="B218" s="123" t="s">
        <v>2765</v>
      </c>
      <c r="C218" s="137">
        <v>44318.736354166664</v>
      </c>
      <c r="D218" s="137" t="s">
        <v>2577</v>
      </c>
      <c r="E218" s="114">
        <v>459</v>
      </c>
      <c r="F218" s="153" t="str">
        <f>VLOOKUP(E218,VIP!$A$2:$O12929,2,0)</f>
        <v>DRBR459</v>
      </c>
      <c r="G218" s="136" t="str">
        <f>VLOOKUP(E218,'LISTADO ATM'!$A$2:$B$898,2,0)</f>
        <v>ATM Estación Jima Bonao</v>
      </c>
      <c r="H218" s="136" t="str">
        <f>VLOOKUP(E218,VIP!$A$2:$O17850,7,FALSE)</f>
        <v>Si</v>
      </c>
      <c r="I218" s="136" t="str">
        <f>VLOOKUP(E218,VIP!$A$2:$O9815,8,FALSE)</f>
        <v>Si</v>
      </c>
      <c r="J218" s="136" t="str">
        <f>VLOOKUP(E218,VIP!$A$2:$O9765,8,FALSE)</f>
        <v>Si</v>
      </c>
      <c r="K218" s="136" t="str">
        <f>VLOOKUP(E218,VIP!$A$2:$O13339,6,0)</f>
        <v>NO</v>
      </c>
      <c r="L218" s="133" t="s">
        <v>2419</v>
      </c>
      <c r="M218" s="158" t="s">
        <v>2456</v>
      </c>
      <c r="N218" s="158" t="s">
        <v>2463</v>
      </c>
      <c r="O218" s="165" t="s">
        <v>2578</v>
      </c>
      <c r="P218" s="163"/>
      <c r="Q218" s="158" t="s">
        <v>2419</v>
      </c>
    </row>
    <row r="219" spans="1:17" ht="18" x14ac:dyDescent="0.25">
      <c r="A219" s="136" t="str">
        <f>VLOOKUP(E219,'LISTADO ATM'!$A$2:$C$899,3,0)</f>
        <v>DISTRITO NACIONAL</v>
      </c>
      <c r="B219" s="123" t="s">
        <v>2758</v>
      </c>
      <c r="C219" s="137">
        <v>44318.759016203701</v>
      </c>
      <c r="D219" s="137" t="s">
        <v>2459</v>
      </c>
      <c r="E219" s="114">
        <v>938</v>
      </c>
      <c r="F219" s="153" t="str">
        <f>VLOOKUP(E219,VIP!$A$2:$O12920,2,0)</f>
        <v>DRBR938</v>
      </c>
      <c r="G219" s="136" t="str">
        <f>VLOOKUP(E219,'LISTADO ATM'!$A$2:$B$898,2,0)</f>
        <v xml:space="preserve">ATM Autobanco Oficina Filadelfia Plaza </v>
      </c>
      <c r="H219" s="136" t="str">
        <f>VLOOKUP(E219,VIP!$A$2:$O17841,7,FALSE)</f>
        <v>Si</v>
      </c>
      <c r="I219" s="136" t="str">
        <f>VLOOKUP(E219,VIP!$A$2:$O9806,8,FALSE)</f>
        <v>Si</v>
      </c>
      <c r="J219" s="136" t="str">
        <f>VLOOKUP(E219,VIP!$A$2:$O9756,8,FALSE)</f>
        <v>Si</v>
      </c>
      <c r="K219" s="136" t="str">
        <f>VLOOKUP(E219,VIP!$A$2:$O13330,6,0)</f>
        <v>NO</v>
      </c>
      <c r="L219" s="133" t="s">
        <v>2450</v>
      </c>
      <c r="M219" s="158" t="s">
        <v>2456</v>
      </c>
      <c r="N219" s="138" t="s">
        <v>2463</v>
      </c>
      <c r="O219" s="153" t="s">
        <v>2464</v>
      </c>
      <c r="P219" s="135"/>
      <c r="Q219" s="158" t="s">
        <v>2450</v>
      </c>
    </row>
    <row r="220" spans="1:17" ht="18" x14ac:dyDescent="0.25">
      <c r="A220" s="136" t="str">
        <f>VLOOKUP(E220,'LISTADO ATM'!$A$2:$C$899,3,0)</f>
        <v>DISTRITO NACIONAL</v>
      </c>
      <c r="B220" s="123" t="s">
        <v>2757</v>
      </c>
      <c r="C220" s="137">
        <v>44318.764340277776</v>
      </c>
      <c r="D220" s="137" t="s">
        <v>2459</v>
      </c>
      <c r="E220" s="114">
        <v>908</v>
      </c>
      <c r="F220" s="153" t="str">
        <f>VLOOKUP(E220,VIP!$A$2:$O12921,2,0)</f>
        <v>DRBR16D</v>
      </c>
      <c r="G220" s="136" t="str">
        <f>VLOOKUP(E220,'LISTADO ATM'!$A$2:$B$898,2,0)</f>
        <v xml:space="preserve">ATM Oficina Plaza Botánika </v>
      </c>
      <c r="H220" s="136" t="str">
        <f>VLOOKUP(E220,VIP!$A$2:$O17842,7,FALSE)</f>
        <v>Si</v>
      </c>
      <c r="I220" s="136" t="str">
        <f>VLOOKUP(E220,VIP!$A$2:$O9807,8,FALSE)</f>
        <v>Si</v>
      </c>
      <c r="J220" s="136" t="str">
        <f>VLOOKUP(E220,VIP!$A$2:$O9757,8,FALSE)</f>
        <v>Si</v>
      </c>
      <c r="K220" s="136" t="str">
        <f>VLOOKUP(E220,VIP!$A$2:$O13331,6,0)</f>
        <v>NO</v>
      </c>
      <c r="L220" s="133" t="s">
        <v>2419</v>
      </c>
      <c r="M220" s="158" t="s">
        <v>2456</v>
      </c>
      <c r="N220" s="138" t="s">
        <v>2463</v>
      </c>
      <c r="O220" s="153" t="s">
        <v>2464</v>
      </c>
      <c r="P220" s="135"/>
      <c r="Q220" s="158" t="s">
        <v>2419</v>
      </c>
    </row>
    <row r="221" spans="1:17" ht="18" x14ac:dyDescent="0.25">
      <c r="A221" s="136" t="str">
        <f>VLOOKUP(E221,'LISTADO ATM'!$A$2:$C$899,3,0)</f>
        <v>DISTRITO NACIONAL</v>
      </c>
      <c r="B221" s="123" t="s">
        <v>2801</v>
      </c>
      <c r="C221" s="137">
        <v>44318.839270833334</v>
      </c>
      <c r="D221" s="137" t="s">
        <v>2483</v>
      </c>
      <c r="E221" s="114">
        <v>813</v>
      </c>
      <c r="F221" s="153" t="str">
        <f>VLOOKUP(E221,VIP!$A$2:$O12937,2,0)</f>
        <v>DRBR815</v>
      </c>
      <c r="G221" s="136" t="str">
        <f>VLOOKUP(E221,'LISTADO ATM'!$A$2:$B$898,2,0)</f>
        <v>ATM Occidental Mall</v>
      </c>
      <c r="H221" s="136" t="str">
        <f>VLOOKUP(E221,VIP!$A$2:$O17858,7,FALSE)</f>
        <v>Si</v>
      </c>
      <c r="I221" s="136" t="str">
        <f>VLOOKUP(E221,VIP!$A$2:$O9823,8,FALSE)</f>
        <v>Si</v>
      </c>
      <c r="J221" s="136" t="str">
        <f>VLOOKUP(E221,VIP!$A$2:$O9773,8,FALSE)</f>
        <v>Si</v>
      </c>
      <c r="K221" s="136" t="str">
        <f>VLOOKUP(E221,VIP!$A$2:$O13347,6,0)</f>
        <v>NO</v>
      </c>
      <c r="L221" s="133" t="s">
        <v>2419</v>
      </c>
      <c r="M221" s="158" t="s">
        <v>2456</v>
      </c>
      <c r="N221" s="138" t="s">
        <v>2463</v>
      </c>
      <c r="O221" s="153" t="s">
        <v>2484</v>
      </c>
      <c r="P221" s="135"/>
      <c r="Q221" s="158" t="s">
        <v>2419</v>
      </c>
    </row>
    <row r="222" spans="1:17" ht="18" x14ac:dyDescent="0.25">
      <c r="A222" s="136" t="str">
        <f>VLOOKUP(E222,'LISTADO ATM'!$A$2:$C$899,3,0)</f>
        <v>DISTRITO NACIONAL</v>
      </c>
      <c r="B222" s="123" t="s">
        <v>2799</v>
      </c>
      <c r="C222" s="137">
        <v>44318.858900462961</v>
      </c>
      <c r="D222" s="137" t="s">
        <v>2459</v>
      </c>
      <c r="E222" s="114">
        <v>577</v>
      </c>
      <c r="F222" s="153" t="str">
        <f>VLOOKUP(E222,VIP!$A$2:$O12935,2,0)</f>
        <v>DRBR173</v>
      </c>
      <c r="G222" s="136" t="str">
        <f>VLOOKUP(E222,'LISTADO ATM'!$A$2:$B$898,2,0)</f>
        <v xml:space="preserve">ATM Olé Ave. Duarte </v>
      </c>
      <c r="H222" s="136" t="str">
        <f>VLOOKUP(E222,VIP!$A$2:$O17856,7,FALSE)</f>
        <v>Si</v>
      </c>
      <c r="I222" s="136" t="str">
        <f>VLOOKUP(E222,VIP!$A$2:$O9821,8,FALSE)</f>
        <v>Si</v>
      </c>
      <c r="J222" s="136" t="str">
        <f>VLOOKUP(E222,VIP!$A$2:$O9771,8,FALSE)</f>
        <v>Si</v>
      </c>
      <c r="K222" s="136" t="str">
        <f>VLOOKUP(E222,VIP!$A$2:$O13345,6,0)</f>
        <v>SI</v>
      </c>
      <c r="L222" s="133" t="s">
        <v>2450</v>
      </c>
      <c r="M222" s="158" t="s">
        <v>2456</v>
      </c>
      <c r="N222" s="138" t="s">
        <v>2463</v>
      </c>
      <c r="O222" s="153" t="s">
        <v>2464</v>
      </c>
      <c r="P222" s="135"/>
      <c r="Q222" s="158" t="s">
        <v>2450</v>
      </c>
    </row>
    <row r="223" spans="1:17" ht="18" x14ac:dyDescent="0.25">
      <c r="A223" s="136" t="str">
        <f>VLOOKUP(E223,'LISTADO ATM'!$A$2:$C$899,3,0)</f>
        <v>DISTRITO NACIONAL</v>
      </c>
      <c r="B223" s="123" t="s">
        <v>2798</v>
      </c>
      <c r="C223" s="137">
        <v>44318.867291666669</v>
      </c>
      <c r="D223" s="137" t="s">
        <v>2459</v>
      </c>
      <c r="E223" s="114">
        <v>407</v>
      </c>
      <c r="F223" s="153" t="str">
        <f>VLOOKUP(E223,VIP!$A$2:$O12934,2,0)</f>
        <v>DRBR407</v>
      </c>
      <c r="G223" s="136" t="str">
        <f>VLOOKUP(E223,'LISTADO ATM'!$A$2:$B$898,2,0)</f>
        <v xml:space="preserve">ATM Multicentro La Sirena Villa Mella </v>
      </c>
      <c r="H223" s="136" t="str">
        <f>VLOOKUP(E223,VIP!$A$2:$O17855,7,FALSE)</f>
        <v>Si</v>
      </c>
      <c r="I223" s="136" t="str">
        <f>VLOOKUP(E223,VIP!$A$2:$O9820,8,FALSE)</f>
        <v>Si</v>
      </c>
      <c r="J223" s="136" t="str">
        <f>VLOOKUP(E223,VIP!$A$2:$O9770,8,FALSE)</f>
        <v>Si</v>
      </c>
      <c r="K223" s="136" t="str">
        <f>VLOOKUP(E223,VIP!$A$2:$O13344,6,0)</f>
        <v>NO</v>
      </c>
      <c r="L223" s="133" t="s">
        <v>2419</v>
      </c>
      <c r="M223" s="158" t="s">
        <v>2456</v>
      </c>
      <c r="N223" s="138" t="s">
        <v>2463</v>
      </c>
      <c r="O223" s="153" t="s">
        <v>2464</v>
      </c>
      <c r="P223" s="135"/>
      <c r="Q223" s="158" t="s">
        <v>2419</v>
      </c>
    </row>
    <row r="224" spans="1:17" ht="18" x14ac:dyDescent="0.25">
      <c r="A224" s="136" t="str">
        <f>VLOOKUP(E224,'LISTADO ATM'!$A$2:$C$899,3,0)</f>
        <v>DISTRITO NACIONAL</v>
      </c>
      <c r="B224" s="123" t="s">
        <v>2797</v>
      </c>
      <c r="C224" s="137">
        <v>44318.869108796294</v>
      </c>
      <c r="D224" s="137" t="s">
        <v>2459</v>
      </c>
      <c r="E224" s="114">
        <v>719</v>
      </c>
      <c r="F224" s="153" t="str">
        <f>VLOOKUP(E224,VIP!$A$2:$O12933,2,0)</f>
        <v>DRBR419</v>
      </c>
      <c r="G224" s="136" t="str">
        <f>VLOOKUP(E224,'LISTADO ATM'!$A$2:$B$898,2,0)</f>
        <v xml:space="preserve">ATM Ayuntamiento Municipal San Luís </v>
      </c>
      <c r="H224" s="136" t="str">
        <f>VLOOKUP(E224,VIP!$A$2:$O17854,7,FALSE)</f>
        <v>Si</v>
      </c>
      <c r="I224" s="136" t="str">
        <f>VLOOKUP(E224,VIP!$A$2:$O9819,8,FALSE)</f>
        <v>Si</v>
      </c>
      <c r="J224" s="136" t="str">
        <f>VLOOKUP(E224,VIP!$A$2:$O9769,8,FALSE)</f>
        <v>Si</v>
      </c>
      <c r="K224" s="136" t="str">
        <f>VLOOKUP(E224,VIP!$A$2:$O13343,6,0)</f>
        <v>NO</v>
      </c>
      <c r="L224" s="133" t="s">
        <v>2803</v>
      </c>
      <c r="M224" s="158" t="s">
        <v>2456</v>
      </c>
      <c r="N224" s="138" t="s">
        <v>2463</v>
      </c>
      <c r="O224" s="153" t="s">
        <v>2464</v>
      </c>
      <c r="P224" s="135"/>
      <c r="Q224" s="158" t="s">
        <v>2419</v>
      </c>
    </row>
    <row r="225" spans="1:17" ht="18" x14ac:dyDescent="0.25">
      <c r="A225" s="136" t="str">
        <f>VLOOKUP(E225,'LISTADO ATM'!$A$2:$C$899,3,0)</f>
        <v>NORTE</v>
      </c>
      <c r="B225" s="123" t="s">
        <v>2796</v>
      </c>
      <c r="C225" s="137">
        <v>44318.875752314816</v>
      </c>
      <c r="D225" s="137" t="s">
        <v>2577</v>
      </c>
      <c r="E225" s="114">
        <v>877</v>
      </c>
      <c r="F225" s="155" t="str">
        <f>VLOOKUP(E225,VIP!$A$2:$O12932,2,0)</f>
        <v>DRBR877</v>
      </c>
      <c r="G225" s="136" t="str">
        <f>VLOOKUP(E225,'LISTADO ATM'!$A$2:$B$898,2,0)</f>
        <v xml:space="preserve">ATM Estación Los Samanes (Ranchito, La Vega) </v>
      </c>
      <c r="H225" s="136" t="str">
        <f>VLOOKUP(E225,VIP!$A$2:$O17853,7,FALSE)</f>
        <v>Si</v>
      </c>
      <c r="I225" s="136" t="str">
        <f>VLOOKUP(E225,VIP!$A$2:$O9818,8,FALSE)</f>
        <v>Si</v>
      </c>
      <c r="J225" s="136" t="str">
        <f>VLOOKUP(E225,VIP!$A$2:$O9768,8,FALSE)</f>
        <v>Si</v>
      </c>
      <c r="K225" s="136" t="str">
        <f>VLOOKUP(E225,VIP!$A$2:$O13342,6,0)</f>
        <v>NO</v>
      </c>
      <c r="L225" s="133" t="s">
        <v>2419</v>
      </c>
      <c r="M225" s="158" t="s">
        <v>2456</v>
      </c>
      <c r="N225" s="138" t="s">
        <v>2463</v>
      </c>
      <c r="O225" s="155" t="s">
        <v>2578</v>
      </c>
      <c r="P225" s="135"/>
      <c r="Q225" s="158" t="s">
        <v>2419</v>
      </c>
    </row>
    <row r="226" spans="1:17" ht="18" x14ac:dyDescent="0.25">
      <c r="A226" s="136" t="str">
        <f>VLOOKUP(E226,'LISTADO ATM'!$A$2:$C$899,3,0)</f>
        <v>DISTRITO NACIONAL</v>
      </c>
      <c r="B226" s="123" t="s">
        <v>2794</v>
      </c>
      <c r="C226" s="137">
        <v>44318.880891203706</v>
      </c>
      <c r="D226" s="137" t="s">
        <v>2483</v>
      </c>
      <c r="E226" s="114">
        <v>408</v>
      </c>
      <c r="F226" s="155" t="str">
        <f>VLOOKUP(E226,VIP!$A$2:$O12930,2,0)</f>
        <v>DRBR408</v>
      </c>
      <c r="G226" s="136" t="str">
        <f>VLOOKUP(E226,'LISTADO ATM'!$A$2:$B$898,2,0)</f>
        <v xml:space="preserve">ATM Autobanco Las Palmas de Herrera </v>
      </c>
      <c r="H226" s="136" t="str">
        <f>VLOOKUP(E226,VIP!$A$2:$O17851,7,FALSE)</f>
        <v>Si</v>
      </c>
      <c r="I226" s="136" t="str">
        <f>VLOOKUP(E226,VIP!$A$2:$O9816,8,FALSE)</f>
        <v>Si</v>
      </c>
      <c r="J226" s="136" t="str">
        <f>VLOOKUP(E226,VIP!$A$2:$O9766,8,FALSE)</f>
        <v>Si</v>
      </c>
      <c r="K226" s="136" t="str">
        <f>VLOOKUP(E226,VIP!$A$2:$O13340,6,0)</f>
        <v>NO</v>
      </c>
      <c r="L226" s="133" t="s">
        <v>2419</v>
      </c>
      <c r="M226" s="158" t="s">
        <v>2456</v>
      </c>
      <c r="N226" s="138" t="s">
        <v>2463</v>
      </c>
      <c r="O226" s="155" t="s">
        <v>2484</v>
      </c>
      <c r="P226" s="135"/>
      <c r="Q226" s="158" t="s">
        <v>2419</v>
      </c>
    </row>
    <row r="227" spans="1:17" ht="18" x14ac:dyDescent="0.25">
      <c r="A227" s="136" t="str">
        <f>VLOOKUP(E227,'LISTADO ATM'!$A$2:$C$899,3,0)</f>
        <v>DISTRITO NACIONAL</v>
      </c>
      <c r="B227" s="123" t="s">
        <v>2793</v>
      </c>
      <c r="C227" s="137">
        <v>44318.89539351852</v>
      </c>
      <c r="D227" s="137" t="s">
        <v>2459</v>
      </c>
      <c r="E227" s="114">
        <v>394</v>
      </c>
      <c r="F227" s="155" t="str">
        <f>VLOOKUP(E227,VIP!$A$2:$O12929,2,0)</f>
        <v>DRBR394</v>
      </c>
      <c r="G227" s="136" t="str">
        <f>VLOOKUP(E227,'LISTADO ATM'!$A$2:$B$898,2,0)</f>
        <v xml:space="preserve">ATM Multicentro La Sirena Luperón </v>
      </c>
      <c r="H227" s="136" t="str">
        <f>VLOOKUP(E227,VIP!$A$2:$O17850,7,FALSE)</f>
        <v>Si</v>
      </c>
      <c r="I227" s="136" t="str">
        <f>VLOOKUP(E227,VIP!$A$2:$O9815,8,FALSE)</f>
        <v>Si</v>
      </c>
      <c r="J227" s="136" t="str">
        <f>VLOOKUP(E227,VIP!$A$2:$O9765,8,FALSE)</f>
        <v>Si</v>
      </c>
      <c r="K227" s="136" t="str">
        <f>VLOOKUP(E227,VIP!$A$2:$O13339,6,0)</f>
        <v>NO</v>
      </c>
      <c r="L227" s="133" t="s">
        <v>2419</v>
      </c>
      <c r="M227" s="158" t="s">
        <v>2456</v>
      </c>
      <c r="N227" s="158" t="s">
        <v>2463</v>
      </c>
      <c r="O227" s="165" t="s">
        <v>2464</v>
      </c>
      <c r="P227" s="163"/>
      <c r="Q227" s="158" t="s">
        <v>2419</v>
      </c>
    </row>
    <row r="228" spans="1:17" ht="18" x14ac:dyDescent="0.25">
      <c r="A228" s="136" t="str">
        <f>VLOOKUP(E228,'LISTADO ATM'!$A$2:$C$899,3,0)</f>
        <v>DISTRITO NACIONAL</v>
      </c>
      <c r="B228" s="123" t="s">
        <v>2792</v>
      </c>
      <c r="C228" s="137">
        <v>44318.896967592591</v>
      </c>
      <c r="D228" s="137" t="s">
        <v>2459</v>
      </c>
      <c r="E228" s="114">
        <v>387</v>
      </c>
      <c r="F228" s="155" t="str">
        <f>VLOOKUP(E228,VIP!$A$2:$O12928,2,0)</f>
        <v>DRBR387</v>
      </c>
      <c r="G228" s="136" t="str">
        <f>VLOOKUP(E228,'LISTADO ATM'!$A$2:$B$898,2,0)</f>
        <v xml:space="preserve">ATM S/M La Cadena San Vicente de Paul </v>
      </c>
      <c r="H228" s="136" t="str">
        <f>VLOOKUP(E228,VIP!$A$2:$O17849,7,FALSE)</f>
        <v>Si</v>
      </c>
      <c r="I228" s="136" t="str">
        <f>VLOOKUP(E228,VIP!$A$2:$O9814,8,FALSE)</f>
        <v>Si</v>
      </c>
      <c r="J228" s="136" t="str">
        <f>VLOOKUP(E228,VIP!$A$2:$O9764,8,FALSE)</f>
        <v>Si</v>
      </c>
      <c r="K228" s="136" t="str">
        <f>VLOOKUP(E228,VIP!$A$2:$O13338,6,0)</f>
        <v>NO</v>
      </c>
      <c r="L228" s="133" t="s">
        <v>2419</v>
      </c>
      <c r="M228" s="158" t="s">
        <v>2456</v>
      </c>
      <c r="N228" s="138" t="s">
        <v>2463</v>
      </c>
      <c r="O228" s="155" t="s">
        <v>2464</v>
      </c>
      <c r="P228" s="135"/>
      <c r="Q228" s="158" t="s">
        <v>2419</v>
      </c>
    </row>
    <row r="229" spans="1:17" ht="18" x14ac:dyDescent="0.25">
      <c r="A229" s="136" t="str">
        <f>VLOOKUP(E229,'LISTADO ATM'!$A$2:$C$899,3,0)</f>
        <v>ESTE</v>
      </c>
      <c r="B229" s="123" t="s">
        <v>2791</v>
      </c>
      <c r="C229" s="137">
        <v>44318.897928240738</v>
      </c>
      <c r="D229" s="137" t="s">
        <v>2483</v>
      </c>
      <c r="E229" s="114">
        <v>660</v>
      </c>
      <c r="F229" s="155" t="str">
        <f>VLOOKUP(E229,VIP!$A$2:$O12927,2,0)</f>
        <v>DRBR660</v>
      </c>
      <c r="G229" s="136" t="str">
        <f>VLOOKUP(E229,'LISTADO ATM'!$A$2:$B$898,2,0)</f>
        <v>ATM Romana Norte II</v>
      </c>
      <c r="H229" s="136" t="str">
        <f>VLOOKUP(E229,VIP!$A$2:$O17848,7,FALSE)</f>
        <v>N/A</v>
      </c>
      <c r="I229" s="136" t="str">
        <f>VLOOKUP(E229,VIP!$A$2:$O9813,8,FALSE)</f>
        <v>N/A</v>
      </c>
      <c r="J229" s="136" t="str">
        <f>VLOOKUP(E229,VIP!$A$2:$O9763,8,FALSE)</f>
        <v>N/A</v>
      </c>
      <c r="K229" s="136" t="str">
        <f>VLOOKUP(E229,VIP!$A$2:$O13337,6,0)</f>
        <v>N/A</v>
      </c>
      <c r="L229" s="133" t="s">
        <v>2419</v>
      </c>
      <c r="M229" s="158" t="s">
        <v>2456</v>
      </c>
      <c r="N229" s="138" t="s">
        <v>2463</v>
      </c>
      <c r="O229" s="155" t="s">
        <v>2484</v>
      </c>
      <c r="P229" s="135"/>
      <c r="Q229" s="158" t="s">
        <v>2419</v>
      </c>
    </row>
    <row r="230" spans="1:17" ht="18" x14ac:dyDescent="0.25">
      <c r="A230" s="136" t="str">
        <f>VLOOKUP(E230,'LISTADO ATM'!$A$2:$C$899,3,0)</f>
        <v>NORTE</v>
      </c>
      <c r="B230" s="123" t="s">
        <v>2790</v>
      </c>
      <c r="C230" s="137">
        <v>44318.898645833331</v>
      </c>
      <c r="D230" s="137" t="s">
        <v>2483</v>
      </c>
      <c r="E230" s="114">
        <v>380</v>
      </c>
      <c r="F230" s="156" t="str">
        <f>VLOOKUP(E230,VIP!$A$2:$O12926,2,0)</f>
        <v>DRBR380</v>
      </c>
      <c r="G230" s="136" t="str">
        <f>VLOOKUP(E230,'LISTADO ATM'!$A$2:$B$898,2,0)</f>
        <v xml:space="preserve">ATM Oficina Navarrete </v>
      </c>
      <c r="H230" s="136" t="str">
        <f>VLOOKUP(E230,VIP!$A$2:$O17847,7,FALSE)</f>
        <v>Si</v>
      </c>
      <c r="I230" s="136" t="str">
        <f>VLOOKUP(E230,VIP!$A$2:$O9812,8,FALSE)</f>
        <v>Si</v>
      </c>
      <c r="J230" s="136" t="str">
        <f>VLOOKUP(E230,VIP!$A$2:$O9762,8,FALSE)</f>
        <v>Si</v>
      </c>
      <c r="K230" s="136" t="str">
        <f>VLOOKUP(E230,VIP!$A$2:$O13336,6,0)</f>
        <v>NO</v>
      </c>
      <c r="L230" s="133" t="s">
        <v>2450</v>
      </c>
      <c r="M230" s="158" t="s">
        <v>2456</v>
      </c>
      <c r="N230" s="158" t="s">
        <v>2463</v>
      </c>
      <c r="O230" s="165" t="s">
        <v>2484</v>
      </c>
      <c r="P230" s="163"/>
      <c r="Q230" s="158" t="s">
        <v>2450</v>
      </c>
    </row>
    <row r="231" spans="1:17" ht="18" x14ac:dyDescent="0.25">
      <c r="A231" s="164" t="str">
        <f>VLOOKUP(E231,'LISTADO ATM'!$A$2:$C$899,3,0)</f>
        <v>DISTRITO NACIONAL</v>
      </c>
      <c r="B231" s="161" t="s">
        <v>2789</v>
      </c>
      <c r="C231" s="159">
        <v>44318.899456018517</v>
      </c>
      <c r="D231" s="159" t="s">
        <v>2459</v>
      </c>
      <c r="E231" s="160">
        <v>325</v>
      </c>
      <c r="F231" s="165" t="str">
        <f>VLOOKUP(E231,VIP!$A$2:$O12925,2,0)</f>
        <v>DRBR325</v>
      </c>
      <c r="G231" s="164" t="str">
        <f>VLOOKUP(E231,'LISTADO ATM'!$A$2:$B$898,2,0)</f>
        <v>ATM Casa Edwin</v>
      </c>
      <c r="H231" s="164" t="str">
        <f>VLOOKUP(E231,VIP!$A$2:$O17846,7,FALSE)</f>
        <v>Si</v>
      </c>
      <c r="I231" s="164" t="str">
        <f>VLOOKUP(E231,VIP!$A$2:$O9811,8,FALSE)</f>
        <v>Si</v>
      </c>
      <c r="J231" s="164" t="str">
        <f>VLOOKUP(E231,VIP!$A$2:$O9761,8,FALSE)</f>
        <v>Si</v>
      </c>
      <c r="K231" s="164" t="str">
        <f>VLOOKUP(E231,VIP!$A$2:$O13335,6,0)</f>
        <v>NO</v>
      </c>
      <c r="L231" s="162" t="s">
        <v>2419</v>
      </c>
      <c r="M231" s="158" t="s">
        <v>2456</v>
      </c>
      <c r="N231" s="158" t="s">
        <v>2463</v>
      </c>
      <c r="O231" s="165" t="s">
        <v>2464</v>
      </c>
      <c r="P231" s="163"/>
      <c r="Q231" s="158" t="s">
        <v>2419</v>
      </c>
    </row>
    <row r="232" spans="1:17" ht="18" x14ac:dyDescent="0.25">
      <c r="A232" s="164" t="str">
        <f>VLOOKUP(E232,'LISTADO ATM'!$A$2:$C$899,3,0)</f>
        <v>DISTRITO NACIONAL</v>
      </c>
      <c r="B232" s="161" t="s">
        <v>2784</v>
      </c>
      <c r="C232" s="159">
        <v>44318.906921296293</v>
      </c>
      <c r="D232" s="159" t="s">
        <v>2483</v>
      </c>
      <c r="E232" s="160">
        <v>194</v>
      </c>
      <c r="F232" s="165" t="str">
        <f>VLOOKUP(E232,VIP!$A$2:$O12920,2,0)</f>
        <v>DRBR194</v>
      </c>
      <c r="G232" s="164" t="str">
        <f>VLOOKUP(E232,'LISTADO ATM'!$A$2:$B$898,2,0)</f>
        <v xml:space="preserve">ATM UNP Pantoja </v>
      </c>
      <c r="H232" s="164" t="str">
        <f>VLOOKUP(E232,VIP!$A$2:$O17841,7,FALSE)</f>
        <v>Si</v>
      </c>
      <c r="I232" s="164" t="str">
        <f>VLOOKUP(E232,VIP!$A$2:$O9806,8,FALSE)</f>
        <v>No</v>
      </c>
      <c r="J232" s="164" t="str">
        <f>VLOOKUP(E232,VIP!$A$2:$O9756,8,FALSE)</f>
        <v>No</v>
      </c>
      <c r="K232" s="164" t="str">
        <f>VLOOKUP(E232,VIP!$A$2:$O13330,6,0)</f>
        <v>NO</v>
      </c>
      <c r="L232" s="162" t="s">
        <v>2450</v>
      </c>
      <c r="M232" s="158" t="s">
        <v>2456</v>
      </c>
      <c r="N232" s="158" t="s">
        <v>2463</v>
      </c>
      <c r="O232" s="165" t="s">
        <v>2484</v>
      </c>
      <c r="P232" s="163"/>
      <c r="Q232" s="158" t="s">
        <v>2450</v>
      </c>
    </row>
    <row r="233" spans="1:17" ht="18" x14ac:dyDescent="0.25">
      <c r="A233" s="164" t="str">
        <f>VLOOKUP(E233,'LISTADO ATM'!$A$2:$C$899,3,0)</f>
        <v>DISTRITO NACIONAL</v>
      </c>
      <c r="B233" s="161" t="s">
        <v>2806</v>
      </c>
      <c r="C233" s="159">
        <v>44319.240613425929</v>
      </c>
      <c r="D233" s="159" t="s">
        <v>2483</v>
      </c>
      <c r="E233" s="160">
        <v>239</v>
      </c>
      <c r="F233" s="165" t="str">
        <f>VLOOKUP(E233,VIP!$A$2:$O12920,2,0)</f>
        <v>DRBR239</v>
      </c>
      <c r="G233" s="164" t="str">
        <f>VLOOKUP(E233,'LISTADO ATM'!$A$2:$B$898,2,0)</f>
        <v xml:space="preserve">ATM Autobanco Charles de Gaulle </v>
      </c>
      <c r="H233" s="164" t="str">
        <f>VLOOKUP(E233,VIP!$A$2:$O17841,7,FALSE)</f>
        <v>Si</v>
      </c>
      <c r="I233" s="164" t="str">
        <f>VLOOKUP(E233,VIP!$A$2:$O9806,8,FALSE)</f>
        <v>Si</v>
      </c>
      <c r="J233" s="164" t="str">
        <f>VLOOKUP(E233,VIP!$A$2:$O9756,8,FALSE)</f>
        <v>Si</v>
      </c>
      <c r="K233" s="164" t="str">
        <f>VLOOKUP(E233,VIP!$A$2:$O13330,6,0)</f>
        <v>SI</v>
      </c>
      <c r="L233" s="162" t="s">
        <v>2802</v>
      </c>
      <c r="M233" s="158" t="s">
        <v>2456</v>
      </c>
      <c r="N233" s="158" t="s">
        <v>2463</v>
      </c>
      <c r="O233" s="165" t="s">
        <v>2484</v>
      </c>
      <c r="P233" s="163"/>
      <c r="Q233" s="158" t="s">
        <v>2802</v>
      </c>
    </row>
    <row r="234" spans="1:17" ht="18" x14ac:dyDescent="0.25">
      <c r="A234" s="164" t="str">
        <f>VLOOKUP(E234,'LISTADO ATM'!$A$2:$C$899,3,0)</f>
        <v>DISTRITO NACIONAL</v>
      </c>
      <c r="B234" s="161" t="s">
        <v>2807</v>
      </c>
      <c r="C234" s="159">
        <v>44319.242997685185</v>
      </c>
      <c r="D234" s="159" t="s">
        <v>2459</v>
      </c>
      <c r="E234" s="160">
        <v>180</v>
      </c>
      <c r="F234" s="165" t="str">
        <f>VLOOKUP(E234,VIP!$A$2:$O12921,2,0)</f>
        <v>DRBR180</v>
      </c>
      <c r="G234" s="164" t="str">
        <f>VLOOKUP(E234,'LISTADO ATM'!$A$2:$B$898,2,0)</f>
        <v xml:space="preserve">ATM Megacentro II </v>
      </c>
      <c r="H234" s="164" t="str">
        <f>VLOOKUP(E234,VIP!$A$2:$O17842,7,FALSE)</f>
        <v>Si</v>
      </c>
      <c r="I234" s="164" t="str">
        <f>VLOOKUP(E234,VIP!$A$2:$O9807,8,FALSE)</f>
        <v>Si</v>
      </c>
      <c r="J234" s="164" t="str">
        <f>VLOOKUP(E234,VIP!$A$2:$O9757,8,FALSE)</f>
        <v>Si</v>
      </c>
      <c r="K234" s="164" t="str">
        <f>VLOOKUP(E234,VIP!$A$2:$O13331,6,0)</f>
        <v>SI</v>
      </c>
      <c r="L234" s="162" t="s">
        <v>2802</v>
      </c>
      <c r="M234" s="158" t="s">
        <v>2456</v>
      </c>
      <c r="N234" s="158" t="s">
        <v>2463</v>
      </c>
      <c r="O234" s="165" t="s">
        <v>2464</v>
      </c>
      <c r="P234" s="163"/>
      <c r="Q234" s="158" t="s">
        <v>2802</v>
      </c>
    </row>
    <row r="235" spans="1:17" ht="18" x14ac:dyDescent="0.25">
      <c r="A235" s="164" t="str">
        <f>VLOOKUP(E235,'LISTADO ATM'!$A$2:$C$899,3,0)</f>
        <v>NORTE</v>
      </c>
      <c r="B235" s="161" t="s">
        <v>2808</v>
      </c>
      <c r="C235" s="159">
        <v>44319.244513888887</v>
      </c>
      <c r="D235" s="159" t="s">
        <v>2577</v>
      </c>
      <c r="E235" s="160">
        <v>189</v>
      </c>
      <c r="F235" s="165" t="str">
        <f>VLOOKUP(E235,VIP!$A$2:$O12922,2,0)</f>
        <v>DRBR189</v>
      </c>
      <c r="G235" s="164" t="str">
        <f>VLOOKUP(E235,'LISTADO ATM'!$A$2:$B$898,2,0)</f>
        <v xml:space="preserve">ATM Comando Regional Cibao Central P.N. </v>
      </c>
      <c r="H235" s="164" t="str">
        <f>VLOOKUP(E235,VIP!$A$2:$O17843,7,FALSE)</f>
        <v>Si</v>
      </c>
      <c r="I235" s="164" t="str">
        <f>VLOOKUP(E235,VIP!$A$2:$O9808,8,FALSE)</f>
        <v>Si</v>
      </c>
      <c r="J235" s="164" t="str">
        <f>VLOOKUP(E235,VIP!$A$2:$O9758,8,FALSE)</f>
        <v>Si</v>
      </c>
      <c r="K235" s="164" t="str">
        <f>VLOOKUP(E235,VIP!$A$2:$O13332,6,0)</f>
        <v>NO</v>
      </c>
      <c r="L235" s="162" t="s">
        <v>2419</v>
      </c>
      <c r="M235" s="158" t="s">
        <v>2456</v>
      </c>
      <c r="N235" s="158" t="s">
        <v>2463</v>
      </c>
      <c r="O235" s="165" t="s">
        <v>2578</v>
      </c>
      <c r="P235" s="163"/>
      <c r="Q235" s="158" t="s">
        <v>2419</v>
      </c>
    </row>
    <row r="236" spans="1:17" ht="18" x14ac:dyDescent="0.25">
      <c r="A236" s="164" t="str">
        <f>VLOOKUP(E236,'LISTADO ATM'!$A$2:$C$899,3,0)</f>
        <v>DISTRITO NACIONAL</v>
      </c>
      <c r="B236" s="161">
        <v>3335872200</v>
      </c>
      <c r="C236" s="159">
        <v>44319.319444444445</v>
      </c>
      <c r="D236" s="159" t="s">
        <v>2459</v>
      </c>
      <c r="E236" s="160">
        <v>43</v>
      </c>
      <c r="F236" s="165" t="str">
        <f>VLOOKUP(E236,VIP!$A$2:$O12924,2,0)</f>
        <v>DRBR043</v>
      </c>
      <c r="G236" s="164" t="str">
        <f>VLOOKUP(E236,'LISTADO ATM'!$A$2:$B$898,2,0)</f>
        <v xml:space="preserve">ATM Zona Franca San Isidro </v>
      </c>
      <c r="H236" s="164" t="str">
        <f>VLOOKUP(E236,VIP!$A$2:$O17845,7,FALSE)</f>
        <v>Si</v>
      </c>
      <c r="I236" s="164" t="str">
        <f>VLOOKUP(E236,VIP!$A$2:$O9810,8,FALSE)</f>
        <v>No</v>
      </c>
      <c r="J236" s="164" t="str">
        <f>VLOOKUP(E236,VIP!$A$2:$O9760,8,FALSE)</f>
        <v>No</v>
      </c>
      <c r="K236" s="164" t="str">
        <f>VLOOKUP(E236,VIP!$A$2:$O13334,6,0)</f>
        <v>NO</v>
      </c>
      <c r="L236" s="162" t="s">
        <v>2419</v>
      </c>
      <c r="M236" s="158" t="s">
        <v>2456</v>
      </c>
      <c r="N236" s="158" t="s">
        <v>2463</v>
      </c>
      <c r="O236" s="165" t="s">
        <v>2464</v>
      </c>
      <c r="P236" s="163"/>
      <c r="Q236" s="158" t="s">
        <v>2419</v>
      </c>
    </row>
    <row r="237" spans="1:17" ht="18" x14ac:dyDescent="0.25">
      <c r="A237" s="164" t="str">
        <f>VLOOKUP(E237,'LISTADO ATM'!$A$2:$C$899,3,0)</f>
        <v>DISTRITO NACIONAL</v>
      </c>
      <c r="B237" s="161" t="s">
        <v>2816</v>
      </c>
      <c r="C237" s="159">
        <v>44319.358437499999</v>
      </c>
      <c r="D237" s="159" t="s">
        <v>2459</v>
      </c>
      <c r="E237" s="160">
        <v>26</v>
      </c>
      <c r="F237" s="165" t="str">
        <f>VLOOKUP(E237,VIP!$A$2:$O12929,2,0)</f>
        <v>DRBR221</v>
      </c>
      <c r="G237" s="164" t="str">
        <f>VLOOKUP(E237,'LISTADO ATM'!$A$2:$B$898,2,0)</f>
        <v>ATM S/M Jumbo San Isidro</v>
      </c>
      <c r="H237" s="164" t="str">
        <f>VLOOKUP(E237,VIP!$A$2:$O17850,7,FALSE)</f>
        <v>Si</v>
      </c>
      <c r="I237" s="164" t="str">
        <f>VLOOKUP(E237,VIP!$A$2:$O9815,8,FALSE)</f>
        <v>Si</v>
      </c>
      <c r="J237" s="164" t="str">
        <f>VLOOKUP(E237,VIP!$A$2:$O9765,8,FALSE)</f>
        <v>Si</v>
      </c>
      <c r="K237" s="164" t="str">
        <f>VLOOKUP(E237,VIP!$A$2:$O13339,6,0)</f>
        <v>NO</v>
      </c>
      <c r="L237" s="162" t="s">
        <v>2419</v>
      </c>
      <c r="M237" s="158" t="s">
        <v>2456</v>
      </c>
      <c r="N237" s="158" t="s">
        <v>2463</v>
      </c>
      <c r="O237" s="168" t="s">
        <v>2464</v>
      </c>
      <c r="P237" s="163"/>
      <c r="Q237" s="158" t="s">
        <v>2419</v>
      </c>
    </row>
    <row r="238" spans="1:17" ht="18" x14ac:dyDescent="0.25">
      <c r="A238" s="164" t="str">
        <f>VLOOKUP(E238,'LISTADO ATM'!$A$2:$C$899,3,0)</f>
        <v>NORTE</v>
      </c>
      <c r="B238" s="161" t="s">
        <v>2814</v>
      </c>
      <c r="C238" s="159">
        <v>44319.367175925923</v>
      </c>
      <c r="D238" s="159" t="s">
        <v>2577</v>
      </c>
      <c r="E238" s="160">
        <v>172</v>
      </c>
      <c r="F238" s="165" t="str">
        <f>VLOOKUP(E238,VIP!$A$2:$O12927,2,0)</f>
        <v>DRBR172</v>
      </c>
      <c r="G238" s="164" t="str">
        <f>VLOOKUP(E238,'LISTADO ATM'!$A$2:$B$898,2,0)</f>
        <v xml:space="preserve">ATM UNP Guaucí </v>
      </c>
      <c r="H238" s="164" t="str">
        <f>VLOOKUP(E238,VIP!$A$2:$O17848,7,FALSE)</f>
        <v>Si</v>
      </c>
      <c r="I238" s="164" t="str">
        <f>VLOOKUP(E238,VIP!$A$2:$O9813,8,FALSE)</f>
        <v>Si</v>
      </c>
      <c r="J238" s="164" t="str">
        <f>VLOOKUP(E238,VIP!$A$2:$O9763,8,FALSE)</f>
        <v>Si</v>
      </c>
      <c r="K238" s="164" t="str">
        <f>VLOOKUP(E238,VIP!$A$2:$O13337,6,0)</f>
        <v>NO</v>
      </c>
      <c r="L238" s="162" t="s">
        <v>2419</v>
      </c>
      <c r="M238" s="158" t="s">
        <v>2456</v>
      </c>
      <c r="N238" s="158" t="s">
        <v>2463</v>
      </c>
      <c r="O238" s="168" t="s">
        <v>2578</v>
      </c>
      <c r="P238" s="163"/>
      <c r="Q238" s="158" t="s">
        <v>2419</v>
      </c>
    </row>
    <row r="239" spans="1:17" ht="18" x14ac:dyDescent="0.25">
      <c r="A239" s="164" t="str">
        <f>VLOOKUP(E239,'LISTADO ATM'!$A$2:$C$899,3,0)</f>
        <v>NORTE</v>
      </c>
      <c r="B239" s="161" t="s">
        <v>2843</v>
      </c>
      <c r="C239" s="159">
        <v>44319.404502314814</v>
      </c>
      <c r="D239" s="159" t="s">
        <v>2577</v>
      </c>
      <c r="E239" s="160">
        <v>601</v>
      </c>
      <c r="F239" s="165" t="str">
        <f>VLOOKUP(E239,VIP!$A$2:$O12957,2,0)</f>
        <v>DRBR255</v>
      </c>
      <c r="G239" s="164" t="str">
        <f>VLOOKUP(E239,'LISTADO ATM'!$A$2:$B$898,2,0)</f>
        <v xml:space="preserve">ATM Plaza Haché (Santiago) </v>
      </c>
      <c r="H239" s="164" t="str">
        <f>VLOOKUP(E239,VIP!$A$2:$O17878,7,FALSE)</f>
        <v>Si</v>
      </c>
      <c r="I239" s="164" t="str">
        <f>VLOOKUP(E239,VIP!$A$2:$O9843,8,FALSE)</f>
        <v>Si</v>
      </c>
      <c r="J239" s="164" t="str">
        <f>VLOOKUP(E239,VIP!$A$2:$O9793,8,FALSE)</f>
        <v>Si</v>
      </c>
      <c r="K239" s="164" t="str">
        <f>VLOOKUP(E239,VIP!$A$2:$O13367,6,0)</f>
        <v>NO</v>
      </c>
      <c r="L239" s="162" t="s">
        <v>2419</v>
      </c>
      <c r="M239" s="158" t="s">
        <v>2456</v>
      </c>
      <c r="N239" s="158" t="s">
        <v>2463</v>
      </c>
      <c r="O239" s="164" t="s">
        <v>2578</v>
      </c>
      <c r="P239" s="163"/>
      <c r="Q239" s="158" t="s">
        <v>2419</v>
      </c>
    </row>
    <row r="240" spans="1:17" ht="18" x14ac:dyDescent="0.25">
      <c r="A240" s="164" t="str">
        <f>VLOOKUP(E240,'LISTADO ATM'!$A$2:$C$899,3,0)</f>
        <v>DISTRITO NACIONAL</v>
      </c>
      <c r="B240" s="161" t="s">
        <v>2842</v>
      </c>
      <c r="C240" s="159">
        <v>44319.4065625</v>
      </c>
      <c r="D240" s="159" t="s">
        <v>2459</v>
      </c>
      <c r="E240" s="160">
        <v>671</v>
      </c>
      <c r="F240" s="165" t="str">
        <f>VLOOKUP(E240,VIP!$A$2:$O12956,2,0)</f>
        <v>DRBR671</v>
      </c>
      <c r="G240" s="164" t="str">
        <f>VLOOKUP(E240,'LISTADO ATM'!$A$2:$B$898,2,0)</f>
        <v>ATM Ayuntamiento Sto. Dgo. Norte</v>
      </c>
      <c r="H240" s="164" t="str">
        <f>VLOOKUP(E240,VIP!$A$2:$O17877,7,FALSE)</f>
        <v>Si</v>
      </c>
      <c r="I240" s="164" t="str">
        <f>VLOOKUP(E240,VIP!$A$2:$O9842,8,FALSE)</f>
        <v>Si</v>
      </c>
      <c r="J240" s="164" t="str">
        <f>VLOOKUP(E240,VIP!$A$2:$O9792,8,FALSE)</f>
        <v>Si</v>
      </c>
      <c r="K240" s="164" t="str">
        <f>VLOOKUP(E240,VIP!$A$2:$O13366,6,0)</f>
        <v>NO</v>
      </c>
      <c r="L240" s="162" t="s">
        <v>2419</v>
      </c>
      <c r="M240" s="158" t="s">
        <v>2456</v>
      </c>
      <c r="N240" s="158" t="s">
        <v>2463</v>
      </c>
      <c r="O240" s="164" t="s">
        <v>2464</v>
      </c>
      <c r="P240" s="163"/>
      <c r="Q240" s="158" t="s">
        <v>2419</v>
      </c>
    </row>
    <row r="241" spans="1:17" ht="18" hidden="1" x14ac:dyDescent="0.25">
      <c r="A241" s="164" t="str">
        <f>VLOOKUP(E241,'LISTADO ATM'!$A$2:$C$899,3,0)</f>
        <v>DISTRITO NACIONAL</v>
      </c>
      <c r="B241" s="161">
        <v>3335872754</v>
      </c>
      <c r="C241" s="169">
        <v>44319.418749999997</v>
      </c>
      <c r="D241" s="159" t="s">
        <v>2483</v>
      </c>
      <c r="E241" s="160">
        <v>514</v>
      </c>
      <c r="F241" s="165" t="str">
        <f>VLOOKUP(E241,VIP!$A$2:$O12931,2,0)</f>
        <v>DRBR514</v>
      </c>
      <c r="G241" s="164" t="str">
        <f>VLOOKUP(E241,'LISTADO ATM'!$A$2:$B$898,2,0)</f>
        <v>ATM Autoservicio Charles de Gaulle</v>
      </c>
      <c r="H241" s="164" t="str">
        <f>VLOOKUP(E241,VIP!$A$2:$O17852,7,FALSE)</f>
        <v>Si</v>
      </c>
      <c r="I241" s="164" t="str">
        <f>VLOOKUP(E241,VIP!$A$2:$O9817,8,FALSE)</f>
        <v>No</v>
      </c>
      <c r="J241" s="164" t="str">
        <f>VLOOKUP(E241,VIP!$A$2:$O9767,8,FALSE)</f>
        <v>No</v>
      </c>
      <c r="K241" s="164" t="str">
        <f>VLOOKUP(E241,VIP!$A$2:$O13341,6,0)</f>
        <v>NO</v>
      </c>
      <c r="L241" s="162" t="s">
        <v>2468</v>
      </c>
      <c r="M241" s="167" t="s">
        <v>2811</v>
      </c>
      <c r="N241" s="167" t="s">
        <v>2703</v>
      </c>
      <c r="O241" s="164" t="s">
        <v>2818</v>
      </c>
      <c r="P241" s="163" t="s">
        <v>2819</v>
      </c>
      <c r="Q241" s="167" t="s">
        <v>2811</v>
      </c>
    </row>
    <row r="242" spans="1:17" ht="18" hidden="1" x14ac:dyDescent="0.25">
      <c r="A242" s="164" t="str">
        <f>VLOOKUP(E242,'LISTADO ATM'!$A$2:$C$899,3,0)</f>
        <v>ESTE</v>
      </c>
      <c r="B242" s="161">
        <v>3335872777</v>
      </c>
      <c r="C242" s="169">
        <v>44319.424305555556</v>
      </c>
      <c r="D242" s="159" t="s">
        <v>2483</v>
      </c>
      <c r="E242" s="160">
        <v>368</v>
      </c>
      <c r="F242" s="165" t="str">
        <f>VLOOKUP(E242,VIP!$A$2:$O12932,2,0)</f>
        <v xml:space="preserve">DRBR368 </v>
      </c>
      <c r="G242" s="164" t="str">
        <f>VLOOKUP(E242,'LISTADO ATM'!$A$2:$B$898,2,0)</f>
        <v>ATM Ayuntamiento Peralvillo</v>
      </c>
      <c r="H242" s="164" t="str">
        <f>VLOOKUP(E242,VIP!$A$2:$O17853,7,FALSE)</f>
        <v>N/A</v>
      </c>
      <c r="I242" s="164" t="str">
        <f>VLOOKUP(E242,VIP!$A$2:$O9818,8,FALSE)</f>
        <v>N/A</v>
      </c>
      <c r="J242" s="164" t="str">
        <f>VLOOKUP(E242,VIP!$A$2:$O9768,8,FALSE)</f>
        <v>N/A</v>
      </c>
      <c r="K242" s="164" t="str">
        <f>VLOOKUP(E242,VIP!$A$2:$O13342,6,0)</f>
        <v>N/A</v>
      </c>
      <c r="L242" s="162" t="s">
        <v>2468</v>
      </c>
      <c r="M242" s="167" t="s">
        <v>2811</v>
      </c>
      <c r="N242" s="167" t="s">
        <v>2703</v>
      </c>
      <c r="O242" s="164" t="s">
        <v>2818</v>
      </c>
      <c r="P242" s="163" t="s">
        <v>2819</v>
      </c>
      <c r="Q242" s="167" t="s">
        <v>2811</v>
      </c>
    </row>
    <row r="243" spans="1:17" ht="18" hidden="1" x14ac:dyDescent="0.25">
      <c r="A243" s="164" t="str">
        <f>VLOOKUP(E243,'LISTADO ATM'!$A$2:$C$899,3,0)</f>
        <v>SUR</v>
      </c>
      <c r="B243" s="161">
        <v>3335872783</v>
      </c>
      <c r="C243" s="159">
        <v>44319.426388888889</v>
      </c>
      <c r="D243" s="159" t="s">
        <v>2483</v>
      </c>
      <c r="E243" s="160">
        <v>584</v>
      </c>
      <c r="F243" s="165" t="str">
        <f>VLOOKUP(E243,VIP!$A$2:$O12933,2,0)</f>
        <v>DRBR404</v>
      </c>
      <c r="G243" s="164" t="str">
        <f>VLOOKUP(E243,'LISTADO ATM'!$A$2:$B$898,2,0)</f>
        <v xml:space="preserve">ATM Oficina San Cristóbal I </v>
      </c>
      <c r="H243" s="164" t="str">
        <f>VLOOKUP(E243,VIP!$A$2:$O17854,7,FALSE)</f>
        <v>Si</v>
      </c>
      <c r="I243" s="164" t="str">
        <f>VLOOKUP(E243,VIP!$A$2:$O9819,8,FALSE)</f>
        <v>Si</v>
      </c>
      <c r="J243" s="164" t="str">
        <f>VLOOKUP(E243,VIP!$A$2:$O9769,8,FALSE)</f>
        <v>Si</v>
      </c>
      <c r="K243" s="164" t="str">
        <f>VLOOKUP(E243,VIP!$A$2:$O13343,6,0)</f>
        <v>SI</v>
      </c>
      <c r="L243" s="162" t="s">
        <v>2468</v>
      </c>
      <c r="M243" s="167" t="s">
        <v>2811</v>
      </c>
      <c r="N243" s="167" t="s">
        <v>2703</v>
      </c>
      <c r="O243" s="168" t="s">
        <v>2818</v>
      </c>
      <c r="P243" s="163" t="s">
        <v>2819</v>
      </c>
      <c r="Q243" s="167" t="s">
        <v>2811</v>
      </c>
    </row>
    <row r="244" spans="1:17" ht="18" hidden="1" x14ac:dyDescent="0.25">
      <c r="A244" s="164" t="str">
        <f>VLOOKUP(E244,'LISTADO ATM'!$A$2:$C$899,3,0)</f>
        <v>DISTRITO NACIONAL</v>
      </c>
      <c r="B244" s="161">
        <v>3335872835</v>
      </c>
      <c r="C244" s="159">
        <v>44319.432638888888</v>
      </c>
      <c r="D244" s="159" t="s">
        <v>2483</v>
      </c>
      <c r="E244" s="160">
        <v>957</v>
      </c>
      <c r="F244" s="168" t="str">
        <f>VLOOKUP(E244,VIP!$A$2:$O12934,2,0)</f>
        <v>DRBR23F</v>
      </c>
      <c r="G244" s="164" t="str">
        <f>VLOOKUP(E244,'LISTADO ATM'!$A$2:$B$898,2,0)</f>
        <v xml:space="preserve">ATM Oficina Venezuela </v>
      </c>
      <c r="H244" s="164" t="str">
        <f>VLOOKUP(E244,VIP!$A$2:$O17855,7,FALSE)</f>
        <v>Si</v>
      </c>
      <c r="I244" s="164" t="str">
        <f>VLOOKUP(E244,VIP!$A$2:$O9820,8,FALSE)</f>
        <v>Si</v>
      </c>
      <c r="J244" s="164" t="str">
        <f>VLOOKUP(E244,VIP!$A$2:$O9770,8,FALSE)</f>
        <v>Si</v>
      </c>
      <c r="K244" s="164" t="str">
        <f>VLOOKUP(E244,VIP!$A$2:$O13344,6,0)</f>
        <v>SI</v>
      </c>
      <c r="L244" s="162" t="s">
        <v>2468</v>
      </c>
      <c r="M244" s="167" t="s">
        <v>2811</v>
      </c>
      <c r="N244" s="167" t="s">
        <v>2703</v>
      </c>
      <c r="O244" s="168" t="s">
        <v>2818</v>
      </c>
      <c r="P244" s="163" t="s">
        <v>2819</v>
      </c>
      <c r="Q244" s="215" t="s">
        <v>2811</v>
      </c>
    </row>
    <row r="245" spans="1:17" ht="18" hidden="1" x14ac:dyDescent="0.25">
      <c r="A245" s="164" t="str">
        <f>VLOOKUP(E245,'LISTADO ATM'!$A$2:$C$899,3,0)</f>
        <v>ESTE</v>
      </c>
      <c r="B245" s="161">
        <v>3335872854</v>
      </c>
      <c r="C245" s="159">
        <v>44319.436805555553</v>
      </c>
      <c r="D245" s="159" t="s">
        <v>2483</v>
      </c>
      <c r="E245" s="160">
        <v>609</v>
      </c>
      <c r="F245" s="168" t="str">
        <f>VLOOKUP(E245,VIP!$A$2:$O12935,2,0)</f>
        <v>DRBR120</v>
      </c>
      <c r="G245" s="164" t="str">
        <f>VLOOKUP(E245,'LISTADO ATM'!$A$2:$B$898,2,0)</f>
        <v xml:space="preserve">ATM S/M Jumbo (San Pedro) </v>
      </c>
      <c r="H245" s="164" t="str">
        <f>VLOOKUP(E245,VIP!$A$2:$O17856,7,FALSE)</f>
        <v>Si</v>
      </c>
      <c r="I245" s="164" t="str">
        <f>VLOOKUP(E245,VIP!$A$2:$O9821,8,FALSE)</f>
        <v>Si</v>
      </c>
      <c r="J245" s="164" t="str">
        <f>VLOOKUP(E245,VIP!$A$2:$O9771,8,FALSE)</f>
        <v>Si</v>
      </c>
      <c r="K245" s="164" t="str">
        <f>VLOOKUP(E245,VIP!$A$2:$O13345,6,0)</f>
        <v>NO</v>
      </c>
      <c r="L245" s="162" t="s">
        <v>2468</v>
      </c>
      <c r="M245" s="167" t="s">
        <v>2811</v>
      </c>
      <c r="N245" s="167" t="s">
        <v>2703</v>
      </c>
      <c r="O245" s="168" t="s">
        <v>2818</v>
      </c>
      <c r="P245" s="163" t="s">
        <v>2819</v>
      </c>
      <c r="Q245" s="215" t="s">
        <v>2811</v>
      </c>
    </row>
    <row r="246" spans="1:17" ht="18" x14ac:dyDescent="0.25">
      <c r="A246" s="164" t="str">
        <f>VLOOKUP(E246,'LISTADO ATM'!$A$2:$C$899,3,0)</f>
        <v>ESTE</v>
      </c>
      <c r="B246" s="161" t="s">
        <v>2841</v>
      </c>
      <c r="C246" s="159">
        <v>44319.471006944441</v>
      </c>
      <c r="D246" s="159" t="s">
        <v>2459</v>
      </c>
      <c r="E246" s="160">
        <v>427</v>
      </c>
      <c r="F246" s="168" t="str">
        <f>VLOOKUP(E246,VIP!$A$2:$O12955,2,0)</f>
        <v>DRBR427</v>
      </c>
      <c r="G246" s="164" t="str">
        <f>VLOOKUP(E246,'LISTADO ATM'!$A$2:$B$898,2,0)</f>
        <v xml:space="preserve">ATM Almacenes Iberia (Hato Mayor) </v>
      </c>
      <c r="H246" s="164" t="str">
        <f>VLOOKUP(E246,VIP!$A$2:$O17876,7,FALSE)</f>
        <v>Si</v>
      </c>
      <c r="I246" s="164" t="str">
        <f>VLOOKUP(E246,VIP!$A$2:$O9841,8,FALSE)</f>
        <v>Si</v>
      </c>
      <c r="J246" s="164" t="str">
        <f>VLOOKUP(E246,VIP!$A$2:$O9791,8,FALSE)</f>
        <v>Si</v>
      </c>
      <c r="K246" s="164" t="str">
        <f>VLOOKUP(E246,VIP!$A$2:$O13365,6,0)</f>
        <v>NO</v>
      </c>
      <c r="L246" s="162" t="s">
        <v>2419</v>
      </c>
      <c r="M246" s="158" t="s">
        <v>2456</v>
      </c>
      <c r="N246" s="158" t="s">
        <v>2463</v>
      </c>
      <c r="O246" s="168" t="s">
        <v>2464</v>
      </c>
      <c r="P246" s="163"/>
      <c r="Q246" s="158" t="s">
        <v>2419</v>
      </c>
    </row>
    <row r="247" spans="1:17" ht="18" x14ac:dyDescent="0.25">
      <c r="A247" s="164" t="str">
        <f>VLOOKUP(E247,'LISTADO ATM'!$A$2:$C$899,3,0)</f>
        <v>NORTE</v>
      </c>
      <c r="B247" s="161" t="s">
        <v>2840</v>
      </c>
      <c r="C247" s="159">
        <v>44319.480138888888</v>
      </c>
      <c r="D247" s="159" t="s">
        <v>2577</v>
      </c>
      <c r="E247" s="160">
        <v>72</v>
      </c>
      <c r="F247" s="168" t="str">
        <f>VLOOKUP(E247,VIP!$A$2:$O12954,2,0)</f>
        <v>DRBR072</v>
      </c>
      <c r="G247" s="164" t="str">
        <f>VLOOKUP(E247,'LISTADO ATM'!$A$2:$B$898,2,0)</f>
        <v xml:space="preserve">ATM UNP Aeropuerto Gregorio Luperón (Puerto Plata) </v>
      </c>
      <c r="H247" s="164" t="str">
        <f>VLOOKUP(E247,VIP!$A$2:$O17875,7,FALSE)</f>
        <v>Si</v>
      </c>
      <c r="I247" s="164" t="str">
        <f>VLOOKUP(E247,VIP!$A$2:$O9840,8,FALSE)</f>
        <v>Si</v>
      </c>
      <c r="J247" s="164" t="str">
        <f>VLOOKUP(E247,VIP!$A$2:$O9790,8,FALSE)</f>
        <v>Si</v>
      </c>
      <c r="K247" s="164" t="str">
        <f>VLOOKUP(E247,VIP!$A$2:$O13364,6,0)</f>
        <v>NO</v>
      </c>
      <c r="L247" s="162" t="s">
        <v>2419</v>
      </c>
      <c r="M247" s="158" t="s">
        <v>2456</v>
      </c>
      <c r="N247" s="158" t="s">
        <v>2463</v>
      </c>
      <c r="O247" s="168" t="s">
        <v>2578</v>
      </c>
      <c r="P247" s="163"/>
      <c r="Q247" s="158" t="s">
        <v>2419</v>
      </c>
    </row>
    <row r="248" spans="1:17" ht="18" x14ac:dyDescent="0.25">
      <c r="A248" s="164" t="str">
        <f>VLOOKUP(E248,'LISTADO ATM'!$A$2:$C$899,3,0)</f>
        <v>NORTE</v>
      </c>
      <c r="B248" s="161" t="s">
        <v>2839</v>
      </c>
      <c r="C248" s="159">
        <v>44319.482546296298</v>
      </c>
      <c r="D248" s="159" t="s">
        <v>2577</v>
      </c>
      <c r="E248" s="160">
        <v>606</v>
      </c>
      <c r="F248" s="168" t="str">
        <f>VLOOKUP(E248,VIP!$A$2:$O12953,2,0)</f>
        <v>DRBR704</v>
      </c>
      <c r="G248" s="164" t="str">
        <f>VLOOKUP(E248,'LISTADO ATM'!$A$2:$B$898,2,0)</f>
        <v xml:space="preserve">ATM UNP Manolo Tavarez Justo </v>
      </c>
      <c r="H248" s="164" t="str">
        <f>VLOOKUP(E248,VIP!$A$2:$O17874,7,FALSE)</f>
        <v>Si</v>
      </c>
      <c r="I248" s="164" t="str">
        <f>VLOOKUP(E248,VIP!$A$2:$O9839,8,FALSE)</f>
        <v>Si</v>
      </c>
      <c r="J248" s="164" t="str">
        <f>VLOOKUP(E248,VIP!$A$2:$O9789,8,FALSE)</f>
        <v>Si</v>
      </c>
      <c r="K248" s="164" t="str">
        <f>VLOOKUP(E248,VIP!$A$2:$O13363,6,0)</f>
        <v>NO</v>
      </c>
      <c r="L248" s="162" t="s">
        <v>2419</v>
      </c>
      <c r="M248" s="158" t="s">
        <v>2456</v>
      </c>
      <c r="N248" s="158" t="s">
        <v>2463</v>
      </c>
      <c r="O248" s="168" t="s">
        <v>2578</v>
      </c>
      <c r="P248" s="163"/>
      <c r="Q248" s="158" t="s">
        <v>2419</v>
      </c>
    </row>
    <row r="249" spans="1:17" ht="18" x14ac:dyDescent="0.25">
      <c r="A249" s="164" t="str">
        <f>VLOOKUP(E249,'LISTADO ATM'!$A$2:$C$899,3,0)</f>
        <v>NORTE</v>
      </c>
      <c r="B249" s="161" t="s">
        <v>2838</v>
      </c>
      <c r="C249" s="159">
        <v>44319.487708333334</v>
      </c>
      <c r="D249" s="159" t="s">
        <v>2577</v>
      </c>
      <c r="E249" s="160">
        <v>864</v>
      </c>
      <c r="F249" s="168" t="str">
        <f>VLOOKUP(E249,VIP!$A$2:$O12952,2,0)</f>
        <v>DRBR864</v>
      </c>
      <c r="G249" s="164" t="str">
        <f>VLOOKUP(E249,'LISTADO ATM'!$A$2:$B$898,2,0)</f>
        <v xml:space="preserve">ATM Palmares Mall (San Francisco) </v>
      </c>
      <c r="H249" s="164" t="str">
        <f>VLOOKUP(E249,VIP!$A$2:$O17873,7,FALSE)</f>
        <v>Si</v>
      </c>
      <c r="I249" s="164" t="str">
        <f>VLOOKUP(E249,VIP!$A$2:$O9838,8,FALSE)</f>
        <v>Si</v>
      </c>
      <c r="J249" s="164" t="str">
        <f>VLOOKUP(E249,VIP!$A$2:$O9788,8,FALSE)</f>
        <v>Si</v>
      </c>
      <c r="K249" s="164" t="str">
        <f>VLOOKUP(E249,VIP!$A$2:$O13362,6,0)</f>
        <v>NO</v>
      </c>
      <c r="L249" s="162" t="s">
        <v>2419</v>
      </c>
      <c r="M249" s="158" t="s">
        <v>2456</v>
      </c>
      <c r="N249" s="158" t="s">
        <v>2463</v>
      </c>
      <c r="O249" s="168" t="s">
        <v>2578</v>
      </c>
      <c r="P249" s="163"/>
      <c r="Q249" s="158" t="s">
        <v>2419</v>
      </c>
    </row>
    <row r="250" spans="1:17" ht="18" x14ac:dyDescent="0.25">
      <c r="A250" s="164" t="str">
        <f>VLOOKUP(E250,'LISTADO ATM'!$A$2:$C$899,3,0)</f>
        <v>DISTRITO NACIONAL</v>
      </c>
      <c r="B250" s="161" t="s">
        <v>2837</v>
      </c>
      <c r="C250" s="159">
        <v>44319.493819444448</v>
      </c>
      <c r="D250" s="159" t="s">
        <v>2459</v>
      </c>
      <c r="E250" s="160">
        <v>298</v>
      </c>
      <c r="F250" s="168" t="str">
        <f>VLOOKUP(E250,VIP!$A$2:$O12951,2,0)</f>
        <v>DRBR298</v>
      </c>
      <c r="G250" s="164" t="str">
        <f>VLOOKUP(E250,'LISTADO ATM'!$A$2:$B$898,2,0)</f>
        <v xml:space="preserve">ATM S/M Aprezio Engombe </v>
      </c>
      <c r="H250" s="164" t="str">
        <f>VLOOKUP(E250,VIP!$A$2:$O17872,7,FALSE)</f>
        <v>Si</v>
      </c>
      <c r="I250" s="164" t="str">
        <f>VLOOKUP(E250,VIP!$A$2:$O9837,8,FALSE)</f>
        <v>Si</v>
      </c>
      <c r="J250" s="164" t="str">
        <f>VLOOKUP(E250,VIP!$A$2:$O9787,8,FALSE)</f>
        <v>Si</v>
      </c>
      <c r="K250" s="164" t="str">
        <f>VLOOKUP(E250,VIP!$A$2:$O13361,6,0)</f>
        <v>NO</v>
      </c>
      <c r="L250" s="162" t="s">
        <v>2419</v>
      </c>
      <c r="M250" s="158" t="s">
        <v>2456</v>
      </c>
      <c r="N250" s="158" t="s">
        <v>2463</v>
      </c>
      <c r="O250" s="168" t="s">
        <v>2464</v>
      </c>
      <c r="P250" s="163"/>
      <c r="Q250" s="158" t="s">
        <v>2419</v>
      </c>
    </row>
    <row r="251" spans="1:17" ht="18" x14ac:dyDescent="0.25">
      <c r="A251" s="164" t="str">
        <f>VLOOKUP(E251,'LISTADO ATM'!$A$2:$C$899,3,0)</f>
        <v>NORTE</v>
      </c>
      <c r="B251" s="161" t="s">
        <v>2836</v>
      </c>
      <c r="C251" s="159">
        <v>44319.49827546296</v>
      </c>
      <c r="D251" s="159" t="s">
        <v>2577</v>
      </c>
      <c r="E251" s="160">
        <v>633</v>
      </c>
      <c r="F251" s="168" t="str">
        <f>VLOOKUP(E251,VIP!$A$2:$O12950,2,0)</f>
        <v>DRBR260</v>
      </c>
      <c r="G251" s="164" t="str">
        <f>VLOOKUP(E251,'LISTADO ATM'!$A$2:$B$898,2,0)</f>
        <v xml:space="preserve">ATM Autobanco Las Colinas </v>
      </c>
      <c r="H251" s="164" t="str">
        <f>VLOOKUP(E251,VIP!$A$2:$O17871,7,FALSE)</f>
        <v>Si</v>
      </c>
      <c r="I251" s="164" t="str">
        <f>VLOOKUP(E251,VIP!$A$2:$O9836,8,FALSE)</f>
        <v>Si</v>
      </c>
      <c r="J251" s="164" t="str">
        <f>VLOOKUP(E251,VIP!$A$2:$O9786,8,FALSE)</f>
        <v>Si</v>
      </c>
      <c r="K251" s="164" t="str">
        <f>VLOOKUP(E251,VIP!$A$2:$O13360,6,0)</f>
        <v>SI</v>
      </c>
      <c r="L251" s="162" t="s">
        <v>2419</v>
      </c>
      <c r="M251" s="158" t="s">
        <v>2456</v>
      </c>
      <c r="N251" s="158" t="s">
        <v>2463</v>
      </c>
      <c r="O251" s="168" t="s">
        <v>2578</v>
      </c>
      <c r="P251" s="163"/>
      <c r="Q251" s="158" t="s">
        <v>2419</v>
      </c>
    </row>
    <row r="252" spans="1:17" ht="18" x14ac:dyDescent="0.25">
      <c r="A252" s="164" t="str">
        <f>VLOOKUP(E252,'LISTADO ATM'!$A$2:$C$899,3,0)</f>
        <v>NORTE</v>
      </c>
      <c r="B252" s="161" t="s">
        <v>2835</v>
      </c>
      <c r="C252" s="159">
        <v>44319.50472222222</v>
      </c>
      <c r="D252" s="159" t="s">
        <v>2577</v>
      </c>
      <c r="E252" s="160">
        <v>632</v>
      </c>
      <c r="F252" s="168" t="str">
        <f>VLOOKUP(E252,VIP!$A$2:$O12949,2,0)</f>
        <v>DRBR263</v>
      </c>
      <c r="G252" s="164" t="str">
        <f>VLOOKUP(E252,'LISTADO ATM'!$A$2:$B$898,2,0)</f>
        <v xml:space="preserve">ATM Autobanco Gurabo </v>
      </c>
      <c r="H252" s="164" t="str">
        <f>VLOOKUP(E252,VIP!$A$2:$O17870,7,FALSE)</f>
        <v>Si</v>
      </c>
      <c r="I252" s="164" t="str">
        <f>VLOOKUP(E252,VIP!$A$2:$O9835,8,FALSE)</f>
        <v>Si</v>
      </c>
      <c r="J252" s="164" t="str">
        <f>VLOOKUP(E252,VIP!$A$2:$O9785,8,FALSE)</f>
        <v>Si</v>
      </c>
      <c r="K252" s="164" t="str">
        <f>VLOOKUP(E252,VIP!$A$2:$O13359,6,0)</f>
        <v>NO</v>
      </c>
      <c r="L252" s="162" t="s">
        <v>2419</v>
      </c>
      <c r="M252" s="158" t="s">
        <v>2456</v>
      </c>
      <c r="N252" s="158" t="s">
        <v>2463</v>
      </c>
      <c r="O252" s="168" t="s">
        <v>2578</v>
      </c>
      <c r="P252" s="163"/>
      <c r="Q252" s="158" t="s">
        <v>2419</v>
      </c>
    </row>
    <row r="253" spans="1:17" ht="18" x14ac:dyDescent="0.25">
      <c r="A253" s="164" t="str">
        <f>VLOOKUP(E253,'LISTADO ATM'!$A$2:$C$899,3,0)</f>
        <v>ESTE</v>
      </c>
      <c r="B253" s="161" t="s">
        <v>2834</v>
      </c>
      <c r="C253" s="159">
        <v>44319.508414351854</v>
      </c>
      <c r="D253" s="159" t="s">
        <v>2459</v>
      </c>
      <c r="E253" s="160">
        <v>111</v>
      </c>
      <c r="F253" s="168" t="str">
        <f>VLOOKUP(E253,VIP!$A$2:$O12948,2,0)</f>
        <v>DRBR111</v>
      </c>
      <c r="G253" s="164" t="str">
        <f>VLOOKUP(E253,'LISTADO ATM'!$A$2:$B$898,2,0)</f>
        <v xml:space="preserve">ATM Oficina San Pedro </v>
      </c>
      <c r="H253" s="164" t="str">
        <f>VLOOKUP(E253,VIP!$A$2:$O17869,7,FALSE)</f>
        <v>Si</v>
      </c>
      <c r="I253" s="164" t="str">
        <f>VLOOKUP(E253,VIP!$A$2:$O9834,8,FALSE)</f>
        <v>Si</v>
      </c>
      <c r="J253" s="164" t="str">
        <f>VLOOKUP(E253,VIP!$A$2:$O9784,8,FALSE)</f>
        <v>Si</v>
      </c>
      <c r="K253" s="164" t="str">
        <f>VLOOKUP(E253,VIP!$A$2:$O13358,6,0)</f>
        <v>SI</v>
      </c>
      <c r="L253" s="162" t="s">
        <v>2450</v>
      </c>
      <c r="M253" s="158" t="s">
        <v>2456</v>
      </c>
      <c r="N253" s="158" t="s">
        <v>2463</v>
      </c>
      <c r="O253" s="168" t="s">
        <v>2464</v>
      </c>
      <c r="P253" s="163"/>
      <c r="Q253" s="158" t="s">
        <v>2450</v>
      </c>
    </row>
    <row r="254" spans="1:17" ht="18" x14ac:dyDescent="0.25">
      <c r="A254" s="164" t="str">
        <f>VLOOKUP(E254,'LISTADO ATM'!$A$2:$C$899,3,0)</f>
        <v>NORTE</v>
      </c>
      <c r="B254" s="161" t="s">
        <v>2833</v>
      </c>
      <c r="C254" s="159">
        <v>44319.530532407407</v>
      </c>
      <c r="D254" s="159" t="s">
        <v>2182</v>
      </c>
      <c r="E254" s="160">
        <v>712</v>
      </c>
      <c r="F254" s="168" t="str">
        <f>VLOOKUP(E254,VIP!$A$2:$O12947,2,0)</f>
        <v>DRBR128</v>
      </c>
      <c r="G254" s="164" t="str">
        <f>VLOOKUP(E254,'LISTADO ATM'!$A$2:$B$898,2,0)</f>
        <v xml:space="preserve">ATM Oficina Imbert </v>
      </c>
      <c r="H254" s="164" t="str">
        <f>VLOOKUP(E254,VIP!$A$2:$O17868,7,FALSE)</f>
        <v>Si</v>
      </c>
      <c r="I254" s="164" t="str">
        <f>VLOOKUP(E254,VIP!$A$2:$O9833,8,FALSE)</f>
        <v>Si</v>
      </c>
      <c r="J254" s="164" t="str">
        <f>VLOOKUP(E254,VIP!$A$2:$O9783,8,FALSE)</f>
        <v>Si</v>
      </c>
      <c r="K254" s="164" t="str">
        <f>VLOOKUP(E254,VIP!$A$2:$O13357,6,0)</f>
        <v>SI</v>
      </c>
      <c r="L254" s="162" t="s">
        <v>2844</v>
      </c>
      <c r="M254" s="158" t="s">
        <v>2456</v>
      </c>
      <c r="N254" s="158" t="s">
        <v>2463</v>
      </c>
      <c r="O254" s="168" t="s">
        <v>2846</v>
      </c>
      <c r="P254" s="163"/>
      <c r="Q254" s="158" t="s">
        <v>2844</v>
      </c>
    </row>
    <row r="255" spans="1:17" ht="18" x14ac:dyDescent="0.25">
      <c r="A255" s="164" t="str">
        <f>VLOOKUP(E255,'LISTADO ATM'!$A$2:$C$899,3,0)</f>
        <v>NORTE</v>
      </c>
      <c r="B255" s="161" t="s">
        <v>2832</v>
      </c>
      <c r="C255" s="159">
        <v>44319.531377314815</v>
      </c>
      <c r="D255" s="159" t="s">
        <v>2182</v>
      </c>
      <c r="E255" s="160">
        <v>687</v>
      </c>
      <c r="F255" s="168" t="str">
        <f>VLOOKUP(E255,VIP!$A$2:$O12946,2,0)</f>
        <v>DRBR687</v>
      </c>
      <c r="G255" s="164" t="str">
        <f>VLOOKUP(E255,'LISTADO ATM'!$A$2:$B$898,2,0)</f>
        <v>ATM Oficina Monterrico II</v>
      </c>
      <c r="H255" s="164" t="str">
        <f>VLOOKUP(E255,VIP!$A$2:$O17867,7,FALSE)</f>
        <v>NO</v>
      </c>
      <c r="I255" s="164" t="str">
        <f>VLOOKUP(E255,VIP!$A$2:$O9832,8,FALSE)</f>
        <v>NO</v>
      </c>
      <c r="J255" s="164" t="str">
        <f>VLOOKUP(E255,VIP!$A$2:$O9782,8,FALSE)</f>
        <v>NO</v>
      </c>
      <c r="K255" s="164" t="str">
        <f>VLOOKUP(E255,VIP!$A$2:$O13356,6,0)</f>
        <v>SI</v>
      </c>
      <c r="L255" s="162" t="s">
        <v>2844</v>
      </c>
      <c r="M255" s="158" t="s">
        <v>2456</v>
      </c>
      <c r="N255" s="158" t="s">
        <v>2463</v>
      </c>
      <c r="O255" s="168" t="s">
        <v>2846</v>
      </c>
      <c r="P255" s="163"/>
      <c r="Q255" s="158" t="s">
        <v>2844</v>
      </c>
    </row>
    <row r="256" spans="1:17" ht="18" x14ac:dyDescent="0.25">
      <c r="A256" s="164" t="str">
        <f>VLOOKUP(E256,'LISTADO ATM'!$A$2:$C$899,3,0)</f>
        <v>NORTE</v>
      </c>
      <c r="B256" s="161" t="s">
        <v>2831</v>
      </c>
      <c r="C256" s="159">
        <v>44319.532106481478</v>
      </c>
      <c r="D256" s="159" t="s">
        <v>2181</v>
      </c>
      <c r="E256" s="160">
        <v>950</v>
      </c>
      <c r="F256" s="168" t="str">
        <f>VLOOKUP(E256,VIP!$A$2:$O12945,2,0)</f>
        <v>DRBR12G</v>
      </c>
      <c r="G256" s="164" t="str">
        <f>VLOOKUP(E256,'LISTADO ATM'!$A$2:$B$898,2,0)</f>
        <v xml:space="preserve">ATM Oficina Monterrico </v>
      </c>
      <c r="H256" s="164" t="str">
        <f>VLOOKUP(E256,VIP!$A$2:$O17866,7,FALSE)</f>
        <v>Si</v>
      </c>
      <c r="I256" s="164" t="str">
        <f>VLOOKUP(E256,VIP!$A$2:$O9831,8,FALSE)</f>
        <v>Si</v>
      </c>
      <c r="J256" s="164" t="str">
        <f>VLOOKUP(E256,VIP!$A$2:$O9781,8,FALSE)</f>
        <v>Si</v>
      </c>
      <c r="K256" s="164" t="str">
        <f>VLOOKUP(E256,VIP!$A$2:$O13355,6,0)</f>
        <v>SI</v>
      </c>
      <c r="L256" s="162" t="s">
        <v>2844</v>
      </c>
      <c r="M256" s="158" t="s">
        <v>2456</v>
      </c>
      <c r="N256" s="158" t="s">
        <v>2463</v>
      </c>
      <c r="O256" s="168" t="s">
        <v>2492</v>
      </c>
      <c r="P256" s="163"/>
      <c r="Q256" s="158" t="s">
        <v>2844</v>
      </c>
    </row>
    <row r="257" spans="1:17" ht="18" x14ac:dyDescent="0.25">
      <c r="A257" s="164" t="str">
        <f>VLOOKUP(E257,'LISTADO ATM'!$A$2:$C$899,3,0)</f>
        <v>NORTE</v>
      </c>
      <c r="B257" s="161" t="s">
        <v>2830</v>
      </c>
      <c r="C257" s="159">
        <v>44319.532731481479</v>
      </c>
      <c r="D257" s="159" t="s">
        <v>2182</v>
      </c>
      <c r="E257" s="160">
        <v>736</v>
      </c>
      <c r="F257" s="168" t="str">
        <f>VLOOKUP(E257,VIP!$A$2:$O12944,2,0)</f>
        <v>DRBR071</v>
      </c>
      <c r="G257" s="164" t="str">
        <f>VLOOKUP(E257,'LISTADO ATM'!$A$2:$B$898,2,0)</f>
        <v xml:space="preserve">ATM Oficina Puerto Plata I </v>
      </c>
      <c r="H257" s="164" t="str">
        <f>VLOOKUP(E257,VIP!$A$2:$O17865,7,FALSE)</f>
        <v>Si</v>
      </c>
      <c r="I257" s="164" t="str">
        <f>VLOOKUP(E257,VIP!$A$2:$O9830,8,FALSE)</f>
        <v>Si</v>
      </c>
      <c r="J257" s="164" t="str">
        <f>VLOOKUP(E257,VIP!$A$2:$O9780,8,FALSE)</f>
        <v>Si</v>
      </c>
      <c r="K257" s="164" t="str">
        <f>VLOOKUP(E257,VIP!$A$2:$O13354,6,0)</f>
        <v>SI</v>
      </c>
      <c r="L257" s="162" t="s">
        <v>2844</v>
      </c>
      <c r="M257" s="158" t="s">
        <v>2456</v>
      </c>
      <c r="N257" s="158" t="s">
        <v>2463</v>
      </c>
      <c r="O257" s="168" t="s">
        <v>2846</v>
      </c>
      <c r="P257" s="163"/>
      <c r="Q257" s="158" t="s">
        <v>2844</v>
      </c>
    </row>
    <row r="258" spans="1:17" ht="18" x14ac:dyDescent="0.25">
      <c r="A258" s="164" t="str">
        <f>VLOOKUP(E258,'LISTADO ATM'!$A$2:$C$899,3,0)</f>
        <v>DISTRITO NACIONAL</v>
      </c>
      <c r="B258" s="161" t="s">
        <v>2829</v>
      </c>
      <c r="C258" s="159">
        <v>44319.567245370374</v>
      </c>
      <c r="D258" s="159" t="s">
        <v>2181</v>
      </c>
      <c r="E258" s="160">
        <v>583</v>
      </c>
      <c r="F258" s="168" t="str">
        <f>VLOOKUP(E258,VIP!$A$2:$O12943,2,0)</f>
        <v>DRBR431</v>
      </c>
      <c r="G258" s="164" t="str">
        <f>VLOOKUP(E258,'LISTADO ATM'!$A$2:$B$898,2,0)</f>
        <v xml:space="preserve">ATM Ministerio Fuerzas Armadas I </v>
      </c>
      <c r="H258" s="164" t="str">
        <f>VLOOKUP(E258,VIP!$A$2:$O17864,7,FALSE)</f>
        <v>Si</v>
      </c>
      <c r="I258" s="164" t="str">
        <f>VLOOKUP(E258,VIP!$A$2:$O9829,8,FALSE)</f>
        <v>Si</v>
      </c>
      <c r="J258" s="164" t="str">
        <f>VLOOKUP(E258,VIP!$A$2:$O9779,8,FALSE)</f>
        <v>Si</v>
      </c>
      <c r="K258" s="164" t="str">
        <f>VLOOKUP(E258,VIP!$A$2:$O13353,6,0)</f>
        <v>NO</v>
      </c>
      <c r="L258" s="162" t="s">
        <v>2220</v>
      </c>
      <c r="M258" s="158" t="s">
        <v>2456</v>
      </c>
      <c r="N258" s="158" t="s">
        <v>2463</v>
      </c>
      <c r="O258" s="168" t="s">
        <v>2465</v>
      </c>
      <c r="P258" s="163"/>
      <c r="Q258" s="158" t="s">
        <v>2220</v>
      </c>
    </row>
    <row r="259" spans="1:17" ht="18" x14ac:dyDescent="0.25">
      <c r="A259" s="164" t="str">
        <f>VLOOKUP(E259,'LISTADO ATM'!$A$2:$C$899,3,0)</f>
        <v>ESTE</v>
      </c>
      <c r="B259" s="161" t="s">
        <v>2828</v>
      </c>
      <c r="C259" s="159">
        <v>44319.572951388887</v>
      </c>
      <c r="D259" s="159" t="s">
        <v>2181</v>
      </c>
      <c r="E259" s="160">
        <v>78</v>
      </c>
      <c r="F259" s="168" t="str">
        <f>VLOOKUP(E259,VIP!$A$2:$O12942,2,0)</f>
        <v>DRBR078</v>
      </c>
      <c r="G259" s="164" t="str">
        <f>VLOOKUP(E259,'LISTADO ATM'!$A$2:$B$898,2,0)</f>
        <v xml:space="preserve">ATM Hotel Nickelodeon II ( Punta Cana) </v>
      </c>
      <c r="H259" s="164" t="str">
        <f>VLOOKUP(E259,VIP!$A$2:$O17863,7,FALSE)</f>
        <v>Si</v>
      </c>
      <c r="I259" s="164" t="str">
        <f>VLOOKUP(E259,VIP!$A$2:$O9828,8,FALSE)</f>
        <v>Si</v>
      </c>
      <c r="J259" s="164" t="str">
        <f>VLOOKUP(E259,VIP!$A$2:$O9778,8,FALSE)</f>
        <v>Si</v>
      </c>
      <c r="K259" s="164" t="str">
        <f>VLOOKUP(E259,VIP!$A$2:$O13352,6,0)</f>
        <v/>
      </c>
      <c r="L259" s="162" t="s">
        <v>2220</v>
      </c>
      <c r="M259" s="158" t="s">
        <v>2456</v>
      </c>
      <c r="N259" s="158" t="s">
        <v>2463</v>
      </c>
      <c r="O259" s="168" t="s">
        <v>2465</v>
      </c>
      <c r="P259" s="163"/>
      <c r="Q259" s="158" t="s">
        <v>2220</v>
      </c>
    </row>
    <row r="260" spans="1:17" ht="18" x14ac:dyDescent="0.25">
      <c r="A260" s="164" t="str">
        <f>VLOOKUP(E260,'LISTADO ATM'!$A$2:$C$899,3,0)</f>
        <v>DISTRITO NACIONAL</v>
      </c>
      <c r="B260" s="161" t="s">
        <v>2827</v>
      </c>
      <c r="C260" s="159">
        <v>44319.573993055557</v>
      </c>
      <c r="D260" s="159" t="s">
        <v>2181</v>
      </c>
      <c r="E260" s="160">
        <v>589</v>
      </c>
      <c r="F260" s="168" t="str">
        <f>VLOOKUP(E260,VIP!$A$2:$O12941,2,0)</f>
        <v>DRBR23E</v>
      </c>
      <c r="G260" s="164" t="str">
        <f>VLOOKUP(E260,'LISTADO ATM'!$A$2:$B$898,2,0)</f>
        <v xml:space="preserve">ATM S/M Bravo San Vicente de Paul </v>
      </c>
      <c r="H260" s="164" t="str">
        <f>VLOOKUP(E260,VIP!$A$2:$O17862,7,FALSE)</f>
        <v>Si</v>
      </c>
      <c r="I260" s="164" t="str">
        <f>VLOOKUP(E260,VIP!$A$2:$O9827,8,FALSE)</f>
        <v>No</v>
      </c>
      <c r="J260" s="164" t="str">
        <f>VLOOKUP(E260,VIP!$A$2:$O9777,8,FALSE)</f>
        <v>No</v>
      </c>
      <c r="K260" s="164" t="str">
        <f>VLOOKUP(E260,VIP!$A$2:$O13351,6,0)</f>
        <v>NO</v>
      </c>
      <c r="L260" s="162" t="s">
        <v>2220</v>
      </c>
      <c r="M260" s="158" t="s">
        <v>2456</v>
      </c>
      <c r="N260" s="158" t="s">
        <v>2463</v>
      </c>
      <c r="O260" s="168" t="s">
        <v>2465</v>
      </c>
      <c r="P260" s="163"/>
      <c r="Q260" s="158" t="s">
        <v>2220</v>
      </c>
    </row>
    <row r="261" spans="1:17" ht="18" x14ac:dyDescent="0.25">
      <c r="A261" s="164" t="str">
        <f>VLOOKUP(E261,'LISTADO ATM'!$A$2:$C$899,3,0)</f>
        <v>NORTE</v>
      </c>
      <c r="B261" s="161" t="s">
        <v>2826</v>
      </c>
      <c r="C261" s="159">
        <v>44319.580254629633</v>
      </c>
      <c r="D261" s="159" t="s">
        <v>2182</v>
      </c>
      <c r="E261" s="160">
        <v>497</v>
      </c>
      <c r="F261" s="168" t="str">
        <f>VLOOKUP(E261,VIP!$A$2:$O12940,2,0)</f>
        <v>DRBR497</v>
      </c>
      <c r="G261" s="164" t="str">
        <f>VLOOKUP(E261,'LISTADO ATM'!$A$2:$B$898,2,0)</f>
        <v xml:space="preserve">ATM Oficina El Portal II (Santiago) </v>
      </c>
      <c r="H261" s="164" t="str">
        <f>VLOOKUP(E261,VIP!$A$2:$O17861,7,FALSE)</f>
        <v>Si</v>
      </c>
      <c r="I261" s="164" t="str">
        <f>VLOOKUP(E261,VIP!$A$2:$O9826,8,FALSE)</f>
        <v>Si</v>
      </c>
      <c r="J261" s="164" t="str">
        <f>VLOOKUP(E261,VIP!$A$2:$O9776,8,FALSE)</f>
        <v>Si</v>
      </c>
      <c r="K261" s="164" t="str">
        <f>VLOOKUP(E261,VIP!$A$2:$O13350,6,0)</f>
        <v>SI</v>
      </c>
      <c r="L261" s="162" t="s">
        <v>2422</v>
      </c>
      <c r="M261" s="158" t="s">
        <v>2456</v>
      </c>
      <c r="N261" s="158" t="s">
        <v>2463</v>
      </c>
      <c r="O261" s="168" t="s">
        <v>2492</v>
      </c>
      <c r="P261" s="163"/>
      <c r="Q261" s="158" t="s">
        <v>2422</v>
      </c>
    </row>
    <row r="262" spans="1:17" ht="18" x14ac:dyDescent="0.25">
      <c r="A262" s="164" t="str">
        <f>VLOOKUP(E262,'LISTADO ATM'!$A$2:$C$899,3,0)</f>
        <v>NORTE</v>
      </c>
      <c r="B262" s="161" t="s">
        <v>2825</v>
      </c>
      <c r="C262" s="159">
        <v>44319.582766203705</v>
      </c>
      <c r="D262" s="159" t="s">
        <v>2182</v>
      </c>
      <c r="E262" s="160">
        <v>647</v>
      </c>
      <c r="F262" s="168" t="str">
        <f>VLOOKUP(E262,VIP!$A$2:$O12939,2,0)</f>
        <v>DRBR254</v>
      </c>
      <c r="G262" s="164" t="str">
        <f>VLOOKUP(E262,'LISTADO ATM'!$A$2:$B$898,2,0)</f>
        <v xml:space="preserve">ATM CORAASAN </v>
      </c>
      <c r="H262" s="164" t="str">
        <f>VLOOKUP(E262,VIP!$A$2:$O17860,7,FALSE)</f>
        <v>Si</v>
      </c>
      <c r="I262" s="164" t="str">
        <f>VLOOKUP(E262,VIP!$A$2:$O9825,8,FALSE)</f>
        <v>Si</v>
      </c>
      <c r="J262" s="164" t="str">
        <f>VLOOKUP(E262,VIP!$A$2:$O9775,8,FALSE)</f>
        <v>Si</v>
      </c>
      <c r="K262" s="164" t="str">
        <f>VLOOKUP(E262,VIP!$A$2:$O13349,6,0)</f>
        <v>NO</v>
      </c>
      <c r="L262" s="162" t="s">
        <v>2422</v>
      </c>
      <c r="M262" s="158" t="s">
        <v>2456</v>
      </c>
      <c r="N262" s="158" t="s">
        <v>2463</v>
      </c>
      <c r="O262" s="168" t="s">
        <v>2492</v>
      </c>
      <c r="P262" s="163"/>
      <c r="Q262" s="158" t="s">
        <v>2422</v>
      </c>
    </row>
    <row r="263" spans="1:17" ht="18" x14ac:dyDescent="0.25">
      <c r="A263" s="164" t="str">
        <f>VLOOKUP(E263,'LISTADO ATM'!$A$2:$C$899,3,0)</f>
        <v>NORTE</v>
      </c>
      <c r="B263" s="161" t="s">
        <v>2824</v>
      </c>
      <c r="C263" s="159">
        <v>44319.583877314813</v>
      </c>
      <c r="D263" s="159" t="s">
        <v>2182</v>
      </c>
      <c r="E263" s="160">
        <v>796</v>
      </c>
      <c r="F263" s="168" t="str">
        <f>VLOOKUP(E263,VIP!$A$2:$O12938,2,0)</f>
        <v>DRBR155</v>
      </c>
      <c r="G263" s="164" t="str">
        <f>VLOOKUP(E263,'LISTADO ATM'!$A$2:$B$898,2,0)</f>
        <v xml:space="preserve">ATM Oficina Plaza Ventura (Nagua) </v>
      </c>
      <c r="H263" s="164" t="str">
        <f>VLOOKUP(E263,VIP!$A$2:$O17859,7,FALSE)</f>
        <v>Si</v>
      </c>
      <c r="I263" s="164" t="str">
        <f>VLOOKUP(E263,VIP!$A$2:$O9824,8,FALSE)</f>
        <v>Si</v>
      </c>
      <c r="J263" s="164" t="str">
        <f>VLOOKUP(E263,VIP!$A$2:$O9774,8,FALSE)</f>
        <v>Si</v>
      </c>
      <c r="K263" s="164" t="str">
        <f>VLOOKUP(E263,VIP!$A$2:$O13348,6,0)</f>
        <v>SI</v>
      </c>
      <c r="L263" s="162" t="s">
        <v>2479</v>
      </c>
      <c r="M263" s="158" t="s">
        <v>2456</v>
      </c>
      <c r="N263" s="158" t="s">
        <v>2463</v>
      </c>
      <c r="O263" s="168" t="s">
        <v>2845</v>
      </c>
      <c r="P263" s="163"/>
      <c r="Q263" s="158" t="s">
        <v>2479</v>
      </c>
    </row>
    <row r="264" spans="1:17" ht="18" x14ac:dyDescent="0.25">
      <c r="A264" s="164" t="str">
        <f>VLOOKUP(E264,'LISTADO ATM'!$A$2:$C$899,3,0)</f>
        <v>DISTRITO NACIONAL</v>
      </c>
      <c r="B264" s="161" t="s">
        <v>2823</v>
      </c>
      <c r="C264" s="159">
        <v>44319.586238425924</v>
      </c>
      <c r="D264" s="159" t="s">
        <v>2181</v>
      </c>
      <c r="E264" s="160">
        <v>568</v>
      </c>
      <c r="F264" s="168" t="str">
        <f>VLOOKUP(E264,VIP!$A$2:$O12937,2,0)</f>
        <v>DRBR01F</v>
      </c>
      <c r="G264" s="164" t="str">
        <f>VLOOKUP(E264,'LISTADO ATM'!$A$2:$B$898,2,0)</f>
        <v xml:space="preserve">ATM Ministerio de Educación </v>
      </c>
      <c r="H264" s="164" t="str">
        <f>VLOOKUP(E264,VIP!$A$2:$O17858,7,FALSE)</f>
        <v>Si</v>
      </c>
      <c r="I264" s="164" t="str">
        <f>VLOOKUP(E264,VIP!$A$2:$O9823,8,FALSE)</f>
        <v>Si</v>
      </c>
      <c r="J264" s="164" t="str">
        <f>VLOOKUP(E264,VIP!$A$2:$O9773,8,FALSE)</f>
        <v>Si</v>
      </c>
      <c r="K264" s="164" t="str">
        <f>VLOOKUP(E264,VIP!$A$2:$O13347,6,0)</f>
        <v>NO</v>
      </c>
      <c r="L264" s="162" t="s">
        <v>2422</v>
      </c>
      <c r="M264" s="158" t="s">
        <v>2456</v>
      </c>
      <c r="N264" s="158" t="s">
        <v>2463</v>
      </c>
      <c r="O264" s="168" t="s">
        <v>2465</v>
      </c>
      <c r="P264" s="163"/>
      <c r="Q264" s="158" t="s">
        <v>2422</v>
      </c>
    </row>
    <row r="265" spans="1:17" ht="18" x14ac:dyDescent="0.25">
      <c r="A265" s="164" t="str">
        <f>VLOOKUP(E265,'LISTADO ATM'!$A$2:$C$899,3,0)</f>
        <v>NORTE</v>
      </c>
      <c r="B265" s="161" t="s">
        <v>2822</v>
      </c>
      <c r="C265" s="159">
        <v>44319.587743055556</v>
      </c>
      <c r="D265" s="159" t="s">
        <v>2182</v>
      </c>
      <c r="E265" s="160">
        <v>779</v>
      </c>
      <c r="F265" s="168" t="str">
        <f>VLOOKUP(E265,VIP!$A$2:$O12936,2,0)</f>
        <v>DRBR206</v>
      </c>
      <c r="G265" s="164" t="str">
        <f>VLOOKUP(E265,'LISTADO ATM'!$A$2:$B$898,2,0)</f>
        <v xml:space="preserve">ATM Zona Franca Esperanza I (Mao) </v>
      </c>
      <c r="H265" s="164" t="str">
        <f>VLOOKUP(E265,VIP!$A$2:$O17857,7,FALSE)</f>
        <v>Si</v>
      </c>
      <c r="I265" s="164" t="str">
        <f>VLOOKUP(E265,VIP!$A$2:$O9822,8,FALSE)</f>
        <v>Si</v>
      </c>
      <c r="J265" s="164" t="str">
        <f>VLOOKUP(E265,VIP!$A$2:$O9772,8,FALSE)</f>
        <v>Si</v>
      </c>
      <c r="K265" s="164" t="str">
        <f>VLOOKUP(E265,VIP!$A$2:$O13346,6,0)</f>
        <v>NO</v>
      </c>
      <c r="L265" s="162" t="s">
        <v>2422</v>
      </c>
      <c r="M265" s="158" t="s">
        <v>2456</v>
      </c>
      <c r="N265" s="158" t="s">
        <v>2463</v>
      </c>
      <c r="O265" s="168" t="s">
        <v>2492</v>
      </c>
      <c r="P265" s="163"/>
      <c r="Q265" s="158" t="s">
        <v>2422</v>
      </c>
    </row>
    <row r="266" spans="1:17" ht="18" hidden="1" x14ac:dyDescent="0.25">
      <c r="A266" s="164" t="str">
        <f>VLOOKUP(E266,'LISTADO ATM'!$A$2:$C$899,3,0)</f>
        <v>NORTE</v>
      </c>
      <c r="B266" s="161">
        <v>3335873726</v>
      </c>
      <c r="C266" s="159">
        <v>44319.654166666667</v>
      </c>
      <c r="D266" s="159" t="s">
        <v>2182</v>
      </c>
      <c r="E266" s="160">
        <v>94</v>
      </c>
      <c r="F266" s="170" t="str">
        <f>VLOOKUP(E266,VIP!$A$2:$O12937,2,0)</f>
        <v>DRBR094</v>
      </c>
      <c r="G266" s="164" t="str">
        <f>VLOOKUP(E266,'LISTADO ATM'!$A$2:$B$898,2,0)</f>
        <v xml:space="preserve">ATM Centro de Caja Porvenir (San Francisco) </v>
      </c>
      <c r="H266" s="164" t="str">
        <f>VLOOKUP(E266,VIP!$A$2:$O17858,7,FALSE)</f>
        <v>Si</v>
      </c>
      <c r="I266" s="164" t="str">
        <f>VLOOKUP(E266,VIP!$A$2:$O9823,8,FALSE)</f>
        <v>Si</v>
      </c>
      <c r="J266" s="164" t="str">
        <f>VLOOKUP(E266,VIP!$A$2:$O9773,8,FALSE)</f>
        <v>Si</v>
      </c>
      <c r="K266" s="164" t="str">
        <f>VLOOKUP(E266,VIP!$A$2:$O13347,6,0)</f>
        <v>NO</v>
      </c>
      <c r="L266" s="162" t="s">
        <v>2468</v>
      </c>
      <c r="M266" s="167" t="s">
        <v>2811</v>
      </c>
      <c r="N266" s="167" t="s">
        <v>2703</v>
      </c>
      <c r="O266" s="168" t="s">
        <v>2818</v>
      </c>
      <c r="P266" s="163" t="s">
        <v>2819</v>
      </c>
      <c r="Q266" s="167" t="s">
        <v>2811</v>
      </c>
    </row>
    <row r="267" spans="1:17" ht="18" hidden="1" x14ac:dyDescent="0.25">
      <c r="A267" s="164" t="str">
        <f>VLOOKUP(E267,'LISTADO ATM'!$A$2:$C$899,3,0)</f>
        <v>DISTRITO NACIONAL</v>
      </c>
      <c r="B267" s="161">
        <v>3335873745</v>
      </c>
      <c r="C267" s="159">
        <v>44319.65902777778</v>
      </c>
      <c r="D267" s="159" t="s">
        <v>2182</v>
      </c>
      <c r="E267" s="160">
        <v>365</v>
      </c>
      <c r="F267" s="170" t="str">
        <f>VLOOKUP(E267,VIP!$A$2:$O12938,2,0)</f>
        <v>DRBR365</v>
      </c>
      <c r="G267" s="164" t="str">
        <f>VLOOKUP(E267,'LISTADO ATM'!$A$2:$B$898,2,0)</f>
        <v>ATM CEMDOE</v>
      </c>
      <c r="H267" s="164" t="str">
        <f>VLOOKUP(E267,VIP!$A$2:$O17859,7,FALSE)</f>
        <v>N/A</v>
      </c>
      <c r="I267" s="164" t="str">
        <f>VLOOKUP(E267,VIP!$A$2:$O9824,8,FALSE)</f>
        <v>N/A</v>
      </c>
      <c r="J267" s="164" t="str">
        <f>VLOOKUP(E267,VIP!$A$2:$O9774,8,FALSE)</f>
        <v>N/A</v>
      </c>
      <c r="K267" s="164" t="str">
        <f>VLOOKUP(E267,VIP!$A$2:$O13348,6,0)</f>
        <v>N/A</v>
      </c>
      <c r="L267" s="162" t="s">
        <v>2468</v>
      </c>
      <c r="M267" s="167" t="s">
        <v>2811</v>
      </c>
      <c r="N267" s="167" t="s">
        <v>2703</v>
      </c>
      <c r="O267" s="168" t="s">
        <v>2818</v>
      </c>
      <c r="P267" s="163" t="s">
        <v>2819</v>
      </c>
      <c r="Q267" s="167" t="s">
        <v>2811</v>
      </c>
    </row>
    <row r="268" spans="1:17" ht="18" hidden="1" x14ac:dyDescent="0.25">
      <c r="A268" s="164" t="str">
        <f>VLOOKUP(E268,'LISTADO ATM'!$A$2:$C$899,3,0)</f>
        <v>NORTE</v>
      </c>
      <c r="B268" s="161">
        <v>3335873758</v>
      </c>
      <c r="C268" s="159">
        <v>44319.662499999999</v>
      </c>
      <c r="D268" s="159" t="s">
        <v>2182</v>
      </c>
      <c r="E268" s="160">
        <v>636</v>
      </c>
      <c r="F268" s="170" t="str">
        <f>VLOOKUP(E268,VIP!$A$2:$O12939,2,0)</f>
        <v>DRBR110</v>
      </c>
      <c r="G268" s="164" t="str">
        <f>VLOOKUP(E268,'LISTADO ATM'!$A$2:$B$898,2,0)</f>
        <v xml:space="preserve">ATM Oficina Tamboríl </v>
      </c>
      <c r="H268" s="164" t="str">
        <f>VLOOKUP(E268,VIP!$A$2:$O17860,7,FALSE)</f>
        <v>Si</v>
      </c>
      <c r="I268" s="164" t="str">
        <f>VLOOKUP(E268,VIP!$A$2:$O9825,8,FALSE)</f>
        <v>Si</v>
      </c>
      <c r="J268" s="164" t="str">
        <f>VLOOKUP(E268,VIP!$A$2:$O9775,8,FALSE)</f>
        <v>Si</v>
      </c>
      <c r="K268" s="164" t="str">
        <f>VLOOKUP(E268,VIP!$A$2:$O13349,6,0)</f>
        <v>SI</v>
      </c>
      <c r="L268" s="162" t="s">
        <v>2468</v>
      </c>
      <c r="M268" s="167" t="s">
        <v>2811</v>
      </c>
      <c r="N268" s="167" t="s">
        <v>2703</v>
      </c>
      <c r="O268" s="168" t="s">
        <v>2818</v>
      </c>
      <c r="P268" s="163" t="s">
        <v>2819</v>
      </c>
      <c r="Q268" s="167" t="s">
        <v>2811</v>
      </c>
    </row>
    <row r="269" spans="1:17" ht="18" hidden="1" x14ac:dyDescent="0.25">
      <c r="A269" s="164" t="str">
        <f>VLOOKUP(E269,'LISTADO ATM'!$A$2:$C$899,3,0)</f>
        <v>DISTRITO NACIONAL</v>
      </c>
      <c r="B269" s="161">
        <v>3335873762</v>
      </c>
      <c r="C269" s="159">
        <v>44319.663888888892</v>
      </c>
      <c r="D269" s="159" t="s">
        <v>2182</v>
      </c>
      <c r="E269" s="160">
        <v>391</v>
      </c>
      <c r="F269" s="170" t="str">
        <f>VLOOKUP(E269,VIP!$A$2:$O12940,2,0)</f>
        <v>DRBR391</v>
      </c>
      <c r="G269" s="164" t="str">
        <f>VLOOKUP(E269,'LISTADO ATM'!$A$2:$B$898,2,0)</f>
        <v xml:space="preserve">ATM S/M Jumbo Luperón </v>
      </c>
      <c r="H269" s="164" t="str">
        <f>VLOOKUP(E269,VIP!$A$2:$O17861,7,FALSE)</f>
        <v>Si</v>
      </c>
      <c r="I269" s="164" t="str">
        <f>VLOOKUP(E269,VIP!$A$2:$O9826,8,FALSE)</f>
        <v>Si</v>
      </c>
      <c r="J269" s="164" t="str">
        <f>VLOOKUP(E269,VIP!$A$2:$O9776,8,FALSE)</f>
        <v>Si</v>
      </c>
      <c r="K269" s="164" t="str">
        <f>VLOOKUP(E269,VIP!$A$2:$O13350,6,0)</f>
        <v>NO</v>
      </c>
      <c r="L269" s="162" t="s">
        <v>2468</v>
      </c>
      <c r="M269" s="167" t="s">
        <v>2811</v>
      </c>
      <c r="N269" s="167" t="s">
        <v>2703</v>
      </c>
      <c r="O269" s="168" t="s">
        <v>2818</v>
      </c>
      <c r="P269" s="163" t="s">
        <v>2819</v>
      </c>
      <c r="Q269" s="167" t="s">
        <v>2811</v>
      </c>
    </row>
    <row r="270" spans="1:17" ht="18" hidden="1" x14ac:dyDescent="0.25">
      <c r="A270" s="164" t="str">
        <f>VLOOKUP(E270,'LISTADO ATM'!$A$2:$C$899,3,0)</f>
        <v>SUR</v>
      </c>
      <c r="B270" s="161">
        <v>3335873765</v>
      </c>
      <c r="C270" s="159">
        <v>44319.664583333331</v>
      </c>
      <c r="D270" s="159" t="s">
        <v>2182</v>
      </c>
      <c r="E270" s="160">
        <v>764</v>
      </c>
      <c r="F270" s="170" t="str">
        <f>VLOOKUP(E270,VIP!$A$2:$O12941,2,0)</f>
        <v>DRBR451</v>
      </c>
      <c r="G270" s="164" t="str">
        <f>VLOOKUP(E270,'LISTADO ATM'!$A$2:$B$898,2,0)</f>
        <v xml:space="preserve">ATM Oficina Elías Piña </v>
      </c>
      <c r="H270" s="164" t="str">
        <f>VLOOKUP(E270,VIP!$A$2:$O17862,7,FALSE)</f>
        <v>Si</v>
      </c>
      <c r="I270" s="164" t="str">
        <f>VLOOKUP(E270,VIP!$A$2:$O9827,8,FALSE)</f>
        <v>Si</v>
      </c>
      <c r="J270" s="164" t="str">
        <f>VLOOKUP(E270,VIP!$A$2:$O9777,8,FALSE)</f>
        <v>Si</v>
      </c>
      <c r="K270" s="164" t="str">
        <f>VLOOKUP(E270,VIP!$A$2:$O13351,6,0)</f>
        <v>NO</v>
      </c>
      <c r="L270" s="162" t="s">
        <v>2468</v>
      </c>
      <c r="M270" s="167" t="s">
        <v>2811</v>
      </c>
      <c r="N270" s="167" t="s">
        <v>2703</v>
      </c>
      <c r="O270" s="168" t="s">
        <v>2818</v>
      </c>
      <c r="P270" s="163" t="s">
        <v>2819</v>
      </c>
      <c r="Q270" s="167" t="s">
        <v>2811</v>
      </c>
    </row>
    <row r="271" spans="1:17" ht="18" x14ac:dyDescent="0.25">
      <c r="A271" s="164" t="str">
        <f>VLOOKUP(E271,'LISTADO ATM'!$A$2:$C$899,3,0)</f>
        <v>NORTE</v>
      </c>
      <c r="B271" s="161" t="s">
        <v>2847</v>
      </c>
      <c r="C271" s="159">
        <v>44319.659317129626</v>
      </c>
      <c r="D271" s="159" t="s">
        <v>2181</v>
      </c>
      <c r="E271" s="160">
        <v>181</v>
      </c>
      <c r="F271" s="170" t="str">
        <f>VLOOKUP(E271,VIP!$A$2:$O12942,2,0)</f>
        <v>DRBR181</v>
      </c>
      <c r="G271" s="164" t="str">
        <f>VLOOKUP(E271,'LISTADO ATM'!$A$2:$B$898,2,0)</f>
        <v xml:space="preserve">ATM Oficina Sabaneta </v>
      </c>
      <c r="H271" s="164" t="str">
        <f>VLOOKUP(E271,VIP!$A$2:$O17863,7,FALSE)</f>
        <v>Si</v>
      </c>
      <c r="I271" s="164" t="str">
        <f>VLOOKUP(E271,VIP!$A$2:$O9828,8,FALSE)</f>
        <v>Si</v>
      </c>
      <c r="J271" s="164" t="str">
        <f>VLOOKUP(E271,VIP!$A$2:$O9778,8,FALSE)</f>
        <v>Si</v>
      </c>
      <c r="K271" s="164" t="str">
        <f>VLOOKUP(E271,VIP!$A$2:$O13352,6,0)</f>
        <v>SI</v>
      </c>
      <c r="L271" s="162" t="s">
        <v>2479</v>
      </c>
      <c r="M271" s="158" t="s">
        <v>2456</v>
      </c>
      <c r="N271" s="158" t="s">
        <v>2463</v>
      </c>
      <c r="O271" s="170" t="s">
        <v>2465</v>
      </c>
      <c r="P271" s="170"/>
      <c r="Q271" s="158" t="s">
        <v>2479</v>
      </c>
    </row>
    <row r="272" spans="1:17" ht="18" x14ac:dyDescent="0.25">
      <c r="A272" s="164" t="str">
        <f>VLOOKUP(E272,'LISTADO ATM'!$A$2:$C$899,3,0)</f>
        <v>ESTE</v>
      </c>
      <c r="B272" s="161" t="s">
        <v>2848</v>
      </c>
      <c r="C272" s="159">
        <v>44319.658564814818</v>
      </c>
      <c r="D272" s="159" t="s">
        <v>2181</v>
      </c>
      <c r="E272" s="160">
        <v>320</v>
      </c>
      <c r="F272" s="170" t="str">
        <f>VLOOKUP(E272,VIP!$A$2:$O12943,2,0)</f>
        <v>DRBR320</v>
      </c>
      <c r="G272" s="164" t="str">
        <f>VLOOKUP(E272,'LISTADO ATM'!$A$2:$B$898,2,0)</f>
        <v>ATM Hotel Dreams Ubero Alto</v>
      </c>
      <c r="H272" s="164" t="str">
        <f>VLOOKUP(E272,VIP!$A$2:$O17864,7,FALSE)</f>
        <v>Si</v>
      </c>
      <c r="I272" s="164" t="str">
        <f>VLOOKUP(E272,VIP!$A$2:$O9829,8,FALSE)</f>
        <v>Si</v>
      </c>
      <c r="J272" s="164" t="str">
        <f>VLOOKUP(E272,VIP!$A$2:$O9779,8,FALSE)</f>
        <v>Si</v>
      </c>
      <c r="K272" s="164" t="str">
        <f>VLOOKUP(E272,VIP!$A$2:$O13353,6,0)</f>
        <v>NO</v>
      </c>
      <c r="L272" s="162" t="s">
        <v>2479</v>
      </c>
      <c r="M272" s="158" t="s">
        <v>2456</v>
      </c>
      <c r="N272" s="158" t="s">
        <v>2463</v>
      </c>
      <c r="O272" s="170" t="s">
        <v>2465</v>
      </c>
      <c r="P272" s="170"/>
      <c r="Q272" s="158" t="s">
        <v>2479</v>
      </c>
    </row>
    <row r="273" spans="1:17" ht="18" x14ac:dyDescent="0.25">
      <c r="A273" s="164" t="str">
        <f>VLOOKUP(E273,'LISTADO ATM'!$A$2:$C$899,3,0)</f>
        <v>NORTE</v>
      </c>
      <c r="B273" s="161" t="s">
        <v>2849</v>
      </c>
      <c r="C273" s="159">
        <v>44319.656701388885</v>
      </c>
      <c r="D273" s="159" t="s">
        <v>2181</v>
      </c>
      <c r="E273" s="160">
        <v>62</v>
      </c>
      <c r="F273" s="170" t="str">
        <f>VLOOKUP(E273,VIP!$A$2:$O12944,2,0)</f>
        <v>DRBR062</v>
      </c>
      <c r="G273" s="164" t="str">
        <f>VLOOKUP(E273,'LISTADO ATM'!$A$2:$B$898,2,0)</f>
        <v xml:space="preserve">ATM Oficina Dajabón </v>
      </c>
      <c r="H273" s="164" t="str">
        <f>VLOOKUP(E273,VIP!$A$2:$O17865,7,FALSE)</f>
        <v>Si</v>
      </c>
      <c r="I273" s="164" t="str">
        <f>VLOOKUP(E273,VIP!$A$2:$O9830,8,FALSE)</f>
        <v>Si</v>
      </c>
      <c r="J273" s="164" t="str">
        <f>VLOOKUP(E273,VIP!$A$2:$O9780,8,FALSE)</f>
        <v>Si</v>
      </c>
      <c r="K273" s="164" t="str">
        <f>VLOOKUP(E273,VIP!$A$2:$O13354,6,0)</f>
        <v>SI</v>
      </c>
      <c r="L273" s="162" t="s">
        <v>2479</v>
      </c>
      <c r="M273" s="158" t="s">
        <v>2456</v>
      </c>
      <c r="N273" s="158" t="s">
        <v>2463</v>
      </c>
      <c r="O273" s="170" t="s">
        <v>2465</v>
      </c>
      <c r="P273" s="170"/>
      <c r="Q273" s="158" t="s">
        <v>2479</v>
      </c>
    </row>
    <row r="274" spans="1:17" ht="18" x14ac:dyDescent="0.25">
      <c r="A274" s="164" t="str">
        <f>VLOOKUP(E274,'LISTADO ATM'!$A$2:$C$899,3,0)</f>
        <v>NORTE</v>
      </c>
      <c r="B274" s="161" t="s">
        <v>2850</v>
      </c>
      <c r="C274" s="159">
        <v>44319.651319444441</v>
      </c>
      <c r="D274" s="159" t="s">
        <v>2181</v>
      </c>
      <c r="E274" s="160">
        <v>395</v>
      </c>
      <c r="F274" s="170" t="str">
        <f>VLOOKUP(E274,VIP!$A$2:$O12945,2,0)</f>
        <v>DRBR395</v>
      </c>
      <c r="G274" s="164" t="str">
        <f>VLOOKUP(E274,'LISTADO ATM'!$A$2:$B$898,2,0)</f>
        <v xml:space="preserve">ATM UNP Sabana Iglesia </v>
      </c>
      <c r="H274" s="164" t="str">
        <f>VLOOKUP(E274,VIP!$A$2:$O17866,7,FALSE)</f>
        <v>Si</v>
      </c>
      <c r="I274" s="164" t="str">
        <f>VLOOKUP(E274,VIP!$A$2:$O9831,8,FALSE)</f>
        <v>Si</v>
      </c>
      <c r="J274" s="164" t="str">
        <f>VLOOKUP(E274,VIP!$A$2:$O9781,8,FALSE)</f>
        <v>Si</v>
      </c>
      <c r="K274" s="164" t="str">
        <f>VLOOKUP(E274,VIP!$A$2:$O13355,6,0)</f>
        <v>NO</v>
      </c>
      <c r="L274" s="162" t="s">
        <v>2220</v>
      </c>
      <c r="M274" s="158" t="s">
        <v>2456</v>
      </c>
      <c r="N274" s="158" t="s">
        <v>2463</v>
      </c>
      <c r="O274" s="170" t="s">
        <v>2465</v>
      </c>
      <c r="P274" s="170"/>
      <c r="Q274" s="158" t="s">
        <v>2220</v>
      </c>
    </row>
    <row r="275" spans="1:17" ht="18" x14ac:dyDescent="0.25">
      <c r="A275" s="164" t="str">
        <f>VLOOKUP(E275,'LISTADO ATM'!$A$2:$C$899,3,0)</f>
        <v>ESTE</v>
      </c>
      <c r="B275" s="161" t="s">
        <v>2851</v>
      </c>
      <c r="C275" s="159">
        <v>44319.650300925925</v>
      </c>
      <c r="D275" s="159" t="s">
        <v>2181</v>
      </c>
      <c r="E275" s="160">
        <v>776</v>
      </c>
      <c r="F275" s="170" t="str">
        <f>VLOOKUP(E275,VIP!$A$2:$O12946,2,0)</f>
        <v>DRBR03D</v>
      </c>
      <c r="G275" s="164" t="str">
        <f>VLOOKUP(E275,'LISTADO ATM'!$A$2:$B$898,2,0)</f>
        <v xml:space="preserve">ATM Oficina Monte Plata </v>
      </c>
      <c r="H275" s="164" t="str">
        <f>VLOOKUP(E275,VIP!$A$2:$O17867,7,FALSE)</f>
        <v>Si</v>
      </c>
      <c r="I275" s="164" t="str">
        <f>VLOOKUP(E275,VIP!$A$2:$O9832,8,FALSE)</f>
        <v>Si</v>
      </c>
      <c r="J275" s="164" t="str">
        <f>VLOOKUP(E275,VIP!$A$2:$O9782,8,FALSE)</f>
        <v>Si</v>
      </c>
      <c r="K275" s="164" t="str">
        <f>VLOOKUP(E275,VIP!$A$2:$O13356,6,0)</f>
        <v>SI</v>
      </c>
      <c r="L275" s="162" t="s">
        <v>2220</v>
      </c>
      <c r="M275" s="158" t="s">
        <v>2456</v>
      </c>
      <c r="N275" s="158" t="s">
        <v>2463</v>
      </c>
      <c r="O275" s="170" t="s">
        <v>2465</v>
      </c>
      <c r="P275" s="170"/>
      <c r="Q275" s="158" t="s">
        <v>2220</v>
      </c>
    </row>
    <row r="276" spans="1:17" ht="18" x14ac:dyDescent="0.25">
      <c r="A276" s="164" t="str">
        <f>VLOOKUP(E276,'LISTADO ATM'!$A$2:$C$899,3,0)</f>
        <v>NORTE</v>
      </c>
      <c r="B276" s="161" t="s">
        <v>2852</v>
      </c>
      <c r="C276" s="159">
        <v>44319.601064814815</v>
      </c>
      <c r="D276" s="159" t="s">
        <v>2577</v>
      </c>
      <c r="E276" s="160">
        <v>94</v>
      </c>
      <c r="F276" s="170" t="str">
        <f>VLOOKUP(E276,VIP!$A$2:$O12947,2,0)</f>
        <v>DRBR094</v>
      </c>
      <c r="G276" s="164" t="str">
        <f>VLOOKUP(E276,'LISTADO ATM'!$A$2:$B$898,2,0)</f>
        <v xml:space="preserve">ATM Centro de Caja Porvenir (San Francisco) </v>
      </c>
      <c r="H276" s="164" t="str">
        <f>VLOOKUP(E276,VIP!$A$2:$O17868,7,FALSE)</f>
        <v>Si</v>
      </c>
      <c r="I276" s="164" t="str">
        <f>VLOOKUP(E276,VIP!$A$2:$O9833,8,FALSE)</f>
        <v>Si</v>
      </c>
      <c r="J276" s="164" t="str">
        <f>VLOOKUP(E276,VIP!$A$2:$O9783,8,FALSE)</f>
        <v>Si</v>
      </c>
      <c r="K276" s="164" t="str">
        <f>VLOOKUP(E276,VIP!$A$2:$O13357,6,0)</f>
        <v>NO</v>
      </c>
      <c r="L276" s="162" t="s">
        <v>2856</v>
      </c>
      <c r="M276" s="158" t="s">
        <v>2456</v>
      </c>
      <c r="N276" s="158" t="s">
        <v>2463</v>
      </c>
      <c r="O276" s="170" t="s">
        <v>2578</v>
      </c>
      <c r="P276" s="170"/>
      <c r="Q276" s="158" t="s">
        <v>2856</v>
      </c>
    </row>
    <row r="277" spans="1:17" ht="18" x14ac:dyDescent="0.25">
      <c r="A277" s="164" t="str">
        <f>VLOOKUP(E277,'LISTADO ATM'!$A$2:$C$899,3,0)</f>
        <v>SUR</v>
      </c>
      <c r="B277" s="161" t="s">
        <v>2853</v>
      </c>
      <c r="C277" s="159">
        <v>44319.595497685186</v>
      </c>
      <c r="D277" s="159" t="s">
        <v>2483</v>
      </c>
      <c r="E277" s="160">
        <v>297</v>
      </c>
      <c r="F277" s="170" t="str">
        <f>VLOOKUP(E277,VIP!$A$2:$O12948,2,0)</f>
        <v>DRBR297</v>
      </c>
      <c r="G277" s="164" t="str">
        <f>VLOOKUP(E277,'LISTADO ATM'!$A$2:$B$898,2,0)</f>
        <v xml:space="preserve">ATM S/M Cadena Ocoa </v>
      </c>
      <c r="H277" s="164" t="str">
        <f>VLOOKUP(E277,VIP!$A$2:$O17869,7,FALSE)</f>
        <v>Si</v>
      </c>
      <c r="I277" s="164" t="str">
        <f>VLOOKUP(E277,VIP!$A$2:$O9834,8,FALSE)</f>
        <v>Si</v>
      </c>
      <c r="J277" s="164" t="str">
        <f>VLOOKUP(E277,VIP!$A$2:$O9784,8,FALSE)</f>
        <v>Si</v>
      </c>
      <c r="K277" s="164" t="str">
        <f>VLOOKUP(E277,VIP!$A$2:$O13358,6,0)</f>
        <v>NO</v>
      </c>
      <c r="L277" s="162" t="s">
        <v>2856</v>
      </c>
      <c r="M277" s="158" t="s">
        <v>2456</v>
      </c>
      <c r="N277" s="158" t="s">
        <v>2463</v>
      </c>
      <c r="O277" s="170" t="s">
        <v>2484</v>
      </c>
      <c r="P277" s="170"/>
      <c r="Q277" s="158" t="s">
        <v>2856</v>
      </c>
    </row>
    <row r="278" spans="1:17" ht="18" x14ac:dyDescent="0.25">
      <c r="A278" s="164" t="str">
        <f>VLOOKUP(E278,'LISTADO ATM'!$A$2:$C$899,3,0)</f>
        <v>DISTRITO NACIONAL</v>
      </c>
      <c r="B278" s="161" t="s">
        <v>2854</v>
      </c>
      <c r="C278" s="159">
        <v>44319.594039351854</v>
      </c>
      <c r="D278" s="159" t="s">
        <v>2459</v>
      </c>
      <c r="E278" s="160">
        <v>314</v>
      </c>
      <c r="F278" s="170" t="str">
        <f>VLOOKUP(E278,VIP!$A$2:$O12949,2,0)</f>
        <v>DRBR314</v>
      </c>
      <c r="G278" s="164" t="str">
        <f>VLOOKUP(E278,'LISTADO ATM'!$A$2:$B$898,2,0)</f>
        <v xml:space="preserve">ATM UNP Cambita Garabito (San Cristóbal) </v>
      </c>
      <c r="H278" s="164" t="str">
        <f>VLOOKUP(E278,VIP!$A$2:$O17870,7,FALSE)</f>
        <v>Si</v>
      </c>
      <c r="I278" s="164" t="str">
        <f>VLOOKUP(E278,VIP!$A$2:$O9835,8,FALSE)</f>
        <v>Si</v>
      </c>
      <c r="J278" s="164" t="str">
        <f>VLOOKUP(E278,VIP!$A$2:$O9785,8,FALSE)</f>
        <v>Si</v>
      </c>
      <c r="K278" s="164" t="str">
        <f>VLOOKUP(E278,VIP!$A$2:$O13359,6,0)</f>
        <v>NO</v>
      </c>
      <c r="L278" s="162" t="s">
        <v>2419</v>
      </c>
      <c r="M278" s="158" t="s">
        <v>2456</v>
      </c>
      <c r="N278" s="158" t="s">
        <v>2463</v>
      </c>
      <c r="O278" s="170" t="s">
        <v>2464</v>
      </c>
      <c r="P278" s="170"/>
      <c r="Q278" s="158" t="s">
        <v>2419</v>
      </c>
    </row>
    <row r="279" spans="1:17" ht="18" x14ac:dyDescent="0.25">
      <c r="A279" s="164" t="str">
        <f>VLOOKUP(E279,'LISTADO ATM'!$A$2:$C$899,3,0)</f>
        <v>NORTE</v>
      </c>
      <c r="B279" s="161" t="s">
        <v>2855</v>
      </c>
      <c r="C279" s="159">
        <v>44319.589629629627</v>
      </c>
      <c r="D279" s="159" t="s">
        <v>2483</v>
      </c>
      <c r="E279" s="160">
        <v>405</v>
      </c>
      <c r="F279" s="170" t="str">
        <f>VLOOKUP(E279,VIP!$A$2:$O12950,2,0)</f>
        <v>DRBR405</v>
      </c>
      <c r="G279" s="164" t="str">
        <f>VLOOKUP(E279,'LISTADO ATM'!$A$2:$B$898,2,0)</f>
        <v xml:space="preserve">ATM UNP Loma de Cabrera </v>
      </c>
      <c r="H279" s="164" t="str">
        <f>VLOOKUP(E279,VIP!$A$2:$O17871,7,FALSE)</f>
        <v>Si</v>
      </c>
      <c r="I279" s="164" t="str">
        <f>VLOOKUP(E279,VIP!$A$2:$O9836,8,FALSE)</f>
        <v>Si</v>
      </c>
      <c r="J279" s="164" t="str">
        <f>VLOOKUP(E279,VIP!$A$2:$O9786,8,FALSE)</f>
        <v>Si</v>
      </c>
      <c r="K279" s="164" t="str">
        <f>VLOOKUP(E279,VIP!$A$2:$O13360,6,0)</f>
        <v>NO</v>
      </c>
      <c r="L279" s="162" t="s">
        <v>2856</v>
      </c>
      <c r="M279" s="158" t="s">
        <v>2456</v>
      </c>
      <c r="N279" s="158" t="s">
        <v>2463</v>
      </c>
      <c r="O279" s="170" t="s">
        <v>2464</v>
      </c>
      <c r="P279" s="170"/>
      <c r="Q279" s="158" t="s">
        <v>2856</v>
      </c>
    </row>
  </sheetData>
  <autoFilter ref="A4:Q204">
    <sortState ref="A5:Q279">
      <sortCondition ref="M4:M20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66:E270 E230:E243 E175:E224 E1:E92 E280:E1048576">
    <cfRule type="duplicateValues" dxfId="392" priority="206"/>
  </conditionalFormatting>
  <conditionalFormatting sqref="E93:E117">
    <cfRule type="duplicateValues" dxfId="391" priority="205"/>
  </conditionalFormatting>
  <conditionalFormatting sqref="E118">
    <cfRule type="duplicateValues" dxfId="390" priority="204"/>
  </conditionalFormatting>
  <conditionalFormatting sqref="E266:E270 E230:E243 E175:E224 E1:E118 E280:E1048576">
    <cfRule type="duplicateValues" dxfId="389" priority="202"/>
    <cfRule type="duplicateValues" dxfId="388" priority="203"/>
  </conditionalFormatting>
  <conditionalFormatting sqref="E266:E270 E230:E243 E175:E224 E1:E163 E280:E1048576">
    <cfRule type="duplicateValues" dxfId="387" priority="198"/>
  </conditionalFormatting>
  <conditionalFormatting sqref="E165:E169">
    <cfRule type="duplicateValues" dxfId="386" priority="193"/>
  </conditionalFormatting>
  <conditionalFormatting sqref="E165:E169">
    <cfRule type="duplicateValues" dxfId="385" priority="191"/>
    <cfRule type="duplicateValues" dxfId="384" priority="192"/>
  </conditionalFormatting>
  <conditionalFormatting sqref="E165:E169">
    <cfRule type="duplicateValues" dxfId="383" priority="190"/>
  </conditionalFormatting>
  <conditionalFormatting sqref="B205:B224 B1:B169 B280:B1048576">
    <cfRule type="duplicateValues" dxfId="382" priority="189"/>
  </conditionalFormatting>
  <conditionalFormatting sqref="E164">
    <cfRule type="duplicateValues" dxfId="381" priority="119535"/>
  </conditionalFormatting>
  <conditionalFormatting sqref="E164">
    <cfRule type="duplicateValues" dxfId="380" priority="119536"/>
    <cfRule type="duplicateValues" dxfId="379" priority="119537"/>
  </conditionalFormatting>
  <conditionalFormatting sqref="E266:E270 E230:E243 E175:E224 E1:E169 E280:E1048576">
    <cfRule type="duplicateValues" dxfId="378" priority="188"/>
  </conditionalFormatting>
  <conditionalFormatting sqref="E266:E270 E230:E243 E1:E224 E280:E1048576">
    <cfRule type="duplicateValues" dxfId="377" priority="181"/>
  </conditionalFormatting>
  <conditionalFormatting sqref="E225:E229">
    <cfRule type="duplicateValues" dxfId="376" priority="179"/>
  </conditionalFormatting>
  <conditionalFormatting sqref="E225:E229">
    <cfRule type="duplicateValues" dxfId="375" priority="177"/>
    <cfRule type="duplicateValues" dxfId="374" priority="178"/>
  </conditionalFormatting>
  <conditionalFormatting sqref="E225:E229">
    <cfRule type="duplicateValues" dxfId="373" priority="176"/>
  </conditionalFormatting>
  <conditionalFormatting sqref="B225:B229">
    <cfRule type="duplicateValues" dxfId="372" priority="175"/>
  </conditionalFormatting>
  <conditionalFormatting sqref="E225:E229">
    <cfRule type="duplicateValues" dxfId="371" priority="174"/>
  </conditionalFormatting>
  <conditionalFormatting sqref="E225:E229">
    <cfRule type="duplicateValues" dxfId="370" priority="173"/>
  </conditionalFormatting>
  <conditionalFormatting sqref="E225:E229">
    <cfRule type="duplicateValues" dxfId="369" priority="171"/>
    <cfRule type="duplicateValues" dxfId="368" priority="172"/>
  </conditionalFormatting>
  <conditionalFormatting sqref="E225:E229">
    <cfRule type="duplicateValues" dxfId="367" priority="170"/>
  </conditionalFormatting>
  <conditionalFormatting sqref="E225:E229">
    <cfRule type="duplicateValues" dxfId="366" priority="169"/>
  </conditionalFormatting>
  <conditionalFormatting sqref="E225:E229">
    <cfRule type="duplicateValues" dxfId="365" priority="168"/>
  </conditionalFormatting>
  <conditionalFormatting sqref="B225:B229">
    <cfRule type="duplicateValues" dxfId="364" priority="167"/>
  </conditionalFormatting>
  <conditionalFormatting sqref="E266:E270 E1:E243 E280:E1048576">
    <cfRule type="duplicateValues" dxfId="363" priority="99"/>
    <cfRule type="duplicateValues" dxfId="362" priority="117"/>
    <cfRule type="duplicateValues" dxfId="361" priority="148"/>
    <cfRule type="duplicateValues" dxfId="360" priority="164"/>
  </conditionalFormatting>
  <conditionalFormatting sqref="E230">
    <cfRule type="duplicateValues" dxfId="359" priority="163"/>
  </conditionalFormatting>
  <conditionalFormatting sqref="E230">
    <cfRule type="duplicateValues" dxfId="358" priority="161"/>
    <cfRule type="duplicateValues" dxfId="357" priority="162"/>
  </conditionalFormatting>
  <conditionalFormatting sqref="E230">
    <cfRule type="duplicateValues" dxfId="356" priority="160"/>
  </conditionalFormatting>
  <conditionalFormatting sqref="E230">
    <cfRule type="duplicateValues" dxfId="355" priority="159"/>
  </conditionalFormatting>
  <conditionalFormatting sqref="E230">
    <cfRule type="duplicateValues" dxfId="354" priority="158"/>
  </conditionalFormatting>
  <conditionalFormatting sqref="E230">
    <cfRule type="duplicateValues" dxfId="353" priority="156"/>
    <cfRule type="duplicateValues" dxfId="352" priority="157"/>
  </conditionalFormatting>
  <conditionalFormatting sqref="E230">
    <cfRule type="duplicateValues" dxfId="351" priority="155"/>
  </conditionalFormatting>
  <conditionalFormatting sqref="E230">
    <cfRule type="duplicateValues" dxfId="350" priority="154"/>
  </conditionalFormatting>
  <conditionalFormatting sqref="E230">
    <cfRule type="duplicateValues" dxfId="349" priority="153"/>
  </conditionalFormatting>
  <conditionalFormatting sqref="E230">
    <cfRule type="duplicateValues" dxfId="348" priority="151"/>
    <cfRule type="duplicateValues" dxfId="347" priority="152"/>
  </conditionalFormatting>
  <conditionalFormatting sqref="B230">
    <cfRule type="duplicateValues" dxfId="346" priority="150"/>
  </conditionalFormatting>
  <conditionalFormatting sqref="B230">
    <cfRule type="duplicateValues" dxfId="345" priority="149"/>
  </conditionalFormatting>
  <conditionalFormatting sqref="B231">
    <cfRule type="duplicateValues" dxfId="344" priority="147"/>
  </conditionalFormatting>
  <conditionalFormatting sqref="B231">
    <cfRule type="duplicateValues" dxfId="343" priority="146"/>
  </conditionalFormatting>
  <conditionalFormatting sqref="E231">
    <cfRule type="duplicateValues" dxfId="342" priority="145"/>
  </conditionalFormatting>
  <conditionalFormatting sqref="E231">
    <cfRule type="duplicateValues" dxfId="341" priority="143"/>
    <cfRule type="duplicateValues" dxfId="340" priority="144"/>
  </conditionalFormatting>
  <conditionalFormatting sqref="E231">
    <cfRule type="duplicateValues" dxfId="339" priority="142"/>
  </conditionalFormatting>
  <conditionalFormatting sqref="E231">
    <cfRule type="duplicateValues" dxfId="338" priority="141"/>
  </conditionalFormatting>
  <conditionalFormatting sqref="E231">
    <cfRule type="duplicateValues" dxfId="337" priority="140"/>
  </conditionalFormatting>
  <conditionalFormatting sqref="E231">
    <cfRule type="duplicateValues" dxfId="336" priority="138"/>
    <cfRule type="duplicateValues" dxfId="335" priority="139"/>
  </conditionalFormatting>
  <conditionalFormatting sqref="E231">
    <cfRule type="duplicateValues" dxfId="334" priority="137"/>
  </conditionalFormatting>
  <conditionalFormatting sqref="E231">
    <cfRule type="duplicateValues" dxfId="333" priority="136"/>
  </conditionalFormatting>
  <conditionalFormatting sqref="E231">
    <cfRule type="duplicateValues" dxfId="332" priority="135"/>
  </conditionalFormatting>
  <conditionalFormatting sqref="E231">
    <cfRule type="duplicateValues" dxfId="331" priority="133"/>
    <cfRule type="duplicateValues" dxfId="330" priority="134"/>
  </conditionalFormatting>
  <conditionalFormatting sqref="E232">
    <cfRule type="duplicateValues" dxfId="329" priority="132"/>
  </conditionalFormatting>
  <conditionalFormatting sqref="E232">
    <cfRule type="duplicateValues" dxfId="328" priority="130"/>
    <cfRule type="duplicateValues" dxfId="327" priority="131"/>
  </conditionalFormatting>
  <conditionalFormatting sqref="E232">
    <cfRule type="duplicateValues" dxfId="326" priority="129"/>
  </conditionalFormatting>
  <conditionalFormatting sqref="E232">
    <cfRule type="duplicateValues" dxfId="325" priority="128"/>
  </conditionalFormatting>
  <conditionalFormatting sqref="E232">
    <cfRule type="duplicateValues" dxfId="324" priority="127"/>
  </conditionalFormatting>
  <conditionalFormatting sqref="E232">
    <cfRule type="duplicateValues" dxfId="323" priority="125"/>
    <cfRule type="duplicateValues" dxfId="322" priority="126"/>
  </conditionalFormatting>
  <conditionalFormatting sqref="E232">
    <cfRule type="duplicateValues" dxfId="321" priority="124"/>
  </conditionalFormatting>
  <conditionalFormatting sqref="E232">
    <cfRule type="duplicateValues" dxfId="320" priority="123"/>
  </conditionalFormatting>
  <conditionalFormatting sqref="E232">
    <cfRule type="duplicateValues" dxfId="319" priority="122"/>
  </conditionalFormatting>
  <conditionalFormatting sqref="E232">
    <cfRule type="duplicateValues" dxfId="318" priority="120"/>
    <cfRule type="duplicateValues" dxfId="317" priority="121"/>
  </conditionalFormatting>
  <conditionalFormatting sqref="B232">
    <cfRule type="duplicateValues" dxfId="316" priority="119"/>
  </conditionalFormatting>
  <conditionalFormatting sqref="B232">
    <cfRule type="duplicateValues" dxfId="315" priority="118"/>
  </conditionalFormatting>
  <conditionalFormatting sqref="B233:B238">
    <cfRule type="duplicateValues" dxfId="314" priority="116"/>
  </conditionalFormatting>
  <conditionalFormatting sqref="B233:B238">
    <cfRule type="duplicateValues" dxfId="313" priority="115"/>
  </conditionalFormatting>
  <conditionalFormatting sqref="E233:E243">
    <cfRule type="duplicateValues" dxfId="312" priority="114"/>
  </conditionalFormatting>
  <conditionalFormatting sqref="E233:E243">
    <cfRule type="duplicateValues" dxfId="311" priority="112"/>
    <cfRule type="duplicateValues" dxfId="310" priority="113"/>
  </conditionalFormatting>
  <conditionalFormatting sqref="E233:E243">
    <cfRule type="duplicateValues" dxfId="309" priority="111"/>
  </conditionalFormatting>
  <conditionalFormatting sqref="E233:E243">
    <cfRule type="duplicateValues" dxfId="308" priority="110"/>
  </conditionalFormatting>
  <conditionalFormatting sqref="E233:E243">
    <cfRule type="duplicateValues" dxfId="307" priority="109"/>
  </conditionalFormatting>
  <conditionalFormatting sqref="E233:E243">
    <cfRule type="duplicateValues" dxfId="306" priority="107"/>
    <cfRule type="duplicateValues" dxfId="305" priority="108"/>
  </conditionalFormatting>
  <conditionalFormatting sqref="E233:E243">
    <cfRule type="duplicateValues" dxfId="304" priority="106"/>
  </conditionalFormatting>
  <conditionalFormatting sqref="E233:E243">
    <cfRule type="duplicateValues" dxfId="303" priority="105"/>
  </conditionalFormatting>
  <conditionalFormatting sqref="E233:E243">
    <cfRule type="duplicateValues" dxfId="302" priority="104"/>
  </conditionalFormatting>
  <conditionalFormatting sqref="E233:E243">
    <cfRule type="duplicateValues" dxfId="301" priority="102"/>
    <cfRule type="duplicateValues" dxfId="300" priority="103"/>
  </conditionalFormatting>
  <conditionalFormatting sqref="B239:B243">
    <cfRule type="duplicateValues" dxfId="299" priority="101"/>
  </conditionalFormatting>
  <conditionalFormatting sqref="B239:B243">
    <cfRule type="duplicateValues" dxfId="298" priority="100"/>
  </conditionalFormatting>
  <conditionalFormatting sqref="B170:B171">
    <cfRule type="duplicateValues" dxfId="297" priority="119716"/>
  </conditionalFormatting>
  <conditionalFormatting sqref="E119:E163">
    <cfRule type="duplicateValues" dxfId="296" priority="119741"/>
  </conditionalFormatting>
  <conditionalFormatting sqref="E119:E163">
    <cfRule type="duplicateValues" dxfId="295" priority="119743"/>
    <cfRule type="duplicateValues" dxfId="294" priority="119744"/>
  </conditionalFormatting>
  <conditionalFormatting sqref="B172:B224">
    <cfRule type="duplicateValues" dxfId="293" priority="119780"/>
  </conditionalFormatting>
  <conditionalFormatting sqref="E170:E224">
    <cfRule type="duplicateValues" dxfId="292" priority="119794"/>
  </conditionalFormatting>
  <conditionalFormatting sqref="E170:E224">
    <cfRule type="duplicateValues" dxfId="291" priority="119796"/>
    <cfRule type="duplicateValues" dxfId="290" priority="119797"/>
  </conditionalFormatting>
  <conditionalFormatting sqref="E5:E229">
    <cfRule type="duplicateValues" dxfId="289" priority="119800"/>
    <cfRule type="duplicateValues" dxfId="288" priority="119801"/>
  </conditionalFormatting>
  <conditionalFormatting sqref="B244:B265">
    <cfRule type="duplicateValues" dxfId="287" priority="98"/>
  </conditionalFormatting>
  <conditionalFormatting sqref="B244:B265">
    <cfRule type="duplicateValues" dxfId="286" priority="97"/>
  </conditionalFormatting>
  <conditionalFormatting sqref="E244:E265">
    <cfRule type="duplicateValues" dxfId="285" priority="96"/>
  </conditionalFormatting>
  <conditionalFormatting sqref="E244:E265">
    <cfRule type="duplicateValues" dxfId="284" priority="94"/>
    <cfRule type="duplicateValues" dxfId="283" priority="95"/>
  </conditionalFormatting>
  <conditionalFormatting sqref="E244:E265">
    <cfRule type="duplicateValues" dxfId="282" priority="93"/>
  </conditionalFormatting>
  <conditionalFormatting sqref="E244:E265">
    <cfRule type="duplicateValues" dxfId="281" priority="92"/>
  </conditionalFormatting>
  <conditionalFormatting sqref="E244:E265">
    <cfRule type="duplicateValues" dxfId="280" priority="91"/>
  </conditionalFormatting>
  <conditionalFormatting sqref="E244:E265">
    <cfRule type="duplicateValues" dxfId="279" priority="74"/>
    <cfRule type="duplicateValues" dxfId="278" priority="88"/>
    <cfRule type="duplicateValues" dxfId="277" priority="89"/>
    <cfRule type="duplicateValues" dxfId="276" priority="90"/>
  </conditionalFormatting>
  <conditionalFormatting sqref="E244:E265">
    <cfRule type="duplicateValues" dxfId="275" priority="87"/>
  </conditionalFormatting>
  <conditionalFormatting sqref="E244:E265">
    <cfRule type="duplicateValues" dxfId="274" priority="85"/>
    <cfRule type="duplicateValues" dxfId="273" priority="86"/>
  </conditionalFormatting>
  <conditionalFormatting sqref="E244:E265">
    <cfRule type="duplicateValues" dxfId="272" priority="84"/>
  </conditionalFormatting>
  <conditionalFormatting sqref="E244:E265">
    <cfRule type="duplicateValues" dxfId="271" priority="83"/>
  </conditionalFormatting>
  <conditionalFormatting sqref="E244:E265">
    <cfRule type="duplicateValues" dxfId="270" priority="82"/>
  </conditionalFormatting>
  <conditionalFormatting sqref="E244:E265">
    <cfRule type="duplicateValues" dxfId="269" priority="80"/>
    <cfRule type="duplicateValues" dxfId="268" priority="81"/>
  </conditionalFormatting>
  <conditionalFormatting sqref="E244:E265">
    <cfRule type="duplicateValues" dxfId="267" priority="79"/>
  </conditionalFormatting>
  <conditionalFormatting sqref="E244:E265">
    <cfRule type="duplicateValues" dxfId="266" priority="78"/>
  </conditionalFormatting>
  <conditionalFormatting sqref="E244:E265">
    <cfRule type="duplicateValues" dxfId="265" priority="77"/>
  </conditionalFormatting>
  <conditionalFormatting sqref="E244:E265">
    <cfRule type="duplicateValues" dxfId="264" priority="75"/>
    <cfRule type="duplicateValues" dxfId="263" priority="76"/>
  </conditionalFormatting>
  <conditionalFormatting sqref="E1:E270 E280:E1048576">
    <cfRule type="duplicateValues" dxfId="262" priority="72"/>
    <cfRule type="duplicateValues" dxfId="261" priority="73"/>
  </conditionalFormatting>
  <conditionalFormatting sqref="E1:E270 E280:E1048576">
    <cfRule type="duplicateValues" dxfId="260" priority="65"/>
  </conditionalFormatting>
  <conditionalFormatting sqref="B266:B270">
    <cfRule type="duplicateValues" dxfId="259" priority="64"/>
  </conditionalFormatting>
  <conditionalFormatting sqref="B266:B270">
    <cfRule type="duplicateValues" dxfId="258" priority="63"/>
  </conditionalFormatting>
  <conditionalFormatting sqref="E266:E270">
    <cfRule type="duplicateValues" dxfId="257" priority="62"/>
  </conditionalFormatting>
  <conditionalFormatting sqref="E266:E270">
    <cfRule type="duplicateValues" dxfId="256" priority="60"/>
    <cfRule type="duplicateValues" dxfId="255" priority="61"/>
  </conditionalFormatting>
  <conditionalFormatting sqref="E266:E270">
    <cfRule type="duplicateValues" dxfId="254" priority="59"/>
  </conditionalFormatting>
  <conditionalFormatting sqref="E266:E270">
    <cfRule type="duplicateValues" dxfId="253" priority="58"/>
  </conditionalFormatting>
  <conditionalFormatting sqref="E266:E270">
    <cfRule type="duplicateValues" dxfId="252" priority="57"/>
  </conditionalFormatting>
  <conditionalFormatting sqref="E266:E270">
    <cfRule type="duplicateValues" dxfId="251" priority="40"/>
    <cfRule type="duplicateValues" dxfId="250" priority="54"/>
    <cfRule type="duplicateValues" dxfId="249" priority="55"/>
    <cfRule type="duplicateValues" dxfId="248" priority="56"/>
  </conditionalFormatting>
  <conditionalFormatting sqref="E266:E270">
    <cfRule type="duplicateValues" dxfId="247" priority="53"/>
  </conditionalFormatting>
  <conditionalFormatting sqref="E266:E270">
    <cfRule type="duplicateValues" dxfId="246" priority="51"/>
    <cfRule type="duplicateValues" dxfId="245" priority="52"/>
  </conditionalFormatting>
  <conditionalFormatting sqref="E266:E270">
    <cfRule type="duplicateValues" dxfId="244" priority="50"/>
  </conditionalFormatting>
  <conditionalFormatting sqref="E266:E270">
    <cfRule type="duplicateValues" dxfId="243" priority="49"/>
  </conditionalFormatting>
  <conditionalFormatting sqref="E266:E270">
    <cfRule type="duplicateValues" dxfId="242" priority="48"/>
  </conditionalFormatting>
  <conditionalFormatting sqref="E266:E270">
    <cfRule type="duplicateValues" dxfId="241" priority="46"/>
    <cfRule type="duplicateValues" dxfId="240" priority="47"/>
  </conditionalFormatting>
  <conditionalFormatting sqref="E266:E270">
    <cfRule type="duplicateValues" dxfId="239" priority="45"/>
  </conditionalFormatting>
  <conditionalFormatting sqref="E266:E270">
    <cfRule type="duplicateValues" dxfId="238" priority="44"/>
  </conditionalFormatting>
  <conditionalFormatting sqref="E266:E270">
    <cfRule type="duplicateValues" dxfId="237" priority="43"/>
  </conditionalFormatting>
  <conditionalFormatting sqref="E266:E270">
    <cfRule type="duplicateValues" dxfId="236" priority="41"/>
    <cfRule type="duplicateValues" dxfId="235" priority="42"/>
  </conditionalFormatting>
  <conditionalFormatting sqref="E271:E279">
    <cfRule type="duplicateValues" dxfId="234" priority="39"/>
  </conditionalFormatting>
  <conditionalFormatting sqref="E271:E279">
    <cfRule type="duplicateValues" dxfId="233" priority="37"/>
    <cfRule type="duplicateValues" dxfId="232" priority="38"/>
  </conditionalFormatting>
  <conditionalFormatting sqref="E271:E279">
    <cfRule type="duplicateValues" dxfId="231" priority="36"/>
  </conditionalFormatting>
  <conditionalFormatting sqref="E271:E279">
    <cfRule type="duplicateValues" dxfId="230" priority="35"/>
  </conditionalFormatting>
  <conditionalFormatting sqref="E271:E279">
    <cfRule type="duplicateValues" dxfId="229" priority="34"/>
  </conditionalFormatting>
  <conditionalFormatting sqref="E271:E279">
    <cfRule type="duplicateValues" dxfId="228" priority="30"/>
    <cfRule type="duplicateValues" dxfId="227" priority="31"/>
    <cfRule type="duplicateValues" dxfId="226" priority="32"/>
    <cfRule type="duplicateValues" dxfId="225" priority="33"/>
  </conditionalFormatting>
  <conditionalFormatting sqref="E271:E279">
    <cfRule type="duplicateValues" dxfId="224" priority="28"/>
    <cfRule type="duplicateValues" dxfId="223" priority="29"/>
  </conditionalFormatting>
  <conditionalFormatting sqref="E271:E279">
    <cfRule type="duplicateValues" dxfId="222" priority="27"/>
  </conditionalFormatting>
  <conditionalFormatting sqref="B271:B279">
    <cfRule type="duplicateValues" dxfId="221" priority="26"/>
  </conditionalFormatting>
  <conditionalFormatting sqref="B271:B279">
    <cfRule type="duplicateValues" dxfId="220" priority="25"/>
  </conditionalFormatting>
  <conditionalFormatting sqref="E271:E279">
    <cfRule type="duplicateValues" dxfId="219" priority="24"/>
  </conditionalFormatting>
  <conditionalFormatting sqref="E271:E279">
    <cfRule type="duplicateValues" dxfId="218" priority="22"/>
    <cfRule type="duplicateValues" dxfId="217" priority="23"/>
  </conditionalFormatting>
  <conditionalFormatting sqref="E271:E279">
    <cfRule type="duplicateValues" dxfId="216" priority="21"/>
  </conditionalFormatting>
  <conditionalFormatting sqref="E271:E279">
    <cfRule type="duplicateValues" dxfId="215" priority="20"/>
  </conditionalFormatting>
  <conditionalFormatting sqref="E271:E279">
    <cfRule type="duplicateValues" dxfId="214" priority="19"/>
  </conditionalFormatting>
  <conditionalFormatting sqref="E271:E279">
    <cfRule type="duplicateValues" dxfId="213" priority="2"/>
    <cfRule type="duplicateValues" dxfId="212" priority="16"/>
    <cfRule type="duplicateValues" dxfId="211" priority="17"/>
    <cfRule type="duplicateValues" dxfId="210" priority="18"/>
  </conditionalFormatting>
  <conditionalFormatting sqref="E271:E279">
    <cfRule type="duplicateValues" dxfId="209" priority="15"/>
  </conditionalFormatting>
  <conditionalFormatting sqref="E271:E279">
    <cfRule type="duplicateValues" dxfId="208" priority="13"/>
    <cfRule type="duplicateValues" dxfId="207" priority="14"/>
  </conditionalFormatting>
  <conditionalFormatting sqref="E271:E279">
    <cfRule type="duplicateValues" dxfId="206" priority="12"/>
  </conditionalFormatting>
  <conditionalFormatting sqref="E271:E279">
    <cfRule type="duplicateValues" dxfId="205" priority="11"/>
  </conditionalFormatting>
  <conditionalFormatting sqref="E271:E279">
    <cfRule type="duplicateValues" dxfId="204" priority="10"/>
  </conditionalFormatting>
  <conditionalFormatting sqref="E271:E279">
    <cfRule type="duplicateValues" dxfId="203" priority="8"/>
    <cfRule type="duplicateValues" dxfId="202" priority="9"/>
  </conditionalFormatting>
  <conditionalFormatting sqref="E271:E279">
    <cfRule type="duplicateValues" dxfId="201" priority="7"/>
  </conditionalFormatting>
  <conditionalFormatting sqref="E271:E279">
    <cfRule type="duplicateValues" dxfId="200" priority="6"/>
  </conditionalFormatting>
  <conditionalFormatting sqref="E271:E279">
    <cfRule type="duplicateValues" dxfId="199" priority="5"/>
  </conditionalFormatting>
  <conditionalFormatting sqref="E271:E279">
    <cfRule type="duplicateValues" dxfId="198" priority="3"/>
    <cfRule type="duplicateValues" dxfId="197" priority="4"/>
  </conditionalFormatting>
  <conditionalFormatting sqref="E1:E1048576">
    <cfRule type="duplicateValues" dxfId="0" priority="1"/>
  </conditionalFormatting>
  <hyperlinks>
    <hyperlink ref="B111" r:id="rId7" display="http://s460-helpdesk/CAisd/pdmweb.exe?OP=SEARCH+FACTORY=in+SKIPLIST=1+QBE.EQ.id=3580466"/>
    <hyperlink ref="B235" r:id="rId8" display="http://s460-helpdesk/CAisd/pdmweb.exe?OP=SEARCH+FACTORY=in+SKIPLIST=1+QBE.EQ.id=3580465"/>
    <hyperlink ref="B234" r:id="rId9" display="http://s460-helpdesk/CAisd/pdmweb.exe?OP=SEARCH+FACTORY=in+SKIPLIST=1+QBE.EQ.id=3580464"/>
    <hyperlink ref="B233" r:id="rId10" display="http://s460-helpdesk/CAisd/pdmweb.exe?OP=SEARCH+FACTORY=in+SKIPLIST=1+QBE.EQ.id=3580463"/>
    <hyperlink ref="B110" r:id="rId11" display="http://s460-helpdesk/CAisd/pdmweb.exe?OP=SEARCH+FACTORY=in+SKIPLIST=1+QBE.EQ.id=3580462"/>
    <hyperlink ref="O241" r:id="rId12" display="javascript:showDetailWithPersid(%22cnt:4469676F6E7A616C657A000000000000%22)"/>
    <hyperlink ref="O242" r:id="rId13" display="javascript:showDetailWithPersid(%22cnt:4469676F6E7A616C657A000000000000%22)"/>
    <hyperlink ref="O243" r:id="rId14" display="javascript:showDetailWithPersid(%22cnt:4469676F6E7A616C657A000000000000%22)"/>
    <hyperlink ref="O244" r:id="rId15" display="javascript:showDetailWithPersid(%22cnt:4469676F6E7A616C657A000000000000%22)"/>
    <hyperlink ref="O245" r:id="rId16" display="javascript:showDetailWithPersid(%22cnt:4469676F6E7A616C657A000000000000%22)"/>
    <hyperlink ref="O266" r:id="rId17" display="javascript:showDetailWithPersid(%22cnt:4469676F6E7A616C657A000000000000%22)"/>
    <hyperlink ref="O267" r:id="rId18" display="javascript:showDetailWithPersid(%22cnt:4469676F6E7A616C657A000000000000%22)"/>
    <hyperlink ref="O268" r:id="rId19" display="javascript:showDetailWithPersid(%22cnt:4469676F6E7A616C657A000000000000%22)"/>
    <hyperlink ref="O269" r:id="rId20" display="javascript:showDetailWithPersid(%22cnt:4469676F6E7A616C657A000000000000%22)"/>
    <hyperlink ref="O270" r:id="rId21" display="javascript:showDetailWithPersid(%22cnt:4469676F6E7A616C657A000000000000%22)"/>
  </hyperlinks>
  <pageMargins left="0.7" right="0.7" top="0.75" bottom="0.75" header="0.3" footer="0.3"/>
  <pageSetup scale="60" orientation="landscape" r:id="rId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9" t="s">
        <v>0</v>
      </c>
      <c r="B1" s="21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1" t="s">
        <v>8</v>
      </c>
      <c r="B9" s="212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3" t="s">
        <v>9</v>
      </c>
      <c r="B14" s="21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"/>
  <sheetViews>
    <sheetView topLeftCell="A220" zoomScaleNormal="100" workbookViewId="0">
      <selection activeCell="G116" sqref="G116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8.42578125" style="96" bestFit="1" customWidth="1"/>
    <col min="5" max="5" width="14.7109375" style="96" bestFit="1" customWidth="1"/>
    <col min="6" max="16384" width="23.42578125" style="96"/>
  </cols>
  <sheetData>
    <row r="1" spans="1:5" ht="22.5" x14ac:dyDescent="0.25">
      <c r="A1" s="195" t="s">
        <v>2151</v>
      </c>
      <c r="B1" s="196"/>
      <c r="C1" s="196"/>
      <c r="D1" s="196"/>
      <c r="E1" s="197"/>
    </row>
    <row r="2" spans="1:5" ht="25.5" x14ac:dyDescent="0.25">
      <c r="A2" s="198" t="s">
        <v>2461</v>
      </c>
      <c r="B2" s="199"/>
      <c r="C2" s="199"/>
      <c r="D2" s="199"/>
      <c r="E2" s="200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13">
        <v>44318.708333333336</v>
      </c>
      <c r="C4" s="98"/>
      <c r="D4" s="98"/>
      <c r="E4" s="107"/>
    </row>
    <row r="5" spans="1:5" ht="18.75" thickBot="1" x14ac:dyDescent="0.3">
      <c r="A5" s="104" t="s">
        <v>2415</v>
      </c>
      <c r="B5" s="113">
        <v>44319.25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201" t="s">
        <v>2416</v>
      </c>
      <c r="B7" s="202"/>
      <c r="C7" s="202"/>
      <c r="D7" s="202"/>
      <c r="E7" s="203"/>
    </row>
    <row r="8" spans="1:5" ht="18" x14ac:dyDescent="0.25">
      <c r="A8" s="99" t="s">
        <v>15</v>
      </c>
      <c r="B8" s="99" t="s">
        <v>2417</v>
      </c>
      <c r="C8" s="99" t="s">
        <v>46</v>
      </c>
      <c r="D8" s="108" t="s">
        <v>2420</v>
      </c>
      <c r="E8" s="108" t="s">
        <v>2418</v>
      </c>
    </row>
    <row r="9" spans="1:5" ht="18" x14ac:dyDescent="0.25">
      <c r="A9" s="160" t="str">
        <f>VLOOKUP(B9,'[1]LISTADO ATM'!$A$2:$C$821,3,0)</f>
        <v>DISTRITO NACIONAL</v>
      </c>
      <c r="B9" s="160">
        <v>267</v>
      </c>
      <c r="C9" s="160" t="str">
        <f>VLOOKUP(B9,'[1]LISTADO ATM'!$A$2:$B$821,2,0)</f>
        <v xml:space="preserve">ATM Centro de Caja México </v>
      </c>
      <c r="D9" s="115" t="s">
        <v>2810</v>
      </c>
      <c r="E9" s="161" t="s">
        <v>2641</v>
      </c>
    </row>
    <row r="10" spans="1:5" ht="18" x14ac:dyDescent="0.25">
      <c r="A10" s="160" t="str">
        <f>VLOOKUP(B10,'[1]LISTADO ATM'!$A$2:$C$821,3,0)</f>
        <v>ESTE</v>
      </c>
      <c r="B10" s="160">
        <v>844</v>
      </c>
      <c r="C10" s="160" t="str">
        <f>VLOOKUP(B10,'[1]LISTADO ATM'!$A$2:$B$821,2,0)</f>
        <v xml:space="preserve">ATM San Juan Shopping Center (Bávaro) </v>
      </c>
      <c r="D10" s="115" t="s">
        <v>2810</v>
      </c>
      <c r="E10" s="161" t="s">
        <v>2651</v>
      </c>
    </row>
    <row r="11" spans="1:5" ht="18" x14ac:dyDescent="0.25">
      <c r="A11" s="160" t="str">
        <f>VLOOKUP(B11,'[1]LISTADO ATM'!$A$2:$C$821,3,0)</f>
        <v>NORTE</v>
      </c>
      <c r="B11" s="160">
        <v>262</v>
      </c>
      <c r="C11" s="160" t="str">
        <f>VLOOKUP(B11,'[1]LISTADO ATM'!$A$2:$B$821,2,0)</f>
        <v xml:space="preserve">ATM Oficina Obras Públicas (Santiago) </v>
      </c>
      <c r="D11" s="115" t="s">
        <v>2810</v>
      </c>
      <c r="E11" s="161" t="s">
        <v>2696</v>
      </c>
    </row>
    <row r="12" spans="1:5" ht="18" x14ac:dyDescent="0.25">
      <c r="A12" s="160" t="str">
        <f>VLOOKUP(B12,'[1]LISTADO ATM'!$A$2:$C$821,3,0)</f>
        <v>ESTE</v>
      </c>
      <c r="B12" s="160">
        <v>366</v>
      </c>
      <c r="C12" s="160" t="str">
        <f>VLOOKUP(B12,'[1]LISTADO ATM'!$A$2:$B$821,2,0)</f>
        <v>ATM Oficina Boulevard (Higuey) II</v>
      </c>
      <c r="D12" s="115" t="s">
        <v>2810</v>
      </c>
      <c r="E12" s="161" t="s">
        <v>2693</v>
      </c>
    </row>
    <row r="13" spans="1:5" ht="18" x14ac:dyDescent="0.25">
      <c r="A13" s="160" t="str">
        <f>VLOOKUP(B13,'[1]LISTADO ATM'!$A$2:$C$821,3,0)</f>
        <v>NORTE</v>
      </c>
      <c r="B13" s="160">
        <v>142</v>
      </c>
      <c r="C13" s="160" t="str">
        <f>VLOOKUP(B13,'[1]LISTADO ATM'!$A$2:$B$821,2,0)</f>
        <v xml:space="preserve">ATM Centro de Caja Galerías Bonao </v>
      </c>
      <c r="D13" s="115" t="s">
        <v>2810</v>
      </c>
      <c r="E13" s="161" t="s">
        <v>2684</v>
      </c>
    </row>
    <row r="14" spans="1:5" ht="18" x14ac:dyDescent="0.25">
      <c r="A14" s="160" t="str">
        <f>VLOOKUP(B14,'[1]LISTADO ATM'!$A$2:$C$821,3,0)</f>
        <v>NORTE</v>
      </c>
      <c r="B14" s="160">
        <v>75</v>
      </c>
      <c r="C14" s="160" t="str">
        <f>VLOOKUP(B14,'[1]LISTADO ATM'!$A$2:$B$821,2,0)</f>
        <v xml:space="preserve">ATM Oficina Gaspar Hernández </v>
      </c>
      <c r="D14" s="115" t="s">
        <v>2810</v>
      </c>
      <c r="E14" s="161" t="s">
        <v>2751</v>
      </c>
    </row>
    <row r="15" spans="1:5" ht="18" x14ac:dyDescent="0.25">
      <c r="A15" s="160" t="str">
        <f>VLOOKUP(B15,'[1]LISTADO ATM'!$A$2:$C$821,3,0)</f>
        <v>NORTE</v>
      </c>
      <c r="B15" s="160">
        <v>333</v>
      </c>
      <c r="C15" s="160" t="str">
        <f>VLOOKUP(B15,'[1]LISTADO ATM'!$A$2:$B$821,2,0)</f>
        <v>ATM Oficina Turey Maimón</v>
      </c>
      <c r="D15" s="115" t="s">
        <v>2810</v>
      </c>
      <c r="E15" s="161" t="s">
        <v>2773</v>
      </c>
    </row>
    <row r="16" spans="1:5" ht="18" x14ac:dyDescent="0.25">
      <c r="A16" s="160" t="str">
        <f>VLOOKUP(B16,'[1]LISTADO ATM'!$A$2:$C$821,3,0)</f>
        <v>DISTRITO NACIONAL</v>
      </c>
      <c r="B16" s="160">
        <v>735</v>
      </c>
      <c r="C16" s="160" t="str">
        <f>VLOOKUP(B16,'[1]LISTADO ATM'!$A$2:$B$821,2,0)</f>
        <v xml:space="preserve">ATM Oficina Independencia II  </v>
      </c>
      <c r="D16" s="115" t="s">
        <v>2810</v>
      </c>
      <c r="E16" s="161" t="s">
        <v>2767</v>
      </c>
    </row>
    <row r="17" spans="1:5" ht="18" x14ac:dyDescent="0.25">
      <c r="A17" s="160" t="str">
        <f>VLOOKUP(B17,'[1]LISTADO ATM'!$A$2:$C$821,3,0)</f>
        <v>ESTE</v>
      </c>
      <c r="B17" s="160">
        <v>609</v>
      </c>
      <c r="C17" s="160" t="str">
        <f>VLOOKUP(B17,'[1]LISTADO ATM'!$A$2:$B$821,2,0)</f>
        <v xml:space="preserve">ATM S/M Jumbo (San Pedro) </v>
      </c>
      <c r="D17" s="115" t="s">
        <v>2810</v>
      </c>
      <c r="E17" s="161" t="s">
        <v>2664</v>
      </c>
    </row>
    <row r="18" spans="1:5" ht="18" x14ac:dyDescent="0.25">
      <c r="A18" s="160" t="str">
        <f>VLOOKUP(B18,'[1]LISTADO ATM'!$A$2:$C$821,3,0)</f>
        <v>SUR</v>
      </c>
      <c r="B18" s="160">
        <v>311</v>
      </c>
      <c r="C18" s="160" t="str">
        <f>VLOOKUP(B18,'[1]LISTADO ATM'!$A$2:$B$821,2,0)</f>
        <v>ATM Plaza Eroski</v>
      </c>
      <c r="D18" s="115" t="s">
        <v>2810</v>
      </c>
      <c r="E18" s="161" t="s">
        <v>2592</v>
      </c>
    </row>
    <row r="19" spans="1:5" ht="18" x14ac:dyDescent="0.25">
      <c r="A19" s="160" t="str">
        <f>VLOOKUP(B19,'[1]LISTADO ATM'!$A$2:$C$821,3,0)</f>
        <v>DISTRITO NACIONAL</v>
      </c>
      <c r="B19" s="160">
        <v>629</v>
      </c>
      <c r="C19" s="160" t="str">
        <f>VLOOKUP(B19,'[1]LISTADO ATM'!$A$2:$B$821,2,0)</f>
        <v xml:space="preserve">ATM Oficina Americana Independencia I </v>
      </c>
      <c r="D19" s="115" t="s">
        <v>2810</v>
      </c>
      <c r="E19" s="161" t="s">
        <v>2626</v>
      </c>
    </row>
    <row r="20" spans="1:5" ht="18" x14ac:dyDescent="0.25">
      <c r="A20" s="160" t="str">
        <f>VLOOKUP(B20,'[1]LISTADO ATM'!$A$2:$C$821,3,0)</f>
        <v>ESTE</v>
      </c>
      <c r="B20" s="160">
        <v>612</v>
      </c>
      <c r="C20" s="160" t="str">
        <f>VLOOKUP(B20,'[1]LISTADO ATM'!$A$2:$B$821,2,0)</f>
        <v xml:space="preserve">ATM Plaza Orense (La Romana) </v>
      </c>
      <c r="D20" s="115" t="s">
        <v>2810</v>
      </c>
      <c r="E20" s="161" t="s">
        <v>2619</v>
      </c>
    </row>
    <row r="21" spans="1:5" ht="18" x14ac:dyDescent="0.25">
      <c r="A21" s="160" t="str">
        <f>VLOOKUP(B21,'[1]LISTADO ATM'!$A$2:$C$821,3,0)</f>
        <v>SUR</v>
      </c>
      <c r="B21" s="160">
        <v>44</v>
      </c>
      <c r="C21" s="160" t="str">
        <f>VLOOKUP(B21,'[1]LISTADO ATM'!$A$2:$B$821,2,0)</f>
        <v xml:space="preserve">ATM Oficina Pedernales </v>
      </c>
      <c r="D21" s="115" t="s">
        <v>2810</v>
      </c>
      <c r="E21" s="161" t="s">
        <v>2644</v>
      </c>
    </row>
    <row r="22" spans="1:5" ht="18" x14ac:dyDescent="0.25">
      <c r="A22" s="160" t="str">
        <f>VLOOKUP(B22,'[1]LISTADO ATM'!$A$2:$C$821,3,0)</f>
        <v>DISTRITO NACIONAL</v>
      </c>
      <c r="B22" s="160">
        <v>234</v>
      </c>
      <c r="C22" s="160" t="str">
        <f>VLOOKUP(B22,'[1]LISTADO ATM'!$A$2:$B$821,2,0)</f>
        <v xml:space="preserve">ATM Oficina Boca Chica I </v>
      </c>
      <c r="D22" s="115" t="s">
        <v>2810</v>
      </c>
      <c r="E22" s="161" t="s">
        <v>2642</v>
      </c>
    </row>
    <row r="23" spans="1:5" ht="18" x14ac:dyDescent="0.25">
      <c r="A23" s="160" t="str">
        <f>VLOOKUP(B23,'[1]LISTADO ATM'!$A$2:$C$821,3,0)</f>
        <v>ESTE</v>
      </c>
      <c r="B23" s="160">
        <v>630</v>
      </c>
      <c r="C23" s="160" t="str">
        <f>VLOOKUP(B23,'[1]LISTADO ATM'!$A$2:$B$821,2,0)</f>
        <v xml:space="preserve">ATM Oficina Plaza Zaglul (SPM) </v>
      </c>
      <c r="D23" s="115" t="s">
        <v>2810</v>
      </c>
      <c r="E23" s="161" t="s">
        <v>2637</v>
      </c>
    </row>
    <row r="24" spans="1:5" ht="18" x14ac:dyDescent="0.25">
      <c r="A24" s="160" t="str">
        <f>VLOOKUP(B24,'[1]LISTADO ATM'!$A$2:$C$821,3,0)</f>
        <v>DISTRITO NACIONAL</v>
      </c>
      <c r="B24" s="160">
        <v>390</v>
      </c>
      <c r="C24" s="160" t="str">
        <f>VLOOKUP(B24,'[1]LISTADO ATM'!$A$2:$B$821,2,0)</f>
        <v xml:space="preserve">ATM Oficina Boca Chica II </v>
      </c>
      <c r="D24" s="115" t="s">
        <v>2810</v>
      </c>
      <c r="E24" s="161" t="s">
        <v>2636</v>
      </c>
    </row>
    <row r="25" spans="1:5" ht="18" x14ac:dyDescent="0.25">
      <c r="A25" s="160" t="str">
        <f>VLOOKUP(B25,'[1]LISTADO ATM'!$A$2:$C$821,3,0)</f>
        <v>DISTRITO NACIONAL</v>
      </c>
      <c r="B25" s="160">
        <v>406</v>
      </c>
      <c r="C25" s="160" t="str">
        <f>VLOOKUP(B25,'[1]LISTADO ATM'!$A$2:$B$821,2,0)</f>
        <v xml:space="preserve">ATM UNP Plaza Lama Máximo Gómez </v>
      </c>
      <c r="D25" s="115" t="s">
        <v>2810</v>
      </c>
      <c r="E25" s="161" t="s">
        <v>2633</v>
      </c>
    </row>
    <row r="26" spans="1:5" ht="18" x14ac:dyDescent="0.25">
      <c r="A26" s="160" t="str">
        <f>VLOOKUP(B26,'[1]LISTADO ATM'!$A$2:$C$821,3,0)</f>
        <v>DISTRITO NACIONAL</v>
      </c>
      <c r="B26" s="160">
        <v>715</v>
      </c>
      <c r="C26" s="160" t="str">
        <f>VLOOKUP(B26,'[1]LISTADO ATM'!$A$2:$B$821,2,0)</f>
        <v xml:space="preserve">ATM Oficina 27 de Febrero (Lobby) </v>
      </c>
      <c r="D26" s="115" t="s">
        <v>2810</v>
      </c>
      <c r="E26" s="161" t="s">
        <v>2661</v>
      </c>
    </row>
    <row r="27" spans="1:5" ht="18" x14ac:dyDescent="0.25">
      <c r="A27" s="160" t="str">
        <f>VLOOKUP(B27,'[1]LISTADO ATM'!$A$2:$C$821,3,0)</f>
        <v>DISTRITO NACIONAL</v>
      </c>
      <c r="B27" s="160">
        <v>717</v>
      </c>
      <c r="C27" s="160" t="str">
        <f>VLOOKUP(B27,'[1]LISTADO ATM'!$A$2:$B$821,2,0)</f>
        <v xml:space="preserve">ATM Oficina Los Alcarrizos </v>
      </c>
      <c r="D27" s="115" t="s">
        <v>2810</v>
      </c>
      <c r="E27" s="161" t="s">
        <v>2660</v>
      </c>
    </row>
    <row r="28" spans="1:5" ht="18" x14ac:dyDescent="0.25">
      <c r="A28" s="160" t="str">
        <f>VLOOKUP(B28,'[1]LISTADO ATM'!$A$2:$C$821,3,0)</f>
        <v>SUR</v>
      </c>
      <c r="B28" s="160">
        <v>881</v>
      </c>
      <c r="C28" s="160" t="str">
        <f>VLOOKUP(B28,'[1]LISTADO ATM'!$A$2:$B$821,2,0)</f>
        <v xml:space="preserve">ATM UNP Yaguate (San Cristóbal) </v>
      </c>
      <c r="D28" s="115" t="s">
        <v>2810</v>
      </c>
      <c r="E28" s="161" t="s">
        <v>2650</v>
      </c>
    </row>
    <row r="29" spans="1:5" ht="18" x14ac:dyDescent="0.25">
      <c r="A29" s="160" t="str">
        <f>VLOOKUP(B29,'[1]LISTADO ATM'!$A$2:$C$821,3,0)</f>
        <v>NORTE</v>
      </c>
      <c r="B29" s="160">
        <v>965</v>
      </c>
      <c r="C29" s="160" t="str">
        <f>VLOOKUP(B29,'[1]LISTADO ATM'!$A$2:$B$821,2,0)</f>
        <v xml:space="preserve">ATM S/M La Fuente FUN (Santiago) </v>
      </c>
      <c r="D29" s="115" t="s">
        <v>2810</v>
      </c>
      <c r="E29" s="161" t="s">
        <v>2649</v>
      </c>
    </row>
    <row r="30" spans="1:5" ht="18" x14ac:dyDescent="0.25">
      <c r="A30" s="160" t="str">
        <f>VLOOKUP(B30,'[1]LISTADO ATM'!$A$2:$C$821,3,0)</f>
        <v>SUR</v>
      </c>
      <c r="B30" s="160">
        <v>48</v>
      </c>
      <c r="C30" s="160" t="str">
        <f>VLOOKUP(B30,'[1]LISTADO ATM'!$A$2:$B$821,2,0)</f>
        <v xml:space="preserve">ATM Autoservicio Neiba I </v>
      </c>
      <c r="D30" s="115" t="s">
        <v>2810</v>
      </c>
      <c r="E30" s="161" t="s">
        <v>2648</v>
      </c>
    </row>
    <row r="31" spans="1:5" ht="18" x14ac:dyDescent="0.25">
      <c r="A31" s="160" t="str">
        <f>VLOOKUP(B31,'[1]LISTADO ATM'!$A$2:$C$821,3,0)</f>
        <v>SUR</v>
      </c>
      <c r="B31" s="160">
        <v>50</v>
      </c>
      <c r="C31" s="160" t="str">
        <f>VLOOKUP(B31,'[1]LISTADO ATM'!$A$2:$B$821,2,0)</f>
        <v xml:space="preserve">ATM Oficina Padre Las Casas (Azua) </v>
      </c>
      <c r="D31" s="115" t="s">
        <v>2810</v>
      </c>
      <c r="E31" s="161" t="s">
        <v>2647</v>
      </c>
    </row>
    <row r="32" spans="1:5" ht="18" x14ac:dyDescent="0.25">
      <c r="A32" s="160" t="str">
        <f>VLOOKUP(B32,'[1]LISTADO ATM'!$A$2:$C$821,3,0)</f>
        <v>SUR</v>
      </c>
      <c r="B32" s="160">
        <v>182</v>
      </c>
      <c r="C32" s="160" t="str">
        <f>VLOOKUP(B32,'[1]LISTADO ATM'!$A$2:$B$821,2,0)</f>
        <v xml:space="preserve">ATM Barahona Comb </v>
      </c>
      <c r="D32" s="115" t="s">
        <v>2810</v>
      </c>
      <c r="E32" s="161" t="s">
        <v>2675</v>
      </c>
    </row>
    <row r="33" spans="1:5" ht="18" x14ac:dyDescent="0.25">
      <c r="A33" s="160" t="str">
        <f>VLOOKUP(B33,'[1]LISTADO ATM'!$A$2:$C$821,3,0)</f>
        <v>NORTE</v>
      </c>
      <c r="B33" s="160">
        <v>256</v>
      </c>
      <c r="C33" s="160" t="str">
        <f>VLOOKUP(B33,'[1]LISTADO ATM'!$A$2:$B$821,2,0)</f>
        <v xml:space="preserve">ATM Oficina Licey Al Medio </v>
      </c>
      <c r="D33" s="115" t="s">
        <v>2810</v>
      </c>
      <c r="E33" s="161" t="s">
        <v>2674</v>
      </c>
    </row>
    <row r="34" spans="1:5" ht="18" x14ac:dyDescent="0.25">
      <c r="A34" s="160" t="str">
        <f>VLOOKUP(B34,'[1]LISTADO ATM'!$A$2:$C$821,3,0)</f>
        <v>ESTE</v>
      </c>
      <c r="B34" s="160">
        <v>330</v>
      </c>
      <c r="C34" s="160" t="str">
        <f>VLOOKUP(B34,'[1]LISTADO ATM'!$A$2:$B$821,2,0)</f>
        <v xml:space="preserve">ATM Oficina Boulevard (Higuey) </v>
      </c>
      <c r="D34" s="115" t="s">
        <v>2810</v>
      </c>
      <c r="E34" s="161" t="s">
        <v>2673</v>
      </c>
    </row>
    <row r="35" spans="1:5" ht="18" x14ac:dyDescent="0.25">
      <c r="A35" s="160" t="str">
        <f>VLOOKUP(B35,'[1]LISTADO ATM'!$A$2:$C$821,3,0)</f>
        <v>DISTRITO NACIONAL</v>
      </c>
      <c r="B35" s="160">
        <v>713</v>
      </c>
      <c r="C35" s="160" t="str">
        <f>VLOOKUP(B35,'[1]LISTADO ATM'!$A$2:$B$821,2,0)</f>
        <v xml:space="preserve">ATM Oficina Las Américas </v>
      </c>
      <c r="D35" s="115" t="s">
        <v>2810</v>
      </c>
      <c r="E35" s="161" t="s">
        <v>2670</v>
      </c>
    </row>
    <row r="36" spans="1:5" ht="18" x14ac:dyDescent="0.25">
      <c r="A36" s="160" t="str">
        <f>VLOOKUP(B36,'[1]LISTADO ATM'!$A$2:$C$821,3,0)</f>
        <v>NORTE</v>
      </c>
      <c r="B36" s="160">
        <v>181</v>
      </c>
      <c r="C36" s="160" t="str">
        <f>VLOOKUP(B36,'[1]LISTADO ATM'!$A$2:$B$821,2,0)</f>
        <v xml:space="preserve">ATM Oficina Sabaneta </v>
      </c>
      <c r="D36" s="115" t="s">
        <v>2810</v>
      </c>
      <c r="E36" s="161" t="s">
        <v>2685</v>
      </c>
    </row>
    <row r="37" spans="1:5" ht="18" x14ac:dyDescent="0.25">
      <c r="A37" s="160" t="str">
        <f>VLOOKUP(B37,'[1]LISTADO ATM'!$A$2:$C$821,3,0)</f>
        <v>DISTRITO NACIONAL</v>
      </c>
      <c r="B37" s="160">
        <v>929</v>
      </c>
      <c r="C37" s="160" t="str">
        <f>VLOOKUP(B37,'[1]LISTADO ATM'!$A$2:$B$821,2,0)</f>
        <v>ATM Autoservicio Nacional El Conde</v>
      </c>
      <c r="D37" s="115" t="s">
        <v>2810</v>
      </c>
      <c r="E37" s="161" t="s">
        <v>2724</v>
      </c>
    </row>
    <row r="38" spans="1:5" ht="18" x14ac:dyDescent="0.25">
      <c r="A38" s="160" t="str">
        <f>VLOOKUP(B38,'[1]LISTADO ATM'!$A$2:$C$821,3,0)</f>
        <v>ESTE</v>
      </c>
      <c r="B38" s="160">
        <v>268</v>
      </c>
      <c r="C38" s="160" t="str">
        <f>VLOOKUP(B38,'[1]LISTADO ATM'!$A$2:$B$821,2,0)</f>
        <v xml:space="preserve">ATM Autobanco La Altagracia (Higuey) </v>
      </c>
      <c r="D38" s="115" t="s">
        <v>2810</v>
      </c>
      <c r="E38" s="161" t="s">
        <v>2718</v>
      </c>
    </row>
    <row r="39" spans="1:5" ht="18" x14ac:dyDescent="0.25">
      <c r="A39" s="160" t="str">
        <f>VLOOKUP(B39,'[1]LISTADO ATM'!$A$2:$C$821,3,0)</f>
        <v>DISTRITO NACIONAL</v>
      </c>
      <c r="B39" s="160">
        <v>461</v>
      </c>
      <c r="C39" s="160" t="str">
        <f>VLOOKUP(B39,'[1]LISTADO ATM'!$A$2:$B$821,2,0)</f>
        <v xml:space="preserve">ATM Autobanco Sarasota I </v>
      </c>
      <c r="D39" s="115" t="s">
        <v>2810</v>
      </c>
      <c r="E39" s="161" t="s">
        <v>2713</v>
      </c>
    </row>
    <row r="40" spans="1:5" ht="18" x14ac:dyDescent="0.25">
      <c r="A40" s="160" t="str">
        <f>VLOOKUP(B40,'[1]LISTADO ATM'!$A$2:$C$821,3,0)</f>
        <v>DISTRITO NACIONAL</v>
      </c>
      <c r="B40" s="160">
        <v>453</v>
      </c>
      <c r="C40" s="160" t="str">
        <f>VLOOKUP(B40,'[1]LISTADO ATM'!$A$2:$B$821,2,0)</f>
        <v xml:space="preserve">ATM Autobanco Sarasota II </v>
      </c>
      <c r="D40" s="115" t="s">
        <v>2810</v>
      </c>
      <c r="E40" s="161" t="s">
        <v>2711</v>
      </c>
    </row>
    <row r="41" spans="1:5" ht="18" x14ac:dyDescent="0.25">
      <c r="A41" s="160" t="str">
        <f>VLOOKUP(B41,'[1]LISTADO ATM'!$A$2:$C$821,3,0)</f>
        <v>NORTE</v>
      </c>
      <c r="B41" s="160">
        <v>157</v>
      </c>
      <c r="C41" s="160" t="str">
        <f>VLOOKUP(B41,'[1]LISTADO ATM'!$A$2:$B$821,2,0)</f>
        <v xml:space="preserve">ATM Oficina Samaná </v>
      </c>
      <c r="D41" s="115" t="s">
        <v>2810</v>
      </c>
      <c r="E41" s="161" t="s">
        <v>2709</v>
      </c>
    </row>
    <row r="42" spans="1:5" ht="18" x14ac:dyDescent="0.25">
      <c r="A42" s="160" t="str">
        <f>VLOOKUP(B42,'[1]LISTADO ATM'!$A$2:$C$821,3,0)</f>
        <v>NORTE</v>
      </c>
      <c r="B42" s="160">
        <v>144</v>
      </c>
      <c r="C42" s="160" t="str">
        <f>VLOOKUP(B42,'[1]LISTADO ATM'!$A$2:$B$821,2,0)</f>
        <v xml:space="preserve">ATM Oficina Villa Altagracia </v>
      </c>
      <c r="D42" s="115" t="s">
        <v>2810</v>
      </c>
      <c r="E42" s="161" t="s">
        <v>2706</v>
      </c>
    </row>
    <row r="43" spans="1:5" ht="18" x14ac:dyDescent="0.25">
      <c r="A43" s="160" t="str">
        <f>VLOOKUP(B43,'[1]LISTADO ATM'!$A$2:$C$821,3,0)</f>
        <v>DISTRITO NACIONAL</v>
      </c>
      <c r="B43" s="160">
        <v>541</v>
      </c>
      <c r="C43" s="160" t="str">
        <f>VLOOKUP(B43,'[1]LISTADO ATM'!$A$2:$B$821,2,0)</f>
        <v xml:space="preserve">ATM Oficina Sambil II </v>
      </c>
      <c r="D43" s="115" t="s">
        <v>2810</v>
      </c>
      <c r="E43" s="161" t="s">
        <v>2705</v>
      </c>
    </row>
    <row r="44" spans="1:5" ht="18" x14ac:dyDescent="0.25">
      <c r="A44" s="160" t="str">
        <f>VLOOKUP(B44,'[1]LISTADO ATM'!$A$2:$C$821,3,0)</f>
        <v>DISTRITO NACIONAL</v>
      </c>
      <c r="B44" s="160">
        <v>409</v>
      </c>
      <c r="C44" s="160" t="str">
        <f>VLOOKUP(B44,'[1]LISTADO ATM'!$A$2:$B$821,2,0)</f>
        <v xml:space="preserve">ATM Oficina Las Palmas de Herrera I </v>
      </c>
      <c r="D44" s="115" t="s">
        <v>2810</v>
      </c>
      <c r="E44" s="161" t="s">
        <v>2752</v>
      </c>
    </row>
    <row r="45" spans="1:5" ht="18" x14ac:dyDescent="0.25">
      <c r="A45" s="160" t="str">
        <f>VLOOKUP(B45,'[1]LISTADO ATM'!$A$2:$C$821,3,0)</f>
        <v>ESTE</v>
      </c>
      <c r="B45" s="160">
        <v>294</v>
      </c>
      <c r="C45" s="160" t="str">
        <f>VLOOKUP(B45,'[1]LISTADO ATM'!$A$2:$B$821,2,0)</f>
        <v xml:space="preserve">ATM Plaza Zaglul San Pedro II </v>
      </c>
      <c r="D45" s="115" t="s">
        <v>2810</v>
      </c>
      <c r="E45" s="161" t="s">
        <v>2774</v>
      </c>
    </row>
    <row r="46" spans="1:5" ht="18" x14ac:dyDescent="0.25">
      <c r="A46" s="160" t="str">
        <f>VLOOKUP(B46,'[1]LISTADO ATM'!$A$2:$C$821,3,0)</f>
        <v>DISTRITO NACIONAL</v>
      </c>
      <c r="B46" s="160">
        <v>868</v>
      </c>
      <c r="C46" s="160" t="str">
        <f>VLOOKUP(B46,'[1]LISTADO ATM'!$A$2:$B$821,2,0)</f>
        <v xml:space="preserve">ATM Casino Diamante </v>
      </c>
      <c r="D46" s="115" t="s">
        <v>2810</v>
      </c>
      <c r="E46" s="161" t="s">
        <v>2770</v>
      </c>
    </row>
    <row r="47" spans="1:5" ht="18" x14ac:dyDescent="0.25">
      <c r="A47" s="160" t="str">
        <f>VLOOKUP(B47,'[1]LISTADO ATM'!$A$2:$C$821,3,0)</f>
        <v>DISTRITO NACIONAL</v>
      </c>
      <c r="B47" s="160">
        <v>23</v>
      </c>
      <c r="C47" s="160" t="str">
        <f>VLOOKUP(B47,'[1]LISTADO ATM'!$A$2:$B$821,2,0)</f>
        <v xml:space="preserve">ATM Oficina México </v>
      </c>
      <c r="D47" s="115" t="s">
        <v>2810</v>
      </c>
      <c r="E47" s="161" t="s">
        <v>2769</v>
      </c>
    </row>
    <row r="48" spans="1:5" ht="18" x14ac:dyDescent="0.25">
      <c r="A48" s="160" t="str">
        <f>VLOOKUP(B48,'[1]LISTADO ATM'!$A$2:$C$821,3,0)</f>
        <v>NORTE</v>
      </c>
      <c r="B48" s="160">
        <v>649</v>
      </c>
      <c r="C48" s="160" t="str">
        <f>VLOOKUP(B48,'[1]LISTADO ATM'!$A$2:$B$821,2,0)</f>
        <v xml:space="preserve">ATM Oficina Galería 56 (San Francisco de Macorís) </v>
      </c>
      <c r="D48" s="115" t="s">
        <v>2810</v>
      </c>
      <c r="E48" s="161" t="s">
        <v>2763</v>
      </c>
    </row>
    <row r="49" spans="1:5" ht="18" x14ac:dyDescent="0.25">
      <c r="A49" s="160" t="str">
        <f>VLOOKUP(B49,'[1]LISTADO ATM'!$A$2:$C$821,3,0)</f>
        <v>DISTRITO NACIONAL</v>
      </c>
      <c r="B49" s="160">
        <v>721</v>
      </c>
      <c r="C49" s="160" t="str">
        <f>VLOOKUP(B49,'[1]LISTADO ATM'!$A$2:$B$821,2,0)</f>
        <v xml:space="preserve">ATM Oficina Charles de Gaulle II </v>
      </c>
      <c r="D49" s="115" t="s">
        <v>2810</v>
      </c>
      <c r="E49" s="161" t="s">
        <v>2759</v>
      </c>
    </row>
    <row r="50" spans="1:5" ht="18" x14ac:dyDescent="0.25">
      <c r="A50" s="160" t="str">
        <f>VLOOKUP(B50,'[1]LISTADO ATM'!$A$2:$C$821,3,0)</f>
        <v>DISTRITO NACIONAL</v>
      </c>
      <c r="B50" s="160">
        <v>883</v>
      </c>
      <c r="C50" s="160" t="str">
        <f>VLOOKUP(B50,'[1]LISTADO ATM'!$A$2:$B$821,2,0)</f>
        <v xml:space="preserve">ATM Oficina Filadelfia Plaza </v>
      </c>
      <c r="D50" s="115" t="s">
        <v>2810</v>
      </c>
      <c r="E50" s="161" t="s">
        <v>2756</v>
      </c>
    </row>
    <row r="51" spans="1:5" ht="18" x14ac:dyDescent="0.25">
      <c r="A51" s="160" t="str">
        <f>VLOOKUP(B51,'[1]LISTADO ATM'!$A$2:$C$821,3,0)</f>
        <v>DISTRITO NACIONAL</v>
      </c>
      <c r="B51" s="160">
        <v>815</v>
      </c>
      <c r="C51" s="160" t="str">
        <f>VLOOKUP(B51,'[1]LISTADO ATM'!$A$2:$B$821,2,0)</f>
        <v xml:space="preserve">ATM Oficina Atalaya del Mar </v>
      </c>
      <c r="D51" s="115" t="s">
        <v>2810</v>
      </c>
      <c r="E51" s="161" t="s">
        <v>2755</v>
      </c>
    </row>
    <row r="52" spans="1:5" ht="18" x14ac:dyDescent="0.25">
      <c r="A52" s="160" t="str">
        <f>VLOOKUP(B52,'[1]LISTADO ATM'!$A$2:$C$821,3,0)</f>
        <v>ESTE</v>
      </c>
      <c r="B52" s="160">
        <v>651</v>
      </c>
      <c r="C52" s="160" t="str">
        <f>VLOOKUP(B52,'[1]LISTADO ATM'!$A$2:$B$821,2,0)</f>
        <v>ATM Eco Petroleo Romana</v>
      </c>
      <c r="D52" s="115" t="s">
        <v>2810</v>
      </c>
      <c r="E52" s="161" t="s">
        <v>2783</v>
      </c>
    </row>
    <row r="53" spans="1:5" ht="18" x14ac:dyDescent="0.25">
      <c r="A53" s="160" t="str">
        <f>VLOOKUP(B53,'[1]LISTADO ATM'!$A$2:$C$821,3,0)</f>
        <v>ESTE</v>
      </c>
      <c r="B53" s="160">
        <v>219</v>
      </c>
      <c r="C53" s="160" t="str">
        <f>VLOOKUP(B53,'[1]LISTADO ATM'!$A$2:$B$821,2,0)</f>
        <v xml:space="preserve">ATM Oficina La Altagracia (Higuey) </v>
      </c>
      <c r="D53" s="115" t="s">
        <v>2810</v>
      </c>
      <c r="E53" s="161" t="s">
        <v>2813</v>
      </c>
    </row>
    <row r="54" spans="1:5" ht="18" x14ac:dyDescent="0.25">
      <c r="A54" s="160" t="str">
        <f>VLOOKUP(B54,'[1]LISTADO ATM'!$A$2:$C$821,3,0)</f>
        <v>NORTE</v>
      </c>
      <c r="B54" s="160">
        <v>77</v>
      </c>
      <c r="C54" s="160" t="str">
        <f>VLOOKUP(B54,'[1]LISTADO ATM'!$A$2:$B$821,2,0)</f>
        <v xml:space="preserve">ATM Oficina Cruce de Imbert </v>
      </c>
      <c r="D54" s="115" t="s">
        <v>2810</v>
      </c>
      <c r="E54" s="161" t="s">
        <v>2815</v>
      </c>
    </row>
    <row r="55" spans="1:5" ht="18" x14ac:dyDescent="0.25">
      <c r="A55" s="160" t="e">
        <f>VLOOKUP(B55,'[1]LISTADO ATM'!$A$2:$C$821,3,0)</f>
        <v>#N/A</v>
      </c>
      <c r="B55" s="160"/>
      <c r="C55" s="160" t="e">
        <f>VLOOKUP(B55,'[1]LISTADO ATM'!$A$2:$B$821,2,0)</f>
        <v>#N/A</v>
      </c>
      <c r="D55" s="115"/>
      <c r="E55" s="161"/>
    </row>
    <row r="56" spans="1:5" ht="18" x14ac:dyDescent="0.25">
      <c r="A56" s="160" t="e">
        <f>VLOOKUP(B56,'[1]LISTADO ATM'!$A$2:$C$821,3,0)</f>
        <v>#N/A</v>
      </c>
      <c r="B56" s="160"/>
      <c r="C56" s="160" t="e">
        <f>VLOOKUP(B56,'[1]LISTADO ATM'!$A$2:$B$821,2,0)</f>
        <v>#N/A</v>
      </c>
      <c r="D56" s="115"/>
      <c r="E56" s="161"/>
    </row>
    <row r="57" spans="1:5" ht="18" x14ac:dyDescent="0.25">
      <c r="A57" s="160" t="e">
        <f>VLOOKUP(B57,'[1]LISTADO ATM'!$A$2:$C$821,3,0)</f>
        <v>#N/A</v>
      </c>
      <c r="B57" s="160"/>
      <c r="C57" s="160" t="e">
        <f>VLOOKUP(B57,'[1]LISTADO ATM'!$A$2:$B$821,2,0)</f>
        <v>#N/A</v>
      </c>
      <c r="D57" s="115"/>
      <c r="E57" s="161"/>
    </row>
    <row r="58" spans="1:5" ht="18" x14ac:dyDescent="0.25">
      <c r="A58" s="160" t="e">
        <f>VLOOKUP(B58,'[1]LISTADO ATM'!$A$2:$C$821,3,0)</f>
        <v>#N/A</v>
      </c>
      <c r="B58" s="160"/>
      <c r="C58" s="160" t="e">
        <f>VLOOKUP(B58,'[1]LISTADO ATM'!$A$2:$B$821,2,0)</f>
        <v>#N/A</v>
      </c>
      <c r="D58" s="115"/>
      <c r="E58" s="161"/>
    </row>
    <row r="59" spans="1:5" ht="18" x14ac:dyDescent="0.25">
      <c r="A59" s="160" t="e">
        <f>VLOOKUP(B59,'[1]LISTADO ATM'!$A$2:$C$821,3,0)</f>
        <v>#N/A</v>
      </c>
      <c r="B59" s="160"/>
      <c r="C59" s="160" t="e">
        <f>VLOOKUP(B59,'[1]LISTADO ATM'!$A$2:$B$821,2,0)</f>
        <v>#N/A</v>
      </c>
      <c r="D59" s="115"/>
      <c r="E59" s="161"/>
    </row>
    <row r="60" spans="1:5" ht="18" x14ac:dyDescent="0.25">
      <c r="A60" s="160" t="e">
        <f>VLOOKUP(B60,'[1]LISTADO ATM'!$A$2:$C$821,3,0)</f>
        <v>#N/A</v>
      </c>
      <c r="B60" s="160"/>
      <c r="C60" s="160" t="e">
        <f>VLOOKUP(B60,'[1]LISTADO ATM'!$A$2:$B$821,2,0)</f>
        <v>#N/A</v>
      </c>
      <c r="D60" s="115"/>
      <c r="E60" s="161"/>
    </row>
    <row r="61" spans="1:5" ht="18" x14ac:dyDescent="0.25">
      <c r="A61" s="160" t="e">
        <f>VLOOKUP(B61,'[1]LISTADO ATM'!$A$2:$C$821,3,0)</f>
        <v>#N/A</v>
      </c>
      <c r="B61" s="160"/>
      <c r="C61" s="160" t="e">
        <f>VLOOKUP(B61,'[1]LISTADO ATM'!$A$2:$B$821,2,0)</f>
        <v>#N/A</v>
      </c>
      <c r="D61" s="115"/>
      <c r="E61" s="161"/>
    </row>
    <row r="62" spans="1:5" ht="18.75" thickBot="1" x14ac:dyDescent="0.3">
      <c r="A62" s="100" t="s">
        <v>2486</v>
      </c>
      <c r="B62" s="134">
        <f>COUNT(#REF!)</f>
        <v>0</v>
      </c>
      <c r="C62" s="204"/>
      <c r="D62" s="193"/>
      <c r="E62" s="194"/>
    </row>
    <row r="63" spans="1:5" x14ac:dyDescent="0.25">
      <c r="B63" s="102"/>
      <c r="E63" s="102"/>
    </row>
    <row r="64" spans="1:5" ht="18" x14ac:dyDescent="0.25">
      <c r="A64" s="201" t="s">
        <v>2487</v>
      </c>
      <c r="B64" s="202"/>
      <c r="C64" s="202"/>
      <c r="D64" s="202"/>
      <c r="E64" s="203"/>
    </row>
    <row r="65" spans="1:5" ht="18" x14ac:dyDescent="0.25">
      <c r="A65" s="99" t="s">
        <v>15</v>
      </c>
      <c r="B65" s="99" t="s">
        <v>2417</v>
      </c>
      <c r="C65" s="99" t="s">
        <v>46</v>
      </c>
      <c r="D65" s="99" t="s">
        <v>2420</v>
      </c>
      <c r="E65" s="108" t="s">
        <v>2418</v>
      </c>
    </row>
    <row r="66" spans="1:5" ht="18" x14ac:dyDescent="0.25">
      <c r="A66" s="97" t="str">
        <f>VLOOKUP(B66,'[1]LISTADO ATM'!$A$2:$C$821,3,0)</f>
        <v>NORTE</v>
      </c>
      <c r="B66" s="160">
        <v>654</v>
      </c>
      <c r="C66" s="123" t="str">
        <f>VLOOKUP(B66,'[1]LISTADO ATM'!$A$2:$B$821,2,0)</f>
        <v>ATM Autoservicio S/M Jumbo Puerto Plata</v>
      </c>
      <c r="D66" s="115" t="s">
        <v>2821</v>
      </c>
      <c r="E66" s="161" t="s">
        <v>2620</v>
      </c>
    </row>
    <row r="67" spans="1:5" ht="18" x14ac:dyDescent="0.25">
      <c r="A67" s="97" t="str">
        <f>VLOOKUP(B67,'[1]LISTADO ATM'!$A$2:$C$821,3,0)</f>
        <v>SUR</v>
      </c>
      <c r="B67" s="160">
        <v>252</v>
      </c>
      <c r="C67" s="161" t="str">
        <f>VLOOKUP(B67,'[1]LISTADO ATM'!$A$2:$B$821,2,0)</f>
        <v xml:space="preserve">ATM Banco Agrícola (Barahona) </v>
      </c>
      <c r="D67" s="115" t="s">
        <v>2821</v>
      </c>
      <c r="E67" s="161" t="s">
        <v>2591</v>
      </c>
    </row>
    <row r="68" spans="1:5" ht="18" x14ac:dyDescent="0.25">
      <c r="A68" s="97" t="e">
        <f>VLOOKUP(B68,'[1]LISTADO ATM'!$A$2:$C$821,3,0)</f>
        <v>#N/A</v>
      </c>
      <c r="B68" s="160"/>
      <c r="C68" s="161" t="e">
        <f>VLOOKUP(B68,'[1]LISTADO ATM'!$A$2:$B$821,2,0)</f>
        <v>#N/A</v>
      </c>
      <c r="D68" s="115"/>
      <c r="E68" s="161"/>
    </row>
    <row r="69" spans="1:5" ht="18" x14ac:dyDescent="0.25">
      <c r="A69" s="97" t="e">
        <f>VLOOKUP(B69,'[1]LISTADO ATM'!$A$2:$C$821,3,0)</f>
        <v>#N/A</v>
      </c>
      <c r="B69" s="160"/>
      <c r="C69" s="161" t="e">
        <f>VLOOKUP(B69,'[1]LISTADO ATM'!$A$2:$B$821,2,0)</f>
        <v>#N/A</v>
      </c>
      <c r="D69" s="115"/>
      <c r="E69" s="161"/>
    </row>
    <row r="70" spans="1:5" ht="18" x14ac:dyDescent="0.25">
      <c r="A70" s="97" t="e">
        <f>VLOOKUP(B70,'[1]LISTADO ATM'!$A$2:$C$821,3,0)</f>
        <v>#N/A</v>
      </c>
      <c r="B70" s="160"/>
      <c r="C70" s="161" t="e">
        <f>VLOOKUP(B70,'[1]LISTADO ATM'!$A$2:$B$821,2,0)</f>
        <v>#N/A</v>
      </c>
      <c r="D70" s="115"/>
      <c r="E70" s="161"/>
    </row>
    <row r="71" spans="1:5" ht="18.75" thickBot="1" x14ac:dyDescent="0.3">
      <c r="A71" s="100" t="s">
        <v>2486</v>
      </c>
      <c r="B71" s="134">
        <f>COUNT(B66:B66)</f>
        <v>1</v>
      </c>
      <c r="C71" s="192"/>
      <c r="D71" s="193"/>
      <c r="E71" s="194"/>
    </row>
    <row r="72" spans="1:5" ht="15.75" thickBot="1" x14ac:dyDescent="0.3">
      <c r="B72" s="102"/>
      <c r="E72" s="102"/>
    </row>
    <row r="73" spans="1:5" ht="18.75" thickBot="1" x14ac:dyDescent="0.3">
      <c r="A73" s="182" t="s">
        <v>2488</v>
      </c>
      <c r="B73" s="183"/>
      <c r="C73" s="183"/>
      <c r="D73" s="183"/>
      <c r="E73" s="184"/>
    </row>
    <row r="74" spans="1:5" ht="18" x14ac:dyDescent="0.25">
      <c r="A74" s="99" t="s">
        <v>15</v>
      </c>
      <c r="B74" s="99" t="s">
        <v>2417</v>
      </c>
      <c r="C74" s="99" t="s">
        <v>46</v>
      </c>
      <c r="D74" s="99" t="s">
        <v>2420</v>
      </c>
      <c r="E74" s="108" t="s">
        <v>2418</v>
      </c>
    </row>
    <row r="75" spans="1:5" ht="18" x14ac:dyDescent="0.25">
      <c r="A75" s="131" t="str">
        <f>VLOOKUP(B75,'[1]LISTADO ATM'!$A$2:$C$821,3,0)</f>
        <v>DISTRITO NACIONAL</v>
      </c>
      <c r="B75" s="160">
        <v>719</v>
      </c>
      <c r="C75" s="114" t="str">
        <f>VLOOKUP(B75,'[1]LISTADO ATM'!$A$2:$B$821,2,0)</f>
        <v xml:space="preserve">ATM Ayuntamiento Municipal San Luís </v>
      </c>
      <c r="D75" s="116" t="s">
        <v>2442</v>
      </c>
      <c r="E75" s="161" t="s">
        <v>2797</v>
      </c>
    </row>
    <row r="76" spans="1:5" ht="18" x14ac:dyDescent="0.25">
      <c r="A76" s="131" t="str">
        <f>VLOOKUP(B76,'[1]LISTADO ATM'!$A$2:$C$821,3,0)</f>
        <v>DISTRITO NACIONAL</v>
      </c>
      <c r="B76" s="160">
        <v>486</v>
      </c>
      <c r="C76" s="114" t="str">
        <f>VLOOKUP(B76,'[1]LISTADO ATM'!$A$2:$B$821,2,0)</f>
        <v xml:space="preserve">ATM Olé La Caleta </v>
      </c>
      <c r="D76" s="116" t="s">
        <v>2442</v>
      </c>
      <c r="E76" s="161" t="s">
        <v>2575</v>
      </c>
    </row>
    <row r="77" spans="1:5" ht="18" x14ac:dyDescent="0.25">
      <c r="A77" s="131" t="str">
        <f>VLOOKUP(B77,'[1]LISTADO ATM'!$A$2:$C$821,3,0)</f>
        <v>DISTRITO NACIONAL</v>
      </c>
      <c r="B77" s="160">
        <v>12</v>
      </c>
      <c r="C77" s="114" t="str">
        <f>VLOOKUP(B77,'[1]LISTADO ATM'!$A$2:$B$821,2,0)</f>
        <v xml:space="preserve">ATM Comercial Ganadera (San Isidro) </v>
      </c>
      <c r="D77" s="116" t="s">
        <v>2442</v>
      </c>
      <c r="E77" s="161">
        <v>3335870606</v>
      </c>
    </row>
    <row r="78" spans="1:5" ht="18" x14ac:dyDescent="0.25">
      <c r="A78" s="131" t="str">
        <f>VLOOKUP(B78,'[1]LISTADO ATM'!$A$2:$C$821,3,0)</f>
        <v>ESTE</v>
      </c>
      <c r="B78" s="160">
        <v>934</v>
      </c>
      <c r="C78" s="114" t="str">
        <f>VLOOKUP(B78,'[1]LISTADO ATM'!$A$2:$B$821,2,0)</f>
        <v>ATM Hotel Dreams La Romana</v>
      </c>
      <c r="D78" s="116" t="s">
        <v>2442</v>
      </c>
      <c r="E78" s="161" t="s">
        <v>2581</v>
      </c>
    </row>
    <row r="79" spans="1:5" ht="18" x14ac:dyDescent="0.25">
      <c r="A79" s="131" t="str">
        <f>VLOOKUP(B79,'[1]LISTADO ATM'!$A$2:$C$821,3,0)</f>
        <v>DISTRITO NACIONAL</v>
      </c>
      <c r="B79" s="160">
        <v>701</v>
      </c>
      <c r="C79" s="114" t="str">
        <f>VLOOKUP(B79,'[1]LISTADO ATM'!$A$2:$B$821,2,0)</f>
        <v>ATM Autoservicio Los Alcarrizos</v>
      </c>
      <c r="D79" s="116" t="s">
        <v>2442</v>
      </c>
      <c r="E79" s="161" t="s">
        <v>2593</v>
      </c>
    </row>
    <row r="80" spans="1:5" ht="18" x14ac:dyDescent="0.25">
      <c r="A80" s="131" t="str">
        <f>VLOOKUP(B80,'[1]LISTADO ATM'!$A$2:$C$821,3,0)</f>
        <v>DISTRITO NACIONAL</v>
      </c>
      <c r="B80" s="160">
        <v>791</v>
      </c>
      <c r="C80" s="114" t="str">
        <f>VLOOKUP(B80,'[1]LISTADO ATM'!$A$2:$B$821,2,0)</f>
        <v xml:space="preserve">ATM Oficina Sans Soucí </v>
      </c>
      <c r="D80" s="116" t="s">
        <v>2442</v>
      </c>
      <c r="E80" s="161" t="s">
        <v>2590</v>
      </c>
    </row>
    <row r="81" spans="1:5" ht="18" x14ac:dyDescent="0.25">
      <c r="A81" s="131" t="str">
        <f>VLOOKUP(B81,'[1]LISTADO ATM'!$A$2:$C$821,3,0)</f>
        <v>DISTRITO NACIONAL</v>
      </c>
      <c r="B81" s="160">
        <v>354</v>
      </c>
      <c r="C81" s="114" t="str">
        <f>VLOOKUP(B81,'[1]LISTADO ATM'!$A$2:$B$821,2,0)</f>
        <v xml:space="preserve">ATM Oficina Núñez de Cáceres II </v>
      </c>
      <c r="D81" s="116" t="s">
        <v>2442</v>
      </c>
      <c r="E81" s="161" t="s">
        <v>2600</v>
      </c>
    </row>
    <row r="82" spans="1:5" ht="18" x14ac:dyDescent="0.25">
      <c r="A82" s="131" t="str">
        <f>VLOOKUP(B82,'[1]LISTADO ATM'!$A$2:$C$821,3,0)</f>
        <v>ESTE</v>
      </c>
      <c r="B82" s="160">
        <v>634</v>
      </c>
      <c r="C82" s="114" t="str">
        <f>VLOOKUP(B82,'[1]LISTADO ATM'!$A$2:$B$821,2,0)</f>
        <v xml:space="preserve">ATM Ayuntamiento Los Llanos (SPM) </v>
      </c>
      <c r="D82" s="116" t="s">
        <v>2442</v>
      </c>
      <c r="E82" s="161" t="s">
        <v>2601</v>
      </c>
    </row>
    <row r="83" spans="1:5" ht="18" x14ac:dyDescent="0.25">
      <c r="A83" s="131" t="str">
        <f>VLOOKUP(B83,'[1]LISTADO ATM'!$A$2:$C$821,3,0)</f>
        <v>DISTRITO NACIONAL</v>
      </c>
      <c r="B83" s="160">
        <v>946</v>
      </c>
      <c r="C83" s="114" t="str">
        <f>VLOOKUP(B83,'[1]LISTADO ATM'!$A$2:$B$821,2,0)</f>
        <v xml:space="preserve">ATM Oficina Núñez de Cáceres I </v>
      </c>
      <c r="D83" s="116" t="s">
        <v>2442</v>
      </c>
      <c r="E83" s="161" t="s">
        <v>2602</v>
      </c>
    </row>
    <row r="84" spans="1:5" ht="18" x14ac:dyDescent="0.25">
      <c r="A84" s="131" t="str">
        <f>VLOOKUP(B84,'[1]LISTADO ATM'!$A$2:$C$821,3,0)</f>
        <v>DISTRITO NACIONAL</v>
      </c>
      <c r="B84" s="160">
        <v>147</v>
      </c>
      <c r="C84" s="114" t="str">
        <f>VLOOKUP(B84,'[1]LISTADO ATM'!$A$2:$B$821,2,0)</f>
        <v xml:space="preserve">ATM Kiosco Megacentro I </v>
      </c>
      <c r="D84" s="116" t="s">
        <v>2442</v>
      </c>
      <c r="E84" s="161" t="s">
        <v>2603</v>
      </c>
    </row>
    <row r="85" spans="1:5" ht="18" x14ac:dyDescent="0.25">
      <c r="A85" s="131" t="str">
        <f>VLOOKUP(B85,'[1]LISTADO ATM'!$A$2:$C$821,3,0)</f>
        <v>DISTRITO NACIONAL</v>
      </c>
      <c r="B85" s="160">
        <v>979</v>
      </c>
      <c r="C85" s="114" t="str">
        <f>VLOOKUP(B85,'[1]LISTADO ATM'!$A$2:$B$821,2,0)</f>
        <v xml:space="preserve">ATM Oficina Luperón I </v>
      </c>
      <c r="D85" s="116" t="s">
        <v>2442</v>
      </c>
      <c r="E85" s="161" t="s">
        <v>2627</v>
      </c>
    </row>
    <row r="86" spans="1:5" ht="18" x14ac:dyDescent="0.25">
      <c r="A86" s="131" t="str">
        <f>VLOOKUP(B86,'[1]LISTADO ATM'!$A$2:$C$821,3,0)</f>
        <v>ESTE</v>
      </c>
      <c r="B86" s="160">
        <v>824</v>
      </c>
      <c r="C86" s="114" t="str">
        <f>VLOOKUP(B86,'[1]LISTADO ATM'!$A$2:$B$821,2,0)</f>
        <v xml:space="preserve">ATM Multiplaza (Higuey) </v>
      </c>
      <c r="D86" s="116" t="s">
        <v>2442</v>
      </c>
      <c r="E86" s="161" t="s">
        <v>2618</v>
      </c>
    </row>
    <row r="87" spans="1:5" ht="18" x14ac:dyDescent="0.25">
      <c r="A87" s="131" t="str">
        <f>VLOOKUP(B87,'[1]LISTADO ATM'!$A$2:$C$821,3,0)</f>
        <v>ESTE</v>
      </c>
      <c r="B87" s="160">
        <v>386</v>
      </c>
      <c r="C87" s="114" t="str">
        <f>VLOOKUP(B87,'[1]LISTADO ATM'!$A$2:$B$821,2,0)</f>
        <v xml:space="preserve">ATM Plaza Verón II </v>
      </c>
      <c r="D87" s="116" t="s">
        <v>2442</v>
      </c>
      <c r="E87" s="161" t="s">
        <v>2638</v>
      </c>
    </row>
    <row r="88" spans="1:5" ht="18" x14ac:dyDescent="0.25">
      <c r="A88" s="131" t="str">
        <f>VLOOKUP(B88,'[1]LISTADO ATM'!$A$2:$C$821,3,0)</f>
        <v>NORTE</v>
      </c>
      <c r="B88" s="160">
        <v>396</v>
      </c>
      <c r="C88" s="114" t="str">
        <f>VLOOKUP(B88,'[1]LISTADO ATM'!$A$2:$B$821,2,0)</f>
        <v xml:space="preserve">ATM Oficina Plaza Ulloa (La Fuente) </v>
      </c>
      <c r="D88" s="116" t="s">
        <v>2442</v>
      </c>
      <c r="E88" s="161" t="s">
        <v>2635</v>
      </c>
    </row>
    <row r="89" spans="1:5" ht="18" x14ac:dyDescent="0.25">
      <c r="A89" s="131" t="str">
        <f>VLOOKUP(B89,'[1]LISTADO ATM'!$A$2:$C$821,3,0)</f>
        <v>ESTE</v>
      </c>
      <c r="B89" s="160">
        <v>480</v>
      </c>
      <c r="C89" s="114" t="str">
        <f>VLOOKUP(B89,'[1]LISTADO ATM'!$A$2:$B$821,2,0)</f>
        <v>ATM UNP Farmaconal Higuey</v>
      </c>
      <c r="D89" s="116" t="s">
        <v>2442</v>
      </c>
      <c r="E89" s="161" t="s">
        <v>2631</v>
      </c>
    </row>
    <row r="90" spans="1:5" ht="18" x14ac:dyDescent="0.25">
      <c r="A90" s="131" t="str">
        <f>VLOOKUP(B90,'[1]LISTADO ATM'!$A$2:$C$821,3,0)</f>
        <v>DISTRITO NACIONAL</v>
      </c>
      <c r="B90" s="160">
        <v>507</v>
      </c>
      <c r="C90" s="114" t="str">
        <f>VLOOKUP(B90,'[1]LISTADO ATM'!$A$2:$B$821,2,0)</f>
        <v>ATM Estación Sigma Boca Chica</v>
      </c>
      <c r="D90" s="116" t="s">
        <v>2442</v>
      </c>
      <c r="E90" s="161" t="s">
        <v>2630</v>
      </c>
    </row>
    <row r="91" spans="1:5" ht="18" x14ac:dyDescent="0.25">
      <c r="A91" s="131" t="str">
        <f>VLOOKUP(B91,'[1]LISTADO ATM'!$A$2:$C$821,3,0)</f>
        <v>SUR</v>
      </c>
      <c r="B91" s="160">
        <v>592</v>
      </c>
      <c r="C91" s="114" t="str">
        <f>VLOOKUP(B91,'[1]LISTADO ATM'!$A$2:$B$821,2,0)</f>
        <v xml:space="preserve">ATM Centro de Caja San Cristóbal I </v>
      </c>
      <c r="D91" s="116" t="s">
        <v>2442</v>
      </c>
      <c r="E91" s="161" t="s">
        <v>2665</v>
      </c>
    </row>
    <row r="92" spans="1:5" ht="18" x14ac:dyDescent="0.25">
      <c r="A92" s="131" t="str">
        <f>VLOOKUP(B92,'[1]LISTADO ATM'!$A$2:$C$821,3,0)</f>
        <v>ESTE</v>
      </c>
      <c r="B92" s="160">
        <v>631</v>
      </c>
      <c r="C92" s="114" t="str">
        <f>VLOOKUP(B92,'[1]LISTADO ATM'!$A$2:$B$821,2,0)</f>
        <v xml:space="preserve">ATM ASOCODEQUI (San Pedro) </v>
      </c>
      <c r="D92" s="116" t="s">
        <v>2442</v>
      </c>
      <c r="E92" s="161" t="s">
        <v>2663</v>
      </c>
    </row>
    <row r="93" spans="1:5" ht="18" x14ac:dyDescent="0.25">
      <c r="A93" s="131" t="str">
        <f>VLOOKUP(B93,'[1]LISTADO ATM'!$A$2:$C$821,3,0)</f>
        <v>DISTRITO NACIONAL</v>
      </c>
      <c r="B93" s="160">
        <v>755</v>
      </c>
      <c r="C93" s="114" t="str">
        <f>VLOOKUP(B93,'[1]LISTADO ATM'!$A$2:$B$821,2,0)</f>
        <v xml:space="preserve">ATM Oficina Galería del Este (Plaza) </v>
      </c>
      <c r="D93" s="116" t="s">
        <v>2442</v>
      </c>
      <c r="E93" s="161" t="s">
        <v>2659</v>
      </c>
    </row>
    <row r="94" spans="1:5" ht="18" x14ac:dyDescent="0.25">
      <c r="A94" s="131" t="str">
        <f>VLOOKUP(B94,'[1]LISTADO ATM'!$A$2:$C$821,3,0)</f>
        <v>SUR</v>
      </c>
      <c r="B94" s="160">
        <v>767</v>
      </c>
      <c r="C94" s="114" t="str">
        <f>VLOOKUP(B94,'[1]LISTADO ATM'!$A$2:$B$821,2,0)</f>
        <v xml:space="preserve">ATM S/M Diverso (Azua) </v>
      </c>
      <c r="D94" s="116" t="s">
        <v>2442</v>
      </c>
      <c r="E94" s="161" t="s">
        <v>2657</v>
      </c>
    </row>
    <row r="95" spans="1:5" ht="18" x14ac:dyDescent="0.25">
      <c r="A95" s="131" t="str">
        <f>VLOOKUP(B95,'[1]LISTADO ATM'!$A$2:$C$821,3,0)</f>
        <v>DISTRITO NACIONAL</v>
      </c>
      <c r="B95" s="160">
        <v>769</v>
      </c>
      <c r="C95" s="114" t="str">
        <f>VLOOKUP(B95,'[1]LISTADO ATM'!$A$2:$B$821,2,0)</f>
        <v>ATM UNP Pablo Mella Morales</v>
      </c>
      <c r="D95" s="116" t="s">
        <v>2442</v>
      </c>
      <c r="E95" s="161" t="s">
        <v>2656</v>
      </c>
    </row>
    <row r="96" spans="1:5" ht="18" x14ac:dyDescent="0.25">
      <c r="A96" s="131" t="str">
        <f>VLOOKUP(B96,'[1]LISTADO ATM'!$A$2:$C$821,3,0)</f>
        <v>DISTRITO NACIONAL</v>
      </c>
      <c r="B96" s="160">
        <v>96</v>
      </c>
      <c r="C96" s="114" t="str">
        <f>VLOOKUP(B96,'[1]LISTADO ATM'!$A$2:$B$821,2,0)</f>
        <v>ATM S/M Caribe Av. Charles de Gaulle</v>
      </c>
      <c r="D96" s="116" t="s">
        <v>2442</v>
      </c>
      <c r="E96" s="161" t="s">
        <v>2676</v>
      </c>
    </row>
    <row r="97" spans="1:5" ht="18" x14ac:dyDescent="0.25">
      <c r="A97" s="131" t="e">
        <f>VLOOKUP(B97,'[1]LISTADO ATM'!$A$2:$C$821,3,0)</f>
        <v>#N/A</v>
      </c>
      <c r="B97" s="160">
        <v>375</v>
      </c>
      <c r="C97" s="114" t="e">
        <f>VLOOKUP(B97,'[1]LISTADO ATM'!$A$2:$B$821,2,0)</f>
        <v>#N/A</v>
      </c>
      <c r="D97" s="116" t="s">
        <v>2442</v>
      </c>
      <c r="E97" s="161" t="s">
        <v>2672</v>
      </c>
    </row>
    <row r="98" spans="1:5" ht="18" x14ac:dyDescent="0.25">
      <c r="A98" s="131" t="str">
        <f>VLOOKUP(B98,'[1]LISTADO ATM'!$A$2:$C$821,3,0)</f>
        <v>DISTRITO NACIONAL</v>
      </c>
      <c r="B98" s="160">
        <v>696</v>
      </c>
      <c r="C98" s="114" t="str">
        <f>VLOOKUP(B98,'[1]LISTADO ATM'!$A$2:$B$821,2,0)</f>
        <v>ATM Olé Jacobo Majluta</v>
      </c>
      <c r="D98" s="116" t="s">
        <v>2442</v>
      </c>
      <c r="E98" s="161" t="s">
        <v>2671</v>
      </c>
    </row>
    <row r="99" spans="1:5" ht="18" x14ac:dyDescent="0.25">
      <c r="A99" s="131" t="str">
        <f>VLOOKUP(B99,'[1]LISTADO ATM'!$A$2:$C$821,3,0)</f>
        <v>DISTRITO NACIONAL</v>
      </c>
      <c r="B99" s="160">
        <v>931</v>
      </c>
      <c r="C99" s="114" t="str">
        <f>VLOOKUP(B99,'[1]LISTADO ATM'!$A$2:$B$821,2,0)</f>
        <v xml:space="preserve">ATM Autobanco Luperón I </v>
      </c>
      <c r="D99" s="116" t="s">
        <v>2442</v>
      </c>
      <c r="E99" s="161" t="s">
        <v>2683</v>
      </c>
    </row>
    <row r="100" spans="1:5" ht="18" x14ac:dyDescent="0.25">
      <c r="A100" s="131" t="str">
        <f>VLOOKUP(B100,'[1]LISTADO ATM'!$A$2:$C$821,3,0)</f>
        <v>DISTRITO NACIONAL</v>
      </c>
      <c r="B100" s="160">
        <v>493</v>
      </c>
      <c r="C100" s="114" t="str">
        <f>VLOOKUP(B100,'[1]LISTADO ATM'!$A$2:$B$821,2,0)</f>
        <v xml:space="preserve">ATM Oficina Haina Occidental II </v>
      </c>
      <c r="D100" s="116" t="s">
        <v>2442</v>
      </c>
      <c r="E100" s="161" t="s">
        <v>2681</v>
      </c>
    </row>
    <row r="101" spans="1:5" ht="18" x14ac:dyDescent="0.25">
      <c r="A101" s="131" t="str">
        <f>VLOOKUP(B101,'[1]LISTADO ATM'!$A$2:$C$821,3,0)</f>
        <v>DISTRITO NACIONAL</v>
      </c>
      <c r="B101" s="160">
        <v>973</v>
      </c>
      <c r="C101" s="114" t="str">
        <f>VLOOKUP(B101,'[1]LISTADO ATM'!$A$2:$B$821,2,0)</f>
        <v xml:space="preserve">ATM Oficina Sabana de la Mar </v>
      </c>
      <c r="D101" s="116" t="s">
        <v>2442</v>
      </c>
      <c r="E101" s="161" t="s">
        <v>2690</v>
      </c>
    </row>
    <row r="102" spans="1:5" ht="18" x14ac:dyDescent="0.25">
      <c r="A102" s="131" t="str">
        <f>VLOOKUP(B102,'[1]LISTADO ATM'!$A$2:$C$821,3,0)</f>
        <v>DISTRITO NACIONAL</v>
      </c>
      <c r="B102" s="160">
        <v>958</v>
      </c>
      <c r="C102" s="114" t="str">
        <f>VLOOKUP(B102,'[1]LISTADO ATM'!$A$2:$B$821,2,0)</f>
        <v xml:space="preserve">ATM Olé Aut. San Isidro </v>
      </c>
      <c r="D102" s="116" t="s">
        <v>2442</v>
      </c>
      <c r="E102" s="161" t="s">
        <v>2688</v>
      </c>
    </row>
    <row r="103" spans="1:5" ht="18" x14ac:dyDescent="0.25">
      <c r="A103" s="131" t="str">
        <f>VLOOKUP(B103,'[1]LISTADO ATM'!$A$2:$C$821,3,0)</f>
        <v>DISTRITO NACIONAL</v>
      </c>
      <c r="B103" s="160">
        <v>562</v>
      </c>
      <c r="C103" s="114" t="str">
        <f>VLOOKUP(B103,'[1]LISTADO ATM'!$A$2:$B$821,2,0)</f>
        <v xml:space="preserve">ATM S/M Jumbo Carretera Mella </v>
      </c>
      <c r="D103" s="116" t="s">
        <v>2442</v>
      </c>
      <c r="E103" s="161" t="s">
        <v>2687</v>
      </c>
    </row>
    <row r="104" spans="1:5" ht="18" x14ac:dyDescent="0.25">
      <c r="A104" s="131" t="str">
        <f>VLOOKUP(B104,'[1]LISTADO ATM'!$A$2:$C$821,3,0)</f>
        <v>NORTE</v>
      </c>
      <c r="B104" s="160">
        <v>402</v>
      </c>
      <c r="C104" s="114" t="str">
        <f>VLOOKUP(B104,'[1]LISTADO ATM'!$A$2:$B$821,2,0)</f>
        <v xml:space="preserve">ATM La Sirena La Vega </v>
      </c>
      <c r="D104" s="116" t="s">
        <v>2442</v>
      </c>
      <c r="E104" s="161" t="s">
        <v>2732</v>
      </c>
    </row>
    <row r="105" spans="1:5" ht="18" x14ac:dyDescent="0.25">
      <c r="A105" s="131" t="str">
        <f>VLOOKUP(B105,'[1]LISTADO ATM'!$A$2:$C$821,3,0)</f>
        <v>NORTE</v>
      </c>
      <c r="B105" s="160">
        <v>463</v>
      </c>
      <c r="C105" s="114" t="str">
        <f>VLOOKUP(B105,'[1]LISTADO ATM'!$A$2:$B$821,2,0)</f>
        <v xml:space="preserve">ATM La Sirena El Embrujo </v>
      </c>
      <c r="D105" s="116" t="s">
        <v>2442</v>
      </c>
      <c r="E105" s="161" t="s">
        <v>2731</v>
      </c>
    </row>
    <row r="106" spans="1:5" ht="18" x14ac:dyDescent="0.25">
      <c r="A106" s="131" t="str">
        <f>VLOOKUP(B106,'[1]LISTADO ATM'!$A$2:$C$821,3,0)</f>
        <v>DISTRITO NACIONAL</v>
      </c>
      <c r="B106" s="160">
        <v>565</v>
      </c>
      <c r="C106" s="114" t="str">
        <f>VLOOKUP(B106,'[1]LISTADO ATM'!$A$2:$B$821,2,0)</f>
        <v xml:space="preserve">ATM S/M La Cadena Núñez de Cáceres </v>
      </c>
      <c r="D106" s="116" t="s">
        <v>2442</v>
      </c>
      <c r="E106" s="161" t="s">
        <v>2730</v>
      </c>
    </row>
    <row r="107" spans="1:5" ht="18" x14ac:dyDescent="0.25">
      <c r="A107" s="131" t="str">
        <f>VLOOKUP(B107,'[1]LISTADO ATM'!$A$2:$C$821,3,0)</f>
        <v>NORTE</v>
      </c>
      <c r="B107" s="160">
        <v>809</v>
      </c>
      <c r="C107" s="114" t="str">
        <f>VLOOKUP(B107,'[1]LISTADO ATM'!$A$2:$B$821,2,0)</f>
        <v>ATM Yoma (Cotuí)</v>
      </c>
      <c r="D107" s="116" t="s">
        <v>2442</v>
      </c>
      <c r="E107" s="161" t="s">
        <v>2729</v>
      </c>
    </row>
    <row r="108" spans="1:5" ht="18" x14ac:dyDescent="0.25">
      <c r="A108" s="131" t="str">
        <f>VLOOKUP(B108,'[1]LISTADO ATM'!$A$2:$C$821,3,0)</f>
        <v>DISTRITO NACIONAL</v>
      </c>
      <c r="B108" s="160">
        <v>722</v>
      </c>
      <c r="C108" s="114" t="str">
        <f>VLOOKUP(B108,'[1]LISTADO ATM'!$A$2:$B$821,2,0)</f>
        <v xml:space="preserve">ATM Oficina Charles de Gaulle III </v>
      </c>
      <c r="D108" s="116" t="s">
        <v>2442</v>
      </c>
      <c r="E108" s="161" t="s">
        <v>2728</v>
      </c>
    </row>
    <row r="109" spans="1:5" ht="18" x14ac:dyDescent="0.25">
      <c r="A109" s="131" t="str">
        <f>VLOOKUP(B109,'[1]LISTADO ATM'!$A$2:$C$821,3,0)</f>
        <v>ESTE</v>
      </c>
      <c r="B109" s="160">
        <v>353</v>
      </c>
      <c r="C109" s="114" t="str">
        <f>VLOOKUP(B109,'[1]LISTADO ATM'!$A$2:$B$821,2,0)</f>
        <v xml:space="preserve">ATM Estación Boulevard Juan Dolio </v>
      </c>
      <c r="D109" s="116" t="s">
        <v>2442</v>
      </c>
      <c r="E109" s="161" t="s">
        <v>2727</v>
      </c>
    </row>
    <row r="110" spans="1:5" ht="18" x14ac:dyDescent="0.25">
      <c r="A110" s="131" t="str">
        <f>VLOOKUP(B110,'[1]LISTADO ATM'!$A$2:$C$821,3,0)</f>
        <v>DISTRITO NACIONAL</v>
      </c>
      <c r="B110" s="160">
        <v>165</v>
      </c>
      <c r="C110" s="114" t="str">
        <f>VLOOKUP(B110,'[1]LISTADO ATM'!$A$2:$B$821,2,0)</f>
        <v>ATM Autoservicio Megacentro</v>
      </c>
      <c r="D110" s="116" t="s">
        <v>2442</v>
      </c>
      <c r="E110" s="161" t="s">
        <v>2726</v>
      </c>
    </row>
    <row r="111" spans="1:5" ht="18" x14ac:dyDescent="0.25">
      <c r="A111" s="131" t="str">
        <f>VLOOKUP(B111,'[1]LISTADO ATM'!$A$2:$C$821,3,0)</f>
        <v>NORTE</v>
      </c>
      <c r="B111" s="160">
        <v>986</v>
      </c>
      <c r="C111" s="114" t="str">
        <f>VLOOKUP(B111,'[1]LISTADO ATM'!$A$2:$B$821,2,0)</f>
        <v xml:space="preserve">ATM S/M Jumbo (La Vega) </v>
      </c>
      <c r="D111" s="116" t="s">
        <v>2442</v>
      </c>
      <c r="E111" s="161" t="s">
        <v>2725</v>
      </c>
    </row>
    <row r="112" spans="1:5" ht="18" x14ac:dyDescent="0.25">
      <c r="A112" s="131" t="str">
        <f>VLOOKUP(B112,'[1]LISTADO ATM'!$A$2:$C$821,3,0)</f>
        <v>DISTRITO NACIONAL</v>
      </c>
      <c r="B112" s="160">
        <v>139</v>
      </c>
      <c r="C112" s="160" t="str">
        <f>VLOOKUP(B112,'[1]LISTADO ATM'!$A$2:$B$821,2,0)</f>
        <v xml:space="preserve">ATM Oficina Plaza Lama Zona Oriental I </v>
      </c>
      <c r="D112" s="116" t="s">
        <v>2442</v>
      </c>
      <c r="E112" s="161" t="s">
        <v>2723</v>
      </c>
    </row>
    <row r="113" spans="1:5" ht="18" x14ac:dyDescent="0.25">
      <c r="A113" s="131" t="str">
        <f>VLOOKUP(B113,'[1]LISTADO ATM'!$A$2:$C$821,3,0)</f>
        <v>SUR</v>
      </c>
      <c r="B113" s="160">
        <v>342</v>
      </c>
      <c r="C113" s="114" t="str">
        <f>VLOOKUP(B113,'[1]LISTADO ATM'!$A$2:$B$821,2,0)</f>
        <v>ATM Oficina Obras Públicas Azua</v>
      </c>
      <c r="D113" s="116" t="s">
        <v>2442</v>
      </c>
      <c r="E113" s="161" t="s">
        <v>2719</v>
      </c>
    </row>
    <row r="114" spans="1:5" ht="18" x14ac:dyDescent="0.25">
      <c r="A114" s="131" t="str">
        <f>VLOOKUP(B114,'[1]LISTADO ATM'!$A$2:$C$821,3,0)</f>
        <v>DISTRITO NACIONAL</v>
      </c>
      <c r="B114" s="160">
        <v>347</v>
      </c>
      <c r="C114" s="114" t="str">
        <f>VLOOKUP(B114,'[1]LISTADO ATM'!$A$2:$B$821,2,0)</f>
        <v>ATM Patio de Colombia</v>
      </c>
      <c r="D114" s="116" t="s">
        <v>2442</v>
      </c>
      <c r="E114" s="161" t="s">
        <v>2717</v>
      </c>
    </row>
    <row r="115" spans="1:5" ht="18" x14ac:dyDescent="0.25">
      <c r="A115" s="131" t="str">
        <f>VLOOKUP(B115,'[1]LISTADO ATM'!$A$2:$C$821,3,0)</f>
        <v>NORTE</v>
      </c>
      <c r="B115" s="160">
        <v>40</v>
      </c>
      <c r="C115" s="114" t="str">
        <f>VLOOKUP(B115,'[1]LISTADO ATM'!$A$2:$B$821,2,0)</f>
        <v xml:space="preserve">ATM Oficina El Puñal </v>
      </c>
      <c r="D115" s="116" t="s">
        <v>2442</v>
      </c>
      <c r="E115" s="161" t="s">
        <v>2715</v>
      </c>
    </row>
    <row r="116" spans="1:5" ht="18" x14ac:dyDescent="0.25">
      <c r="A116" s="131" t="str">
        <f>VLOOKUP(B116,'[1]LISTADO ATM'!$A$2:$C$821,3,0)</f>
        <v>ESTE</v>
      </c>
      <c r="B116" s="160">
        <v>742</v>
      </c>
      <c r="C116" s="114" t="str">
        <f>VLOOKUP(B116,'[1]LISTADO ATM'!$A$2:$B$821,2,0)</f>
        <v xml:space="preserve">ATM Oficina Plaza del Rey (La Romana) </v>
      </c>
      <c r="D116" s="116" t="s">
        <v>2442</v>
      </c>
      <c r="E116" s="161" t="s">
        <v>2714</v>
      </c>
    </row>
    <row r="117" spans="1:5" ht="18" x14ac:dyDescent="0.25">
      <c r="A117" s="131" t="str">
        <f>VLOOKUP(B117,'[1]LISTADO ATM'!$A$2:$C$821,3,0)</f>
        <v>DISTRITO NACIONAL</v>
      </c>
      <c r="B117" s="160">
        <v>875</v>
      </c>
      <c r="C117" s="114" t="str">
        <f>VLOOKUP(B117,'[1]LISTADO ATM'!$A$2:$B$921,2,0)</f>
        <v xml:space="preserve">ATM Texaco Aut. Duarte KM 14 1/2 (Los Alcarrizos) </v>
      </c>
      <c r="D117" s="116" t="s">
        <v>2442</v>
      </c>
      <c r="E117" s="161" t="s">
        <v>2712</v>
      </c>
    </row>
    <row r="118" spans="1:5" ht="18" x14ac:dyDescent="0.25">
      <c r="A118" s="131" t="str">
        <f>VLOOKUP(B118,'[1]LISTADO ATM'!$A$2:$C$821,3,0)</f>
        <v>ESTE</v>
      </c>
      <c r="B118" s="160">
        <v>912</v>
      </c>
      <c r="C118" s="114" t="str">
        <f>VLOOKUP(B118,'[1]LISTADO ATM'!$A$2:$B$821,2,0)</f>
        <v xml:space="preserve">ATM Oficina San Pedro II </v>
      </c>
      <c r="D118" s="116" t="s">
        <v>2442</v>
      </c>
      <c r="E118" s="161" t="s">
        <v>2708</v>
      </c>
    </row>
    <row r="119" spans="1:5" ht="18" x14ac:dyDescent="0.25">
      <c r="A119" s="131" t="str">
        <f>VLOOKUP(B119,'[1]LISTADO ATM'!$A$2:$C$821,3,0)</f>
        <v>DISTRITO NACIONAL</v>
      </c>
      <c r="B119" s="160">
        <v>708</v>
      </c>
      <c r="C119" s="114" t="str">
        <f>VLOOKUP(B119,'[1]LISTADO ATM'!$A$2:$B$821,2,0)</f>
        <v xml:space="preserve">ATM El Vestir De Hoy </v>
      </c>
      <c r="D119" s="116" t="s">
        <v>2442</v>
      </c>
      <c r="E119" s="161" t="s">
        <v>2707</v>
      </c>
    </row>
    <row r="120" spans="1:5" ht="18" x14ac:dyDescent="0.25">
      <c r="A120" s="131" t="str">
        <f>VLOOKUP(B120,'[1]LISTADO ATM'!$A$2:$C$821,3,0)</f>
        <v>DISTRITO NACIONAL</v>
      </c>
      <c r="B120" s="160">
        <v>331</v>
      </c>
      <c r="C120" s="114" t="str">
        <f>VLOOKUP(B120,'[1]LISTADO ATM'!$A$2:$B$921,2,0)</f>
        <v>ATM Ayuntamiento Sto. Dgo. Este</v>
      </c>
      <c r="D120" s="116" t="s">
        <v>2442</v>
      </c>
      <c r="E120" s="161" t="s">
        <v>2750</v>
      </c>
    </row>
    <row r="121" spans="1:5" ht="18" x14ac:dyDescent="0.25">
      <c r="A121" s="131" t="str">
        <f>VLOOKUP(B121,'[1]LISTADO ATM'!$A$2:$C$821,3,0)</f>
        <v>DISTRITO NACIONAL</v>
      </c>
      <c r="B121" s="160">
        <v>967</v>
      </c>
      <c r="C121" s="114" t="str">
        <f>VLOOKUP(B121,'[1]LISTADO ATM'!$A$2:$B$821,2,0)</f>
        <v xml:space="preserve">ATM UNP Hiper Olé Autopista Duarte </v>
      </c>
      <c r="D121" s="116" t="s">
        <v>2442</v>
      </c>
      <c r="E121" s="161" t="s">
        <v>2749</v>
      </c>
    </row>
    <row r="122" spans="1:5" ht="18" x14ac:dyDescent="0.25">
      <c r="A122" s="131" t="str">
        <f>VLOOKUP(B122,'[1]LISTADO ATM'!$A$2:$C$821,3,0)</f>
        <v>DISTRITO NACIONAL</v>
      </c>
      <c r="B122" s="160">
        <v>590</v>
      </c>
      <c r="C122" s="114" t="str">
        <f>VLOOKUP(B122,'[1]LISTADO ATM'!$A$2:$B$821,2,0)</f>
        <v xml:space="preserve">ATM Olé Aut. Las Américas </v>
      </c>
      <c r="D122" s="116" t="s">
        <v>2442</v>
      </c>
      <c r="E122" s="161" t="s">
        <v>2772</v>
      </c>
    </row>
    <row r="123" spans="1:5" ht="18" x14ac:dyDescent="0.25">
      <c r="A123" s="131" t="str">
        <f>VLOOKUP(B123,'[1]LISTADO ATM'!$A$2:$C$821,3,0)</f>
        <v>DISTRITO NACIONAL</v>
      </c>
      <c r="B123" s="160">
        <v>734</v>
      </c>
      <c r="C123" s="114" t="str">
        <f>VLOOKUP(B123,'[1]LISTADO ATM'!$A$2:$B$921,2,0)</f>
        <v xml:space="preserve">ATM Oficina Independencia I </v>
      </c>
      <c r="D123" s="116" t="s">
        <v>2442</v>
      </c>
      <c r="E123" s="161" t="s">
        <v>2768</v>
      </c>
    </row>
    <row r="124" spans="1:5" ht="18" x14ac:dyDescent="0.25">
      <c r="A124" s="97" t="str">
        <f>VLOOKUP(B124,'[1]LISTADO ATM'!$A$2:$C$821,3,0)</f>
        <v>DISTRITO NACIONAL</v>
      </c>
      <c r="B124" s="160">
        <v>459</v>
      </c>
      <c r="C124" s="123" t="str">
        <f>VLOOKUP(B124,'[1]LISTADO ATM'!$A$2:$B$821,2,0)</f>
        <v>ATM Estación Jima Bonao</v>
      </c>
      <c r="D124" s="116" t="s">
        <v>2442</v>
      </c>
      <c r="E124" s="161" t="s">
        <v>2765</v>
      </c>
    </row>
    <row r="125" spans="1:5" ht="18" x14ac:dyDescent="0.25">
      <c r="A125" s="131" t="str">
        <f>VLOOKUP(B125,'[1]LISTADO ATM'!$A$2:$C$821,3,0)</f>
        <v>DISTRITO NACIONAL</v>
      </c>
      <c r="B125" s="160">
        <v>908</v>
      </c>
      <c r="C125" s="114" t="str">
        <f>VLOOKUP(B125,'[1]LISTADO ATM'!$A$2:$B$821,2,0)</f>
        <v xml:space="preserve">ATM Oficina Plaza Botánika </v>
      </c>
      <c r="D125" s="116" t="s">
        <v>2442</v>
      </c>
      <c r="E125" s="161" t="s">
        <v>2757</v>
      </c>
    </row>
    <row r="126" spans="1:5" ht="18" x14ac:dyDescent="0.25">
      <c r="A126" s="131" t="str">
        <f>VLOOKUP(B126,'[1]LISTADO ATM'!$A$2:$C$821,3,0)</f>
        <v>DISTRITO NACIONAL</v>
      </c>
      <c r="B126" s="160">
        <v>813</v>
      </c>
      <c r="C126" s="114" t="str">
        <f>VLOOKUP(B126,'[1]LISTADO ATM'!$A$2:$B$921,2,0)</f>
        <v>ATM Oficina Occidental Mall</v>
      </c>
      <c r="D126" s="116" t="s">
        <v>2442</v>
      </c>
      <c r="E126" s="161" t="s">
        <v>2801</v>
      </c>
    </row>
    <row r="127" spans="1:5" ht="18" x14ac:dyDescent="0.25">
      <c r="A127" s="131" t="str">
        <f>VLOOKUP(B127,'[1]LISTADO ATM'!$A$2:$C$821,3,0)</f>
        <v>DISTRITO NACIONAL</v>
      </c>
      <c r="B127" s="160">
        <v>407</v>
      </c>
      <c r="C127" s="114" t="str">
        <f>VLOOKUP(B127,'[1]LISTADO ATM'!$A$2:$B$821,2,0)</f>
        <v xml:space="preserve">ATM Multicentro La Sirena Villa Mella </v>
      </c>
      <c r="D127" s="116" t="s">
        <v>2442</v>
      </c>
      <c r="E127" s="161" t="s">
        <v>2798</v>
      </c>
    </row>
    <row r="128" spans="1:5" ht="18" x14ac:dyDescent="0.25">
      <c r="A128" s="131" t="str">
        <f>VLOOKUP(B128,'[1]LISTADO ATM'!$A$2:$C$821,3,0)</f>
        <v>NORTE</v>
      </c>
      <c r="B128" s="160">
        <v>877</v>
      </c>
      <c r="C128" s="114" t="str">
        <f>VLOOKUP(B128,'[1]LISTADO ATM'!$A$2:$B$821,2,0)</f>
        <v xml:space="preserve">ATM Estación Los Samanes (Ranchito, La Vega) </v>
      </c>
      <c r="D128" s="116" t="s">
        <v>2442</v>
      </c>
      <c r="E128" s="161" t="s">
        <v>2796</v>
      </c>
    </row>
    <row r="129" spans="1:5" ht="18" x14ac:dyDescent="0.25">
      <c r="A129" s="131" t="str">
        <f>VLOOKUP(B129,'[1]LISTADO ATM'!$A$2:$C$821,3,0)</f>
        <v>DISTRITO NACIONAL</v>
      </c>
      <c r="B129" s="160">
        <v>408</v>
      </c>
      <c r="C129" s="114" t="str">
        <f>VLOOKUP(B129,'[1]LISTADO ATM'!$A$2:$B$921,2,0)</f>
        <v xml:space="preserve">ATM Autobanco Las Palmas de Herrera </v>
      </c>
      <c r="D129" s="116" t="s">
        <v>2442</v>
      </c>
      <c r="E129" s="161" t="s">
        <v>2794</v>
      </c>
    </row>
    <row r="130" spans="1:5" ht="18" x14ac:dyDescent="0.25">
      <c r="A130" s="131" t="str">
        <f>VLOOKUP(B130,'[1]LISTADO ATM'!$A$2:$C$821,3,0)</f>
        <v>DISTRITO NACIONAL</v>
      </c>
      <c r="B130" s="160">
        <v>394</v>
      </c>
      <c r="C130" s="114" t="str">
        <f>VLOOKUP(B130,'[1]LISTADO ATM'!$A$2:$B$821,2,0)</f>
        <v xml:space="preserve">ATM Multicentro La Sirena Luperón </v>
      </c>
      <c r="D130" s="116" t="s">
        <v>2442</v>
      </c>
      <c r="E130" s="161" t="s">
        <v>2793</v>
      </c>
    </row>
    <row r="131" spans="1:5" ht="18" x14ac:dyDescent="0.25">
      <c r="A131" s="131" t="str">
        <f>VLOOKUP(B131,'[1]LISTADO ATM'!$A$2:$C$821,3,0)</f>
        <v>DISTRITO NACIONAL</v>
      </c>
      <c r="B131" s="160">
        <v>387</v>
      </c>
      <c r="C131" s="114" t="str">
        <f>VLOOKUP(B131,'[1]LISTADO ATM'!$A$2:$B$821,2,0)</f>
        <v xml:space="preserve">ATM S/M La Cadena San Vicente de Paul </v>
      </c>
      <c r="D131" s="116" t="s">
        <v>2442</v>
      </c>
      <c r="E131" s="161" t="s">
        <v>2792</v>
      </c>
    </row>
    <row r="132" spans="1:5" ht="18" x14ac:dyDescent="0.25">
      <c r="A132" s="97" t="str">
        <f>VLOOKUP(B132,'[1]LISTADO ATM'!$A$2:$C$821,3,0)</f>
        <v>ESTE</v>
      </c>
      <c r="B132" s="160">
        <v>660</v>
      </c>
      <c r="C132" s="123" t="str">
        <f>VLOOKUP(B132,'[1]LISTADO ATM'!$A$2:$B$821,2,0)</f>
        <v>ATM Oficina Romana Norte II</v>
      </c>
      <c r="D132" s="116" t="s">
        <v>2442</v>
      </c>
      <c r="E132" s="161" t="s">
        <v>2791</v>
      </c>
    </row>
    <row r="133" spans="1:5" ht="18" x14ac:dyDescent="0.25">
      <c r="A133" s="131" t="str">
        <f>VLOOKUP(B133,'[1]LISTADO ATM'!$A$2:$C$821,3,0)</f>
        <v>DISTRITO NACIONAL</v>
      </c>
      <c r="B133" s="160">
        <v>325</v>
      </c>
      <c r="C133" s="114" t="str">
        <f>VLOOKUP(B133,'[1]LISTADO ATM'!$A$2:$B$821,2,0)</f>
        <v>ATM Casa Edwin</v>
      </c>
      <c r="D133" s="116" t="s">
        <v>2442</v>
      </c>
      <c r="E133" s="161" t="s">
        <v>2789</v>
      </c>
    </row>
    <row r="134" spans="1:5" ht="18" x14ac:dyDescent="0.25">
      <c r="A134" s="131" t="str">
        <f>VLOOKUP(B134,'[1]LISTADO ATM'!$A$2:$C$821,3,0)</f>
        <v>NORTE</v>
      </c>
      <c r="B134" s="160">
        <v>189</v>
      </c>
      <c r="C134" s="114" t="str">
        <f>VLOOKUP(B134,'[1]LISTADO ATM'!$A$2:$B$821,2,0)</f>
        <v xml:space="preserve">ATM Comando Regional Cibao Central P.N. </v>
      </c>
      <c r="D134" s="116" t="s">
        <v>2442</v>
      </c>
      <c r="E134" s="161" t="s">
        <v>2808</v>
      </c>
    </row>
    <row r="135" spans="1:5" ht="18" x14ac:dyDescent="0.25">
      <c r="A135" s="131" t="str">
        <f>VLOOKUP(B135,'[1]LISTADO ATM'!$A$2:$C$821,3,0)</f>
        <v>DISTRITO NACIONAL</v>
      </c>
      <c r="B135" s="160">
        <v>43</v>
      </c>
      <c r="C135" s="114" t="str">
        <f>VLOOKUP(B135,'[1]LISTADO ATM'!$A$2:$B$921,2,0)</f>
        <v xml:space="preserve">ATM Zona Franca San Isidro </v>
      </c>
      <c r="D135" s="116" t="s">
        <v>2442</v>
      </c>
      <c r="E135" s="161">
        <v>3335872200</v>
      </c>
    </row>
    <row r="136" spans="1:5" ht="18" x14ac:dyDescent="0.25">
      <c r="A136" s="131" t="str">
        <f>VLOOKUP(B136,'[1]LISTADO ATM'!$A$2:$C$821,3,0)</f>
        <v>NORTE</v>
      </c>
      <c r="B136" s="160">
        <v>172</v>
      </c>
      <c r="C136" s="114" t="str">
        <f>VLOOKUP(B136,'[1]LISTADO ATM'!$A$2:$B$821,2,0)</f>
        <v xml:space="preserve">ATM UNP Guaucí </v>
      </c>
      <c r="D136" s="116" t="s">
        <v>2442</v>
      </c>
      <c r="E136" s="161" t="s">
        <v>2814</v>
      </c>
    </row>
    <row r="137" spans="1:5" ht="18" x14ac:dyDescent="0.25">
      <c r="A137" s="131" t="str">
        <f>VLOOKUP(B137,'[1]LISTADO ATM'!$A$2:$C$821,3,0)</f>
        <v>DISTRITO NACIONAL</v>
      </c>
      <c r="B137" s="160">
        <v>26</v>
      </c>
      <c r="C137" s="114" t="str">
        <f>VLOOKUP(B137,'[1]LISTADO ATM'!$A$2:$B$821,2,0)</f>
        <v>ATM S/M Jumbo San Isidro</v>
      </c>
      <c r="D137" s="116" t="s">
        <v>2442</v>
      </c>
      <c r="E137" s="161" t="s">
        <v>2816</v>
      </c>
    </row>
    <row r="138" spans="1:5" ht="18" x14ac:dyDescent="0.25">
      <c r="A138" s="131" t="e">
        <f>VLOOKUP(B138,'[1]LISTADO ATM'!$A$2:$C$821,3,0)</f>
        <v>#N/A</v>
      </c>
      <c r="B138" s="114"/>
      <c r="C138" s="114" t="e">
        <f>VLOOKUP(B138,'[1]LISTADO ATM'!$A$2:$B$821,2,0)</f>
        <v>#N/A</v>
      </c>
      <c r="D138" s="116" t="s">
        <v>2442</v>
      </c>
      <c r="E138" s="141"/>
    </row>
    <row r="139" spans="1:5" ht="18" x14ac:dyDescent="0.25">
      <c r="A139" s="131" t="e">
        <f>VLOOKUP(B139,'[1]LISTADO ATM'!$A$2:$C$821,3,0)</f>
        <v>#N/A</v>
      </c>
      <c r="B139" s="114"/>
      <c r="C139" s="114" t="e">
        <f>VLOOKUP(B139,'[1]LISTADO ATM'!$A$2:$B$821,2,0)</f>
        <v>#N/A</v>
      </c>
      <c r="D139" s="116" t="s">
        <v>2442</v>
      </c>
      <c r="E139" s="141"/>
    </row>
    <row r="140" spans="1:5" ht="18" x14ac:dyDescent="0.25">
      <c r="A140" s="131" t="e">
        <f>VLOOKUP(B140,'[1]LISTADO ATM'!$A$2:$C$821,3,0)</f>
        <v>#N/A</v>
      </c>
      <c r="B140" s="114"/>
      <c r="C140" s="114" t="e">
        <f>VLOOKUP(B140,'[1]LISTADO ATM'!$A$2:$B$821,2,0)</f>
        <v>#N/A</v>
      </c>
      <c r="D140" s="116" t="s">
        <v>2442</v>
      </c>
      <c r="E140" s="141"/>
    </row>
    <row r="141" spans="1:5" ht="18" x14ac:dyDescent="0.25">
      <c r="A141" s="131" t="e">
        <f>VLOOKUP(B141,'[1]LISTADO ATM'!$A$2:$C$821,3,0)</f>
        <v>#N/A</v>
      </c>
      <c r="B141" s="114"/>
      <c r="C141" s="114" t="e">
        <f>VLOOKUP(B141,'[1]LISTADO ATM'!$A$2:$B$821,2,0)</f>
        <v>#N/A</v>
      </c>
      <c r="D141" s="116" t="s">
        <v>2442</v>
      </c>
      <c r="E141" s="123"/>
    </row>
    <row r="142" spans="1:5" ht="18" x14ac:dyDescent="0.25">
      <c r="A142" s="131" t="e">
        <f>VLOOKUP(B142,'[1]LISTADO ATM'!$A$2:$C$821,3,0)</f>
        <v>#N/A</v>
      </c>
      <c r="B142" s="157"/>
      <c r="C142" s="114" t="e">
        <f>VLOOKUP(B142,'[1]LISTADO ATM'!$A$2:$B$821,2,0)</f>
        <v>#N/A</v>
      </c>
      <c r="D142" s="116" t="s">
        <v>2442</v>
      </c>
      <c r="E142" s="141"/>
    </row>
    <row r="143" spans="1:5" ht="18.75" thickBot="1" x14ac:dyDescent="0.3">
      <c r="A143" s="132" t="s">
        <v>2486</v>
      </c>
      <c r="B143" s="134">
        <f>COUNT(B75:B142)</f>
        <v>63</v>
      </c>
      <c r="C143" s="110"/>
      <c r="D143" s="110"/>
      <c r="E143" s="110"/>
    </row>
    <row r="144" spans="1:5" ht="15.75" thickBot="1" x14ac:dyDescent="0.3">
      <c r="B144" s="102"/>
      <c r="E144" s="102"/>
    </row>
    <row r="145" spans="1:5" ht="18.75" thickBot="1" x14ac:dyDescent="0.3">
      <c r="A145" s="182" t="s">
        <v>2567</v>
      </c>
      <c r="B145" s="183"/>
      <c r="C145" s="183"/>
      <c r="D145" s="183"/>
      <c r="E145" s="184"/>
    </row>
    <row r="146" spans="1:5" ht="18" x14ac:dyDescent="0.25">
      <c r="A146" s="99" t="s">
        <v>15</v>
      </c>
      <c r="B146" s="99" t="s">
        <v>2417</v>
      </c>
      <c r="C146" s="99" t="s">
        <v>46</v>
      </c>
      <c r="D146" s="99" t="s">
        <v>2420</v>
      </c>
      <c r="E146" s="108" t="s">
        <v>2418</v>
      </c>
    </row>
    <row r="147" spans="1:5" ht="18" x14ac:dyDescent="0.25">
      <c r="A147" s="97" t="str">
        <f>VLOOKUP(B147,'[1]LISTADO ATM'!$A$2:$C$821,3,0)</f>
        <v>DISTRITO NACIONAL</v>
      </c>
      <c r="B147" s="160">
        <v>642</v>
      </c>
      <c r="C147" s="123" t="str">
        <f>VLOOKUP(B147,'[1]LISTADO ATM'!$A$2:$B$821,2,0)</f>
        <v xml:space="preserve">ATM OMSA Sto. Dgo. </v>
      </c>
      <c r="D147" s="111" t="s">
        <v>2513</v>
      </c>
      <c r="E147" s="161">
        <v>3335871472</v>
      </c>
    </row>
    <row r="148" spans="1:5" ht="18" x14ac:dyDescent="0.25">
      <c r="A148" s="97" t="str">
        <f>VLOOKUP(B148,'[1]LISTADO ATM'!$A$2:$C$821,3,0)</f>
        <v>DISTRITO NACIONAL</v>
      </c>
      <c r="B148" s="160">
        <v>359</v>
      </c>
      <c r="C148" s="114" t="str">
        <f>VLOOKUP(B148,'[1]LISTADO ATM'!$A$2:$B$821,2,0)</f>
        <v>ATM S/M Bravo Ozama</v>
      </c>
      <c r="D148" s="111" t="s">
        <v>2513</v>
      </c>
      <c r="E148" s="161">
        <v>3335871834</v>
      </c>
    </row>
    <row r="149" spans="1:5" ht="18" x14ac:dyDescent="0.25">
      <c r="A149" s="97" t="str">
        <f>VLOOKUP(B149,'[1]LISTADO ATM'!$A$2:$C$821,3,0)</f>
        <v>NORTE</v>
      </c>
      <c r="B149" s="160">
        <v>638</v>
      </c>
      <c r="C149" s="123" t="str">
        <f>VLOOKUP(B149,'[1]LISTADO ATM'!$A$2:$B$821,2,0)</f>
        <v xml:space="preserve">ATM S/M Yoma </v>
      </c>
      <c r="D149" s="114" t="s">
        <v>2513</v>
      </c>
      <c r="E149" s="161" t="s">
        <v>2604</v>
      </c>
    </row>
    <row r="150" spans="1:5" ht="18" x14ac:dyDescent="0.25">
      <c r="A150" s="97" t="str">
        <f>VLOOKUP(B150,'[1]LISTADO ATM'!$A$2:$C$821,3,0)</f>
        <v>ESTE</v>
      </c>
      <c r="B150" s="160">
        <v>673</v>
      </c>
      <c r="C150" s="123" t="str">
        <f>VLOOKUP(B150,'[1]LISTADO ATM'!$A$2:$B$821,2,0)</f>
        <v>ATM Clínica Dr. Cruz Jiminián</v>
      </c>
      <c r="D150" s="114" t="s">
        <v>2513</v>
      </c>
      <c r="E150" s="161" t="s">
        <v>2605</v>
      </c>
    </row>
    <row r="151" spans="1:5" ht="18" x14ac:dyDescent="0.25">
      <c r="A151" s="97" t="str">
        <f>VLOOKUP(B151,'[1]LISTADO ATM'!$A$2:$C$821,3,0)</f>
        <v>DISTRITO NACIONAL</v>
      </c>
      <c r="B151" s="160">
        <v>443</v>
      </c>
      <c r="C151" s="123" t="str">
        <f>VLOOKUP(B151,'[1]LISTADO ATM'!$A$2:$B$821,2,0)</f>
        <v xml:space="preserve">ATM Edificio San Rafael </v>
      </c>
      <c r="D151" s="114" t="s">
        <v>2513</v>
      </c>
      <c r="E151" s="161" t="s">
        <v>2609</v>
      </c>
    </row>
    <row r="152" spans="1:5" ht="18" x14ac:dyDescent="0.25">
      <c r="A152" s="97" t="str">
        <f>VLOOKUP(B152,'[1]LISTADO ATM'!$A$2:$C$821,3,0)</f>
        <v>NORTE</v>
      </c>
      <c r="B152" s="160">
        <v>119</v>
      </c>
      <c r="C152" s="123" t="str">
        <f>VLOOKUP(B152,'[1]LISTADO ATM'!$A$2:$B$821,2,0)</f>
        <v>ATM Oficina La Barranquita</v>
      </c>
      <c r="D152" s="114" t="s">
        <v>2513</v>
      </c>
      <c r="E152" s="161" t="s">
        <v>2643</v>
      </c>
    </row>
    <row r="153" spans="1:5" ht="18" x14ac:dyDescent="0.25">
      <c r="A153" s="97" t="str">
        <f>VLOOKUP(B153,'[1]LISTADO ATM'!$A$2:$C$821,3,0)</f>
        <v>NORTE</v>
      </c>
      <c r="B153" s="160">
        <v>276</v>
      </c>
      <c r="C153" s="123" t="str">
        <f>VLOOKUP(B153,'[1]LISTADO ATM'!$A$2:$B$821,2,0)</f>
        <v xml:space="preserve">ATM UNP Las Guáranas (San Francisco) </v>
      </c>
      <c r="D153" s="114" t="s">
        <v>2513</v>
      </c>
      <c r="E153" s="161">
        <v>3335871958</v>
      </c>
    </row>
    <row r="154" spans="1:5" ht="18" x14ac:dyDescent="0.25">
      <c r="A154" s="97" t="str">
        <f>VLOOKUP(B154,'[1]LISTADO ATM'!$A$2:$C$821,3,0)</f>
        <v>NORTE</v>
      </c>
      <c r="B154" s="160">
        <v>315</v>
      </c>
      <c r="C154" s="123" t="str">
        <f>VLOOKUP(B154,'[1]LISTADO ATM'!$A$2:$B$821,2,0)</f>
        <v xml:space="preserve">ATM Oficina Estrella Sadalá </v>
      </c>
      <c r="D154" s="114" t="s">
        <v>2513</v>
      </c>
      <c r="E154" s="161" t="s">
        <v>2640</v>
      </c>
    </row>
    <row r="155" spans="1:5" ht="18" x14ac:dyDescent="0.25">
      <c r="A155" s="97" t="str">
        <f>VLOOKUP(B155,'[1]LISTADO ATM'!$A$2:$C$821,3,0)</f>
        <v>ESTE</v>
      </c>
      <c r="B155" s="160">
        <v>385</v>
      </c>
      <c r="C155" s="123" t="str">
        <f>VLOOKUP(B155,'[1]LISTADO ATM'!$A$2:$B$821,2,0)</f>
        <v xml:space="preserve">ATM Plaza Verón I </v>
      </c>
      <c r="D155" s="114" t="s">
        <v>2513</v>
      </c>
      <c r="E155" s="161" t="s">
        <v>2639</v>
      </c>
    </row>
    <row r="156" spans="1:5" ht="18" x14ac:dyDescent="0.25">
      <c r="A156" s="97" t="str">
        <f>VLOOKUP(B156,'[1]LISTADO ATM'!$A$2:$C$821,3,0)</f>
        <v>SUR</v>
      </c>
      <c r="B156" s="160">
        <v>699</v>
      </c>
      <c r="C156" s="123" t="str">
        <f>VLOOKUP(B156,'[1]LISTADO ATM'!$A$2:$B$821,2,0)</f>
        <v>ATM S/M Bravo Bani</v>
      </c>
      <c r="D156" s="114" t="s">
        <v>2513</v>
      </c>
      <c r="E156" s="161" t="s">
        <v>2662</v>
      </c>
    </row>
    <row r="157" spans="1:5" ht="18" x14ac:dyDescent="0.25">
      <c r="A157" s="97" t="str">
        <f>VLOOKUP(B157,'[1]LISTADO ATM'!$A$2:$C$821,3,0)</f>
        <v>SUR</v>
      </c>
      <c r="B157" s="160">
        <v>765</v>
      </c>
      <c r="C157" s="123" t="str">
        <f>VLOOKUP(B157,'[1]LISTADO ATM'!$A$2:$B$821,2,0)</f>
        <v xml:space="preserve">ATM Oficina Azua I </v>
      </c>
      <c r="D157" s="114" t="s">
        <v>2513</v>
      </c>
      <c r="E157" s="161" t="s">
        <v>2658</v>
      </c>
    </row>
    <row r="158" spans="1:5" ht="18" x14ac:dyDescent="0.25">
      <c r="A158" s="97" t="str">
        <f>VLOOKUP(B158,'[1]LISTADO ATM'!$A$2:$C$821,3,0)</f>
        <v>NORTE</v>
      </c>
      <c r="B158" s="160">
        <v>636</v>
      </c>
      <c r="C158" s="123" t="str">
        <f>VLOOKUP(B158,'[1]LISTADO ATM'!$A$2:$B$821,2,0)</f>
        <v xml:space="preserve">ATM Oficina Tamboríl </v>
      </c>
      <c r="D158" s="114" t="s">
        <v>2513</v>
      </c>
      <c r="E158" s="161" t="s">
        <v>2680</v>
      </c>
    </row>
    <row r="159" spans="1:5" ht="18" x14ac:dyDescent="0.25">
      <c r="A159" s="97" t="str">
        <f>VLOOKUP(B159,'[1]LISTADO ATM'!$A$2:$C$821,3,0)</f>
        <v>ESTE</v>
      </c>
      <c r="B159" s="160">
        <v>217</v>
      </c>
      <c r="C159" s="123" t="str">
        <f>VLOOKUP(B159,'[1]LISTADO ATM'!$A$2:$B$821,2,0)</f>
        <v xml:space="preserve">ATM Oficina Bávaro </v>
      </c>
      <c r="D159" s="114" t="s">
        <v>2513</v>
      </c>
      <c r="E159" s="161" t="s">
        <v>2699</v>
      </c>
    </row>
    <row r="160" spans="1:5" ht="18" x14ac:dyDescent="0.25">
      <c r="A160" s="97" t="str">
        <f>VLOOKUP(B160,'[1]LISTADO ATM'!$A$2:$C$821,3,0)</f>
        <v>DISTRITO NACIONAL</v>
      </c>
      <c r="B160" s="160">
        <v>915</v>
      </c>
      <c r="C160" s="123" t="str">
        <f>VLOOKUP(B160,'[1]LISTADO ATM'!$A$2:$B$821,2,0)</f>
        <v xml:space="preserve">ATM Multicentro La Sirena Aut. Duarte </v>
      </c>
      <c r="D160" s="114" t="s">
        <v>2513</v>
      </c>
      <c r="E160" s="161" t="s">
        <v>2698</v>
      </c>
    </row>
    <row r="161" spans="1:5" ht="18" x14ac:dyDescent="0.25">
      <c r="A161" s="97" t="str">
        <f>VLOOKUP(B161,'[1]LISTADO ATM'!$A$2:$C$821,3,0)</f>
        <v>DISTRITO NACIONAL</v>
      </c>
      <c r="B161" s="160">
        <v>37</v>
      </c>
      <c r="C161" s="123" t="str">
        <f>VLOOKUP(B161,'[1]LISTADO ATM'!$A$2:$B$821,2,0)</f>
        <v xml:space="preserve">ATM Oficina Villa Mella </v>
      </c>
      <c r="D161" s="114" t="s">
        <v>2513</v>
      </c>
      <c r="E161" s="161" t="s">
        <v>2694</v>
      </c>
    </row>
    <row r="162" spans="1:5" ht="18" x14ac:dyDescent="0.25">
      <c r="A162" s="97" t="str">
        <f>VLOOKUP(B162,'[1]LISTADO ATM'!$A$2:$C$821,3,0)</f>
        <v>DISTRITO NACIONAL</v>
      </c>
      <c r="B162" s="160">
        <v>542</v>
      </c>
      <c r="C162" s="123" t="str">
        <f>VLOOKUP(B162,'[1]LISTADO ATM'!$A$2:$B$821,2,0)</f>
        <v>ATM S/M la Cadena Carretera Mella</v>
      </c>
      <c r="D162" s="114" t="s">
        <v>2513</v>
      </c>
      <c r="E162" s="161" t="s">
        <v>2691</v>
      </c>
    </row>
    <row r="163" spans="1:5" ht="18" x14ac:dyDescent="0.25">
      <c r="A163" s="97" t="str">
        <f>VLOOKUP(B163,'[1]LISTADO ATM'!$A$2:$C$821,3,0)</f>
        <v>DISTRITO NACIONAL</v>
      </c>
      <c r="B163" s="160">
        <v>678</v>
      </c>
      <c r="C163" s="123" t="str">
        <f>VLOOKUP(B163,'[1]LISTADO ATM'!$A$2:$B$821,2,0)</f>
        <v>ATM Eco Petroleo San Isidro</v>
      </c>
      <c r="D163" s="114" t="s">
        <v>2513</v>
      </c>
      <c r="E163" s="161" t="s">
        <v>2689</v>
      </c>
    </row>
    <row r="164" spans="1:5" ht="18" x14ac:dyDescent="0.25">
      <c r="A164" s="97" t="str">
        <f>VLOOKUP(B164,'[1]LISTADO ATM'!$A$2:$C$821,3,0)</f>
        <v>DISTRITO NACIONAL</v>
      </c>
      <c r="B164" s="160">
        <v>149</v>
      </c>
      <c r="C164" s="123" t="str">
        <f>VLOOKUP(B164,'[1]LISTADO ATM'!$A$2:$B$821,2,0)</f>
        <v>ATM Estación Metro Concepción</v>
      </c>
      <c r="D164" s="114" t="s">
        <v>2513</v>
      </c>
      <c r="E164" s="161" t="s">
        <v>2686</v>
      </c>
    </row>
    <row r="165" spans="1:5" ht="18" x14ac:dyDescent="0.25">
      <c r="A165" s="97" t="str">
        <f>VLOOKUP(B165,'[1]LISTADO ATM'!$A$2:$C$821,3,0)</f>
        <v>DISTRITO NACIONAL</v>
      </c>
      <c r="B165" s="160">
        <v>231</v>
      </c>
      <c r="C165" s="123" t="str">
        <f>VLOOKUP(B165,'[1]LISTADO ATM'!$A$2:$B$821,2,0)</f>
        <v xml:space="preserve">ATM Oficina Zona Oriental </v>
      </c>
      <c r="D165" s="114" t="s">
        <v>2513</v>
      </c>
      <c r="E165" s="161" t="s">
        <v>2740</v>
      </c>
    </row>
    <row r="166" spans="1:5" ht="18" x14ac:dyDescent="0.25">
      <c r="A166" s="97" t="str">
        <f>VLOOKUP(B166,'[1]LISTADO ATM'!$A$2:$C$821,3,0)</f>
        <v>DISTRITO NACIONAL</v>
      </c>
      <c r="B166" s="160">
        <v>85</v>
      </c>
      <c r="C166" s="123" t="str">
        <f>VLOOKUP(B166,'[1]LISTADO ATM'!$A$2:$B$821,2,0)</f>
        <v xml:space="preserve">ATM Oficina San Isidro (Fuerza Aérea) </v>
      </c>
      <c r="D166" s="114" t="s">
        <v>2513</v>
      </c>
      <c r="E166" s="161" t="s">
        <v>2721</v>
      </c>
    </row>
    <row r="167" spans="1:5" ht="18" x14ac:dyDescent="0.25">
      <c r="A167" s="97" t="str">
        <f>VLOOKUP(B167,'[1]LISTADO ATM'!$A$2:$C$821,3,0)</f>
        <v>DISTRITO NACIONAL</v>
      </c>
      <c r="B167" s="160">
        <v>152</v>
      </c>
      <c r="C167" s="123" t="str">
        <f>VLOOKUP(B167,'[1]LISTADO ATM'!$A$2:$B$821,2,0)</f>
        <v xml:space="preserve">ATM Kiosco Megacentro II </v>
      </c>
      <c r="D167" s="114" t="s">
        <v>2513</v>
      </c>
      <c r="E167" s="161" t="s">
        <v>2716</v>
      </c>
    </row>
    <row r="168" spans="1:5" ht="18" x14ac:dyDescent="0.25">
      <c r="A168" s="97" t="str">
        <f>VLOOKUP(B168,'[1]LISTADO ATM'!$A$2:$C$821,3,0)</f>
        <v>DISTRITO NACIONAL</v>
      </c>
      <c r="B168" s="160">
        <v>566</v>
      </c>
      <c r="C168" s="123" t="str">
        <f>VLOOKUP(B168,'[1]LISTADO ATM'!$A$2:$B$821,2,0)</f>
        <v xml:space="preserve">ATM Hiper Olé Aut. Duarte </v>
      </c>
      <c r="D168" s="114" t="s">
        <v>2513</v>
      </c>
      <c r="E168" s="161" t="s">
        <v>2710</v>
      </c>
    </row>
    <row r="169" spans="1:5" ht="18" x14ac:dyDescent="0.25">
      <c r="A169" s="97" t="str">
        <f>VLOOKUP(B169,'[1]LISTADO ATM'!$A$2:$C$821,3,0)</f>
        <v>DISTRITO NACIONAL</v>
      </c>
      <c r="B169" s="160">
        <v>224</v>
      </c>
      <c r="C169" s="123" t="str">
        <f>VLOOKUP(B169,'[1]LISTADO ATM'!$A$2:$B$821,2,0)</f>
        <v xml:space="preserve">ATM S/M Nacional El Millón (Núñez de Cáceres) </v>
      </c>
      <c r="D169" s="114" t="s">
        <v>2513</v>
      </c>
      <c r="E169" s="161" t="s">
        <v>2744</v>
      </c>
    </row>
    <row r="170" spans="1:5" ht="18" x14ac:dyDescent="0.25">
      <c r="A170" s="97" t="str">
        <f>VLOOKUP(B170,'[1]LISTADO ATM'!$A$2:$C$821,3,0)</f>
        <v>DISTRITO NACIONAL</v>
      </c>
      <c r="B170" s="160">
        <v>60</v>
      </c>
      <c r="C170" s="123" t="str">
        <f>VLOOKUP(B170,'[1]LISTADO ATM'!$A$2:$B$821,2,0)</f>
        <v xml:space="preserve">ATM Autobanco 27 de Febrero </v>
      </c>
      <c r="D170" s="114" t="s">
        <v>2513</v>
      </c>
      <c r="E170" s="161" t="s">
        <v>2781</v>
      </c>
    </row>
    <row r="171" spans="1:5" ht="18" x14ac:dyDescent="0.25">
      <c r="A171" s="97" t="str">
        <f>VLOOKUP(B171,'[1]LISTADO ATM'!$A$2:$C$821,3,0)</f>
        <v>DISTRITO NACIONAL</v>
      </c>
      <c r="B171" s="160">
        <v>300</v>
      </c>
      <c r="C171" s="123" t="str">
        <f>VLOOKUP(B171,'[1]LISTADO ATM'!$A$2:$B$821,2,0)</f>
        <v xml:space="preserve">ATM S/M Aprezio Los Guaricanos </v>
      </c>
      <c r="D171" s="114" t="s">
        <v>2513</v>
      </c>
      <c r="E171" s="161" t="s">
        <v>2771</v>
      </c>
    </row>
    <row r="172" spans="1:5" ht="18" x14ac:dyDescent="0.25">
      <c r="A172" s="97" t="str">
        <f>VLOOKUP(B172,'[1]LISTADO ATM'!$A$2:$C$821,3,0)</f>
        <v>SUR</v>
      </c>
      <c r="B172" s="160">
        <v>135</v>
      </c>
      <c r="C172" s="123" t="str">
        <f>VLOOKUP(B172,'[1]LISTADO ATM'!$A$2:$B$821,2,0)</f>
        <v xml:space="preserve">ATM Oficina Las Dunas Baní </v>
      </c>
      <c r="D172" s="114" t="s">
        <v>2513</v>
      </c>
      <c r="E172" s="161" t="s">
        <v>2766</v>
      </c>
    </row>
    <row r="173" spans="1:5" ht="18" x14ac:dyDescent="0.25">
      <c r="A173" s="97" t="str">
        <f>VLOOKUP(B173,'[1]LISTADO ATM'!$A$2:$C$821,3,0)</f>
        <v>NORTE</v>
      </c>
      <c r="B173" s="160">
        <v>500</v>
      </c>
      <c r="C173" s="123" t="str">
        <f>VLOOKUP(B173,'[1]LISTADO ATM'!$A$2:$B$821,2,0)</f>
        <v xml:space="preserve">ATM UNP Cutupú </v>
      </c>
      <c r="D173" s="114" t="s">
        <v>2513</v>
      </c>
      <c r="E173" s="161" t="s">
        <v>2764</v>
      </c>
    </row>
    <row r="174" spans="1:5" ht="18" x14ac:dyDescent="0.25">
      <c r="A174" s="97" t="str">
        <f>VLOOKUP(B174,'[1]LISTADO ATM'!$A$2:$C$821,3,0)</f>
        <v>DISTRITO NACIONAL</v>
      </c>
      <c r="B174" s="160">
        <v>938</v>
      </c>
      <c r="C174" s="123" t="str">
        <f>VLOOKUP(B174,'[1]LISTADO ATM'!$A$2:$B$821,2,0)</f>
        <v xml:space="preserve">ATM Autobanco Oficina Filadelfia Plaza </v>
      </c>
      <c r="D174" s="114" t="s">
        <v>2513</v>
      </c>
      <c r="E174" s="161" t="s">
        <v>2758</v>
      </c>
    </row>
    <row r="175" spans="1:5" ht="18" x14ac:dyDescent="0.25">
      <c r="A175" s="97" t="str">
        <f>VLOOKUP(B175,'[1]LISTADO ATM'!$A$2:$C$821,3,0)</f>
        <v>SUR</v>
      </c>
      <c r="B175" s="160">
        <v>766</v>
      </c>
      <c r="C175" s="123" t="str">
        <f>VLOOKUP(B175,'[1]LISTADO ATM'!$A$2:$B$821,2,0)</f>
        <v xml:space="preserve">ATM Oficina Azua II </v>
      </c>
      <c r="D175" s="114" t="s">
        <v>2513</v>
      </c>
      <c r="E175" s="161" t="s">
        <v>2754</v>
      </c>
    </row>
    <row r="176" spans="1:5" ht="18" x14ac:dyDescent="0.25">
      <c r="A176" s="97" t="str">
        <f>VLOOKUP(B176,'[1]LISTADO ATM'!$A$2:$C$821,3,0)</f>
        <v>NORTE</v>
      </c>
      <c r="B176" s="160">
        <v>752</v>
      </c>
      <c r="C176" s="123" t="str">
        <f>VLOOKUP(B176,'[1]LISTADO ATM'!$A$2:$B$821,2,0)</f>
        <v xml:space="preserve">ATM UNP Las Carolinas (La Vega) </v>
      </c>
      <c r="D176" s="114" t="s">
        <v>2513</v>
      </c>
      <c r="E176" s="161" t="s">
        <v>2753</v>
      </c>
    </row>
    <row r="177" spans="1:5" ht="18" x14ac:dyDescent="0.25">
      <c r="A177" s="97" t="str">
        <f>VLOOKUP(B177,'[1]LISTADO ATM'!$A$2:$C$821,3,0)</f>
        <v>ESTE</v>
      </c>
      <c r="B177" s="160">
        <v>661</v>
      </c>
      <c r="C177" s="123" t="str">
        <f>VLOOKUP(B177,'[1]LISTADO ATM'!$A$2:$B$821,2,0)</f>
        <v xml:space="preserve">ATM Almacenes Iberia (San Pedro) </v>
      </c>
      <c r="D177" s="114" t="s">
        <v>2513</v>
      </c>
      <c r="E177" s="161" t="s">
        <v>2800</v>
      </c>
    </row>
    <row r="178" spans="1:5" ht="18" x14ac:dyDescent="0.25">
      <c r="A178" s="97" t="str">
        <f>VLOOKUP(B178,'[1]LISTADO ATM'!$A$2:$C$821,3,0)</f>
        <v>DISTRITO NACIONAL</v>
      </c>
      <c r="B178" s="160">
        <v>577</v>
      </c>
      <c r="C178" s="123" t="str">
        <f>VLOOKUP(B178,'[1]LISTADO ATM'!$A$2:$B$821,2,0)</f>
        <v xml:space="preserve">ATM Olé Ave. Duarte </v>
      </c>
      <c r="D178" s="114" t="s">
        <v>2513</v>
      </c>
      <c r="E178" s="161" t="s">
        <v>2799</v>
      </c>
    </row>
    <row r="179" spans="1:5" ht="18" x14ac:dyDescent="0.25">
      <c r="A179" s="97" t="str">
        <f>VLOOKUP(B179,'[1]LISTADO ATM'!$A$2:$C$821,3,0)</f>
        <v>NORTE</v>
      </c>
      <c r="B179" s="160">
        <v>888</v>
      </c>
      <c r="C179" s="123" t="str">
        <f>VLOOKUP(B179,'[1]LISTADO ATM'!$A$2:$B$821,2,0)</f>
        <v>ATM Oficina galeria 56 II (SFM)</v>
      </c>
      <c r="D179" s="114" t="s">
        <v>2513</v>
      </c>
      <c r="E179" s="161" t="s">
        <v>2795</v>
      </c>
    </row>
    <row r="180" spans="1:5" ht="18" x14ac:dyDescent="0.25">
      <c r="A180" s="97" t="str">
        <f>VLOOKUP(B180,'[1]LISTADO ATM'!$A$2:$C$821,3,0)</f>
        <v>NORTE</v>
      </c>
      <c r="B180" s="160">
        <v>380</v>
      </c>
      <c r="C180" s="123" t="str">
        <f>VLOOKUP(B180,'[1]LISTADO ATM'!$A$2:$B$821,2,0)</f>
        <v xml:space="preserve">ATM Oficina Navarrete </v>
      </c>
      <c r="D180" s="114" t="s">
        <v>2513</v>
      </c>
      <c r="E180" s="161" t="s">
        <v>2790</v>
      </c>
    </row>
    <row r="181" spans="1:5" ht="18" x14ac:dyDescent="0.25">
      <c r="A181" s="97" t="str">
        <f>VLOOKUP(B181,'[1]LISTADO ATM'!$A$2:$C$821,3,0)</f>
        <v>DISTRITO NACIONAL</v>
      </c>
      <c r="B181" s="160">
        <v>194</v>
      </c>
      <c r="C181" s="123" t="str">
        <f>VLOOKUP(B181,'[1]LISTADO ATM'!$A$2:$B$821,2,0)</f>
        <v xml:space="preserve">ATM UNP Pantoja </v>
      </c>
      <c r="D181" s="114" t="s">
        <v>2513</v>
      </c>
      <c r="E181" s="161" t="s">
        <v>2784</v>
      </c>
    </row>
    <row r="182" spans="1:5" ht="18" x14ac:dyDescent="0.25">
      <c r="A182" s="97" t="str">
        <f>VLOOKUP(B182,'[1]LISTADO ATM'!$A$2:$C$821,3,0)</f>
        <v>DISTRITO NACIONAL</v>
      </c>
      <c r="B182" s="160">
        <v>580</v>
      </c>
      <c r="C182" s="123" t="str">
        <f>VLOOKUP(B182,'[1]LISTADO ATM'!$A$2:$B$821,2,0)</f>
        <v xml:space="preserve">ATM Edificio Propagas </v>
      </c>
      <c r="D182" s="114" t="s">
        <v>2513</v>
      </c>
      <c r="E182" s="161" t="s">
        <v>2786</v>
      </c>
    </row>
    <row r="183" spans="1:5" ht="18" x14ac:dyDescent="0.25">
      <c r="A183" s="97" t="str">
        <f>VLOOKUP(B183,'[1]LISTADO ATM'!$A$2:$C$821,3,0)</f>
        <v>DISTRITO NACIONAL</v>
      </c>
      <c r="B183" s="160">
        <v>239</v>
      </c>
      <c r="C183" s="123" t="str">
        <f>VLOOKUP(B183,'[1]LISTADO ATM'!$A$2:$B$821,2,0)</f>
        <v xml:space="preserve">ATM Autobanco Charles de Gaulle </v>
      </c>
      <c r="D183" s="114" t="s">
        <v>2513</v>
      </c>
      <c r="E183" s="161" t="s">
        <v>2806</v>
      </c>
    </row>
    <row r="184" spans="1:5" ht="18" x14ac:dyDescent="0.25">
      <c r="A184" s="97" t="str">
        <f>VLOOKUP(B184,'[1]LISTADO ATM'!$A$2:$C$821,3,0)</f>
        <v>DISTRITO NACIONAL</v>
      </c>
      <c r="B184" s="160">
        <v>180</v>
      </c>
      <c r="C184" s="123" t="str">
        <f>VLOOKUP(B184,'[1]LISTADO ATM'!$A$2:$B$821,2,0)</f>
        <v xml:space="preserve">ATM Megacentro II </v>
      </c>
      <c r="D184" s="114" t="s">
        <v>2513</v>
      </c>
      <c r="E184" s="161" t="s">
        <v>2807</v>
      </c>
    </row>
    <row r="185" spans="1:5" ht="18" x14ac:dyDescent="0.25">
      <c r="A185" s="97" t="str">
        <f>VLOOKUP(B185,'[1]LISTADO ATM'!$A$2:$C$821,3,0)</f>
        <v>NORTE</v>
      </c>
      <c r="B185" s="160">
        <v>99</v>
      </c>
      <c r="C185" s="123" t="str">
        <f>VLOOKUP(B185,'[1]LISTADO ATM'!$A$2:$B$821,2,0)</f>
        <v xml:space="preserve">ATM Multicentro La Sirena S.F.M. </v>
      </c>
      <c r="D185" s="114" t="s">
        <v>2513</v>
      </c>
      <c r="E185" s="161" t="s">
        <v>2809</v>
      </c>
    </row>
    <row r="186" spans="1:5" ht="18" x14ac:dyDescent="0.25">
      <c r="A186" s="97" t="e">
        <f>VLOOKUP(B186,'[1]LISTADO ATM'!$A$2:$C$821,3,0)</f>
        <v>#N/A</v>
      </c>
      <c r="B186" s="114"/>
      <c r="C186" s="123" t="e">
        <f>VLOOKUP(B186,'[1]LISTADO ATM'!$A$2:$B$821,2,0)</f>
        <v>#N/A</v>
      </c>
      <c r="D186" s="114" t="s">
        <v>2513</v>
      </c>
      <c r="E186" s="123"/>
    </row>
    <row r="187" spans="1:5" ht="18" x14ac:dyDescent="0.25">
      <c r="A187" s="97" t="e">
        <f>VLOOKUP(B187,'[1]LISTADO ATM'!$A$2:$C$821,3,0)</f>
        <v>#N/A</v>
      </c>
      <c r="B187" s="114"/>
      <c r="C187" s="123" t="e">
        <f>VLOOKUP(B187,'[1]LISTADO ATM'!$A$2:$B$821,2,0)</f>
        <v>#N/A</v>
      </c>
      <c r="D187" s="114" t="s">
        <v>2513</v>
      </c>
      <c r="E187" s="123"/>
    </row>
    <row r="188" spans="1:5" ht="18" x14ac:dyDescent="0.25">
      <c r="A188" s="97" t="e">
        <f>VLOOKUP(B188,'[1]LISTADO ATM'!$A$2:$C$821,3,0)</f>
        <v>#N/A</v>
      </c>
      <c r="B188" s="114"/>
      <c r="C188" s="123" t="e">
        <f>VLOOKUP(B188,'[1]LISTADO ATM'!$A$2:$B$821,2,0)</f>
        <v>#N/A</v>
      </c>
      <c r="D188" s="114" t="s">
        <v>2513</v>
      </c>
      <c r="E188" s="123"/>
    </row>
    <row r="189" spans="1:5" ht="18" x14ac:dyDescent="0.25">
      <c r="A189" s="97" t="e">
        <f>VLOOKUP(B189,'[1]LISTADO ATM'!$A$2:$C$821,3,0)</f>
        <v>#N/A</v>
      </c>
      <c r="B189" s="114"/>
      <c r="C189" s="123" t="e">
        <f>VLOOKUP(B189,'[1]LISTADO ATM'!$A$2:$B$821,2,0)</f>
        <v>#N/A</v>
      </c>
      <c r="D189" s="114" t="s">
        <v>2513</v>
      </c>
      <c r="E189" s="123"/>
    </row>
    <row r="190" spans="1:5" ht="18" x14ac:dyDescent="0.25">
      <c r="A190" s="97" t="e">
        <f>VLOOKUP(B190,'[1]LISTADO ATM'!$A$2:$C$821,3,0)</f>
        <v>#N/A</v>
      </c>
      <c r="B190" s="114"/>
      <c r="C190" s="123" t="e">
        <f>VLOOKUP(B190,'[1]LISTADO ATM'!$A$2:$B$821,2,0)</f>
        <v>#N/A</v>
      </c>
      <c r="D190" s="114" t="s">
        <v>2513</v>
      </c>
      <c r="E190" s="123"/>
    </row>
    <row r="191" spans="1:5" ht="18.75" thickBot="1" x14ac:dyDescent="0.3">
      <c r="A191" s="100"/>
      <c r="B191" s="134">
        <f>COUNT(B147:B190)</f>
        <v>39</v>
      </c>
      <c r="C191" s="110"/>
      <c r="D191" s="139"/>
      <c r="E191" s="140"/>
    </row>
    <row r="192" spans="1:5" ht="15.75" thickBot="1" x14ac:dyDescent="0.3">
      <c r="B192" s="102"/>
      <c r="E192" s="102"/>
    </row>
    <row r="193" spans="1:5" ht="18" x14ac:dyDescent="0.25">
      <c r="A193" s="185" t="s">
        <v>2489</v>
      </c>
      <c r="B193" s="186"/>
      <c r="C193" s="186"/>
      <c r="D193" s="186"/>
      <c r="E193" s="187"/>
    </row>
    <row r="194" spans="1:5" ht="18" x14ac:dyDescent="0.25">
      <c r="A194" s="99" t="s">
        <v>15</v>
      </c>
      <c r="B194" s="99" t="s">
        <v>2417</v>
      </c>
      <c r="C194" s="101" t="s">
        <v>46</v>
      </c>
      <c r="D194" s="117" t="s">
        <v>2420</v>
      </c>
      <c r="E194" s="108" t="s">
        <v>2418</v>
      </c>
    </row>
    <row r="195" spans="1:5" ht="18" x14ac:dyDescent="0.25">
      <c r="A195" s="97" t="str">
        <f>VLOOKUP(B195,'[1]LISTADO ATM'!$A$2:$C$821,3,0)</f>
        <v>NORTE</v>
      </c>
      <c r="B195" s="114">
        <v>3</v>
      </c>
      <c r="C195" s="123" t="str">
        <f>VLOOKUP(B195,'[1]LISTADO ATM'!$A$2:$B$821,2,0)</f>
        <v>ATM Autoservicio La Vega Real</v>
      </c>
      <c r="D195" s="133" t="s">
        <v>2613</v>
      </c>
      <c r="E195" s="123" t="s">
        <v>2612</v>
      </c>
    </row>
    <row r="196" spans="1:5" ht="18" x14ac:dyDescent="0.25">
      <c r="A196" s="97" t="str">
        <f>VLOOKUP(B196,'[1]LISTADO ATM'!$A$2:$C$821,3,0)</f>
        <v>DISTRITO NACIONAL</v>
      </c>
      <c r="B196" s="114">
        <v>70</v>
      </c>
      <c r="C196" s="123" t="str">
        <f>VLOOKUP(B196,'[1]LISTADO ATM'!$A$2:$B$821,2,0)</f>
        <v xml:space="preserve">ATM Autoservicio Plaza Lama Zona Oriental </v>
      </c>
      <c r="D196" s="133" t="s">
        <v>2613</v>
      </c>
      <c r="E196" s="123" t="s">
        <v>2608</v>
      </c>
    </row>
    <row r="197" spans="1:5" ht="18" x14ac:dyDescent="0.25">
      <c r="A197" s="97" t="str">
        <f>VLOOKUP(B197,'[1]LISTADO ATM'!$A$2:$C$821,3,0)</f>
        <v>NORTE</v>
      </c>
      <c r="B197" s="114">
        <v>654</v>
      </c>
      <c r="C197" s="123" t="str">
        <f>VLOOKUP(B197,'[1]LISTADO ATM'!$A$2:$B$821,2,0)</f>
        <v>ATM Autoservicio S/M Jumbo Puerto Plata</v>
      </c>
      <c r="D197" s="133" t="s">
        <v>2613</v>
      </c>
      <c r="E197" s="123" t="s">
        <v>2620</v>
      </c>
    </row>
    <row r="198" spans="1:5" ht="18" x14ac:dyDescent="0.25">
      <c r="A198" s="97" t="str">
        <f>VLOOKUP(B198,'[1]LISTADO ATM'!$A$2:$C$821,3,0)</f>
        <v>SUR</v>
      </c>
      <c r="B198" s="114">
        <v>252</v>
      </c>
      <c r="C198" s="123" t="str">
        <f>VLOOKUP(B198,'[1]LISTADO ATM'!$A$2:$B$821,2,0)</f>
        <v xml:space="preserve">ATM Banco Agrícola (Barahona) </v>
      </c>
      <c r="D198" s="133" t="s">
        <v>2514</v>
      </c>
      <c r="E198" s="123" t="s">
        <v>2591</v>
      </c>
    </row>
    <row r="199" spans="1:5" ht="18" x14ac:dyDescent="0.25">
      <c r="A199" s="97" t="str">
        <f>VLOOKUP(B199,'[1]LISTADO ATM'!$A$2:$C$821,3,0)</f>
        <v>SUR</v>
      </c>
      <c r="B199" s="114">
        <v>5</v>
      </c>
      <c r="C199" s="123" t="str">
        <f>VLOOKUP(B199,'[1]LISTADO ATM'!$A$2:$B$821,2,0)</f>
        <v>ATM Oficina Autoservicio Villa Ofelia (San Juan)</v>
      </c>
      <c r="D199" s="133" t="s">
        <v>2514</v>
      </c>
      <c r="E199" s="123">
        <v>3335871949</v>
      </c>
    </row>
    <row r="200" spans="1:5" ht="18" x14ac:dyDescent="0.25">
      <c r="A200" s="97" t="str">
        <f>VLOOKUP(B200,'[1]LISTADO ATM'!$A$2:$C$821,3,0)</f>
        <v>DISTRITO NACIONAL</v>
      </c>
      <c r="B200" s="114">
        <v>87</v>
      </c>
      <c r="C200" s="123" t="str">
        <f>VLOOKUP(B200,'[1]LISTADO ATM'!$A$2:$B$821,2,0)</f>
        <v xml:space="preserve">ATM Autoservicio Sarasota </v>
      </c>
      <c r="D200" s="133" t="s">
        <v>2514</v>
      </c>
      <c r="E200" s="123">
        <v>3335871973</v>
      </c>
    </row>
    <row r="201" spans="1:5" ht="18" x14ac:dyDescent="0.25">
      <c r="A201" s="97" t="str">
        <f>VLOOKUP(B201,'[1]LISTADO ATM'!$A$2:$C$821,3,0)</f>
        <v>DISTRITO NACIONAL</v>
      </c>
      <c r="B201" s="114">
        <v>355</v>
      </c>
      <c r="C201" s="123" t="str">
        <f>VLOOKUP(B201,'[1]LISTADO ATM'!$A$2:$B$821,2,0)</f>
        <v xml:space="preserve">ATM UNP Metro II </v>
      </c>
      <c r="D201" s="133" t="s">
        <v>2514</v>
      </c>
      <c r="E201" s="123">
        <v>3335871811</v>
      </c>
    </row>
    <row r="202" spans="1:5" ht="18" x14ac:dyDescent="0.25">
      <c r="A202" s="97" t="str">
        <f>VLOOKUP(B202,'[1]LISTADO ATM'!$A$2:$C$821,3,0)</f>
        <v>ESTE</v>
      </c>
      <c r="B202" s="114">
        <v>104</v>
      </c>
      <c r="C202" s="123" t="str">
        <f>VLOOKUP(B202,'[1]LISTADO ATM'!$A$2:$B$821,2,0)</f>
        <v xml:space="preserve">ATM Jumbo Higuey </v>
      </c>
      <c r="D202" s="133" t="s">
        <v>2514</v>
      </c>
      <c r="E202" s="123">
        <v>3335871970</v>
      </c>
    </row>
    <row r="203" spans="1:5" ht="18" x14ac:dyDescent="0.25">
      <c r="A203" s="97" t="str">
        <f>VLOOKUP(B203,'[1]LISTADO ATM'!$A$2:$C$821,3,0)</f>
        <v>DISTRITO NACIONAL</v>
      </c>
      <c r="B203" s="114">
        <v>816</v>
      </c>
      <c r="C203" s="123" t="str">
        <f>VLOOKUP(B203,'[1]LISTADO ATM'!$A$2:$B$821,2,0)</f>
        <v xml:space="preserve">ATM Oficina Pedro Brand </v>
      </c>
      <c r="D203" s="133" t="s">
        <v>2514</v>
      </c>
      <c r="E203" s="123">
        <v>3335871813</v>
      </c>
    </row>
    <row r="204" spans="1:5" ht="18" x14ac:dyDescent="0.25">
      <c r="A204" s="97" t="str">
        <f>VLOOKUP(B204,'[1]LISTADO ATM'!$A$2:$C$821,3,0)</f>
        <v>DISTRITO NACIONAL</v>
      </c>
      <c r="B204" s="114">
        <v>54</v>
      </c>
      <c r="C204" s="123" t="str">
        <f>VLOOKUP(B204,'[1]LISTADO ATM'!$A$2:$B$821,2,0)</f>
        <v xml:space="preserve">ATM Autoservicio Galería 360 </v>
      </c>
      <c r="D204" s="133" t="s">
        <v>2613</v>
      </c>
      <c r="E204" s="123">
        <v>3335872123</v>
      </c>
    </row>
    <row r="205" spans="1:5" ht="18" x14ac:dyDescent="0.25">
      <c r="A205" s="97" t="str">
        <f>VLOOKUP(B205,'[1]LISTADO ATM'!$A$2:$C$821,3,0)</f>
        <v>NORTE</v>
      </c>
      <c r="B205" s="114">
        <v>88</v>
      </c>
      <c r="C205" s="123" t="str">
        <f>VLOOKUP(B205,'[1]LISTADO ATM'!$A$2:$B$821,2,0)</f>
        <v xml:space="preserve">ATM S/M La Fuente (Santiago) </v>
      </c>
      <c r="D205" s="133" t="s">
        <v>2514</v>
      </c>
      <c r="E205" s="123">
        <v>3335872138</v>
      </c>
    </row>
    <row r="206" spans="1:5" ht="18" x14ac:dyDescent="0.25">
      <c r="A206" s="97" t="str">
        <f>VLOOKUP(B206,'[1]LISTADO ATM'!$A$2:$C$821,3,0)</f>
        <v>NORTE</v>
      </c>
      <c r="B206" s="114">
        <v>857</v>
      </c>
      <c r="C206" s="123" t="str">
        <f>VLOOKUP(B206,'[1]LISTADO ATM'!$A$2:$B$821,2,0)</f>
        <v xml:space="preserve">ATM Oficina Los Alamos </v>
      </c>
      <c r="D206" s="133" t="s">
        <v>2514</v>
      </c>
      <c r="E206" s="123">
        <v>3335871946</v>
      </c>
    </row>
    <row r="207" spans="1:5" ht="18.75" thickBot="1" x14ac:dyDescent="0.3">
      <c r="A207" s="100" t="s">
        <v>2486</v>
      </c>
      <c r="B207" s="134">
        <f>COUNT(B195:B206)</f>
        <v>12</v>
      </c>
      <c r="C207" s="110"/>
      <c r="D207" s="118"/>
      <c r="E207" s="118"/>
    </row>
    <row r="208" spans="1:5" ht="15.75" thickBot="1" x14ac:dyDescent="0.3">
      <c r="B208" s="102"/>
      <c r="E208" s="102"/>
    </row>
    <row r="209" spans="1:5" ht="18.75" thickBot="1" x14ac:dyDescent="0.3">
      <c r="A209" s="188" t="s">
        <v>2490</v>
      </c>
      <c r="B209" s="189"/>
      <c r="C209" s="96" t="s">
        <v>2413</v>
      </c>
      <c r="D209" s="102"/>
      <c r="E209" s="102"/>
    </row>
    <row r="210" spans="1:5" ht="18.75" thickBot="1" x14ac:dyDescent="0.3">
      <c r="A210" s="119">
        <f>+B143+B191+B207</f>
        <v>114</v>
      </c>
      <c r="B210" s="120"/>
    </row>
    <row r="211" spans="1:5" ht="15.75" thickBot="1" x14ac:dyDescent="0.3">
      <c r="B211" s="102"/>
      <c r="E211" s="102"/>
    </row>
    <row r="212" spans="1:5" ht="18.75" thickBot="1" x14ac:dyDescent="0.3">
      <c r="A212" s="182" t="s">
        <v>2491</v>
      </c>
      <c r="B212" s="183"/>
      <c r="C212" s="183"/>
      <c r="D212" s="183"/>
      <c r="E212" s="184"/>
    </row>
    <row r="213" spans="1:5" ht="18" x14ac:dyDescent="0.25">
      <c r="A213" s="103" t="s">
        <v>15</v>
      </c>
      <c r="B213" s="108" t="s">
        <v>2417</v>
      </c>
      <c r="C213" s="101" t="s">
        <v>46</v>
      </c>
      <c r="D213" s="190" t="s">
        <v>2420</v>
      </c>
      <c r="E213" s="191"/>
    </row>
    <row r="214" spans="1:5" ht="18" x14ac:dyDescent="0.25">
      <c r="A214" s="114" t="str">
        <f>VLOOKUP(B214,'[1]LISTADO ATM'!$A$2:$C$821,3,0)</f>
        <v>NORTE</v>
      </c>
      <c r="B214" s="114">
        <v>603</v>
      </c>
      <c r="C214" s="114" t="str">
        <f>VLOOKUP(B214,'[1]LISTADO ATM'!$A$2:$B$821,2,0)</f>
        <v xml:space="preserve">ATM Zona Franca (Santiago) II </v>
      </c>
      <c r="D214" s="180" t="s">
        <v>2493</v>
      </c>
      <c r="E214" s="181"/>
    </row>
    <row r="215" spans="1:5" ht="18" x14ac:dyDescent="0.25">
      <c r="A215" s="114" t="str">
        <f>VLOOKUP(B215,'[1]LISTADO ATM'!$A$2:$C$821,3,0)</f>
        <v>ESTE</v>
      </c>
      <c r="B215" s="114">
        <v>963</v>
      </c>
      <c r="C215" s="114" t="str">
        <f>VLOOKUP(B215,'[1]LISTADO ATM'!$A$2:$B$821,2,0)</f>
        <v xml:space="preserve">ATM Multiplaza La Romana </v>
      </c>
      <c r="D215" s="180" t="s">
        <v>2493</v>
      </c>
      <c r="E215" s="181"/>
    </row>
    <row r="216" spans="1:5" ht="18" x14ac:dyDescent="0.25">
      <c r="A216" s="114" t="str">
        <f>VLOOKUP(B216,'[1]LISTADO ATM'!$A$2:$C$821,3,0)</f>
        <v>ESTE</v>
      </c>
      <c r="B216" s="114">
        <v>923</v>
      </c>
      <c r="C216" s="114" t="str">
        <f>VLOOKUP(B216,'[1]LISTADO ATM'!$A$2:$B$821,2,0)</f>
        <v xml:space="preserve">ATM Agroindustrial San Pedro de Macorís </v>
      </c>
      <c r="D216" s="180" t="s">
        <v>2493</v>
      </c>
      <c r="E216" s="181"/>
    </row>
    <row r="217" spans="1:5" ht="18" x14ac:dyDescent="0.25">
      <c r="A217" s="114" t="str">
        <f>VLOOKUP(B217,'[1]LISTADO ATM'!$A$2:$C$821,3,0)</f>
        <v>NORTE</v>
      </c>
      <c r="B217" s="114">
        <v>941</v>
      </c>
      <c r="C217" s="114" t="str">
        <f>VLOOKUP(B217,'[1]LISTADO ATM'!$A$2:$B$821,2,0)</f>
        <v xml:space="preserve">ATM Estación Next (Puerto Plata) </v>
      </c>
      <c r="D217" s="180" t="s">
        <v>2493</v>
      </c>
      <c r="E217" s="181"/>
    </row>
    <row r="218" spans="1:5" ht="18" x14ac:dyDescent="0.25">
      <c r="A218" s="114" t="str">
        <f>VLOOKUP(B218,'[1]LISTADO ATM'!$A$2:$C$821,3,0)</f>
        <v>SUR</v>
      </c>
      <c r="B218" s="114">
        <v>252</v>
      </c>
      <c r="C218" s="114" t="str">
        <f>VLOOKUP(B218,'[1]LISTADO ATM'!$A$2:$B$821,2,0)</f>
        <v xml:space="preserve">ATM Banco Agrícola (Barahona) </v>
      </c>
      <c r="D218" s="180" t="s">
        <v>2493</v>
      </c>
      <c r="E218" s="181"/>
    </row>
    <row r="219" spans="1:5" ht="18" x14ac:dyDescent="0.25">
      <c r="A219" s="114" t="str">
        <f>VLOOKUP(B219,'[1]LISTADO ATM'!$A$2:$C$821,3,0)</f>
        <v>DISTRITO NACIONAL</v>
      </c>
      <c r="B219" s="114">
        <v>557</v>
      </c>
      <c r="C219" s="114" t="str">
        <f>VLOOKUP(B219,'[1]LISTADO ATM'!$A$2:$B$821,2,0)</f>
        <v xml:space="preserve">ATM Multicentro La Sirena Ave. Mella </v>
      </c>
      <c r="D219" s="180" t="s">
        <v>2576</v>
      </c>
      <c r="E219" s="181"/>
    </row>
    <row r="220" spans="1:5" ht="18" x14ac:dyDescent="0.25">
      <c r="A220" s="114" t="str">
        <f>VLOOKUP(B220,'[1]LISTADO ATM'!$A$2:$C$821,3,0)</f>
        <v>NORTE</v>
      </c>
      <c r="B220" s="114">
        <v>857</v>
      </c>
      <c r="C220" s="114" t="str">
        <f>VLOOKUP(B220,'[1]LISTADO ATM'!$A$2:$B$821,2,0)</f>
        <v xml:space="preserve">ATM Oficina Los Alamos </v>
      </c>
      <c r="D220" s="180" t="s">
        <v>2493</v>
      </c>
      <c r="E220" s="181"/>
    </row>
    <row r="221" spans="1:5" ht="18" x14ac:dyDescent="0.25">
      <c r="A221" s="114" t="str">
        <f>VLOOKUP(B221,'[1]LISTADO ATM'!$A$2:$C$821,3,0)</f>
        <v>NORTE</v>
      </c>
      <c r="B221" s="114">
        <v>864</v>
      </c>
      <c r="C221" s="114" t="str">
        <f>VLOOKUP(B221,'[1]LISTADO ATM'!$A$2:$B$821,2,0)</f>
        <v xml:space="preserve">ATM Palmares Mall (San Francisco) </v>
      </c>
      <c r="D221" s="180" t="s">
        <v>2493</v>
      </c>
      <c r="E221" s="181"/>
    </row>
    <row r="222" spans="1:5" ht="18" x14ac:dyDescent="0.25">
      <c r="A222" s="114" t="str">
        <f>VLOOKUP(B222,'[1]LISTADO ATM'!$A$2:$C$821,3,0)</f>
        <v>NORTE</v>
      </c>
      <c r="B222" s="114">
        <v>632</v>
      </c>
      <c r="C222" s="114" t="str">
        <f>VLOOKUP(B222,'[1]LISTADO ATM'!$A$2:$B$821,2,0)</f>
        <v xml:space="preserve">ATM Autobanco Gurabo </v>
      </c>
      <c r="D222" s="180" t="s">
        <v>2493</v>
      </c>
      <c r="E222" s="181"/>
    </row>
    <row r="223" spans="1:5" ht="18" x14ac:dyDescent="0.25">
      <c r="A223" s="114" t="str">
        <f>VLOOKUP(B223,'[1]LISTADO ATM'!$A$2:$C$821,3,0)</f>
        <v>DISTRITO NACIONAL</v>
      </c>
      <c r="B223" s="114">
        <v>686</v>
      </c>
      <c r="C223" s="114" t="str">
        <f>VLOOKUP(B223,'[1]LISTADO ATM'!$A$2:$B$821,2,0)</f>
        <v>ATM Autoservicio Oficina Máximo Gómez</v>
      </c>
      <c r="D223" s="180" t="s">
        <v>2493</v>
      </c>
      <c r="E223" s="181"/>
    </row>
    <row r="224" spans="1:5" ht="18" x14ac:dyDescent="0.25">
      <c r="A224" s="114" t="str">
        <f>VLOOKUP(B224,'[1]LISTADO ATM'!$A$2:$C$821,3,0)</f>
        <v>DISTRITO NACIONAL</v>
      </c>
      <c r="B224" s="114">
        <v>43</v>
      </c>
      <c r="C224" s="114" t="str">
        <f>VLOOKUP(B224,'[1]LISTADO ATM'!$A$2:$B$821,2,0)</f>
        <v xml:space="preserve">ATM Zona Franca San Isidro </v>
      </c>
      <c r="D224" s="180" t="s">
        <v>2493</v>
      </c>
      <c r="E224" s="181"/>
    </row>
    <row r="225" spans="1:5" ht="36" x14ac:dyDescent="0.25">
      <c r="A225" s="114" t="str">
        <f>VLOOKUP(B225,'[1]LISTADO ATM'!$A$2:$C$821,3,0)</f>
        <v>NORTE</v>
      </c>
      <c r="B225" s="114">
        <v>72</v>
      </c>
      <c r="C225" s="114" t="str">
        <f>VLOOKUP(B225,'[1]LISTADO ATM'!$A$2:$B$821,2,0)</f>
        <v xml:space="preserve">ATM UNP Aeropuerto Gregorio Luperón (Puerto Plata) </v>
      </c>
      <c r="D225" s="180" t="s">
        <v>2493</v>
      </c>
      <c r="E225" s="181"/>
    </row>
    <row r="226" spans="1:5" ht="18" x14ac:dyDescent="0.25">
      <c r="A226" s="114" t="str">
        <f>VLOOKUP(B226,'[1]LISTADO ATM'!$A$2:$C$821,3,0)</f>
        <v>NORTE</v>
      </c>
      <c r="B226" s="114">
        <v>94</v>
      </c>
      <c r="C226" s="114" t="str">
        <f>VLOOKUP(B226,'[1]LISTADO ATM'!$A$2:$B$821,2,0)</f>
        <v xml:space="preserve">ATM Centro de Caja Porvenir (San Francisco) </v>
      </c>
      <c r="D226" s="180" t="s">
        <v>2493</v>
      </c>
      <c r="E226" s="181"/>
    </row>
    <row r="227" spans="1:5" ht="18" x14ac:dyDescent="0.25">
      <c r="A227" s="114" t="str">
        <f>VLOOKUP(B227,'[1]LISTADO ATM'!$A$2:$C$821,3,0)</f>
        <v>NORTE</v>
      </c>
      <c r="B227" s="114">
        <v>208</v>
      </c>
      <c r="C227" s="114" t="str">
        <f>VLOOKUP(B227,'[1]LISTADO ATM'!$A$2:$B$821,2,0)</f>
        <v xml:space="preserve">ATM UNP Tireo </v>
      </c>
      <c r="D227" s="180" t="s">
        <v>2576</v>
      </c>
      <c r="E227" s="181"/>
    </row>
    <row r="228" spans="1:5" ht="18" x14ac:dyDescent="0.25">
      <c r="A228" s="114" t="str">
        <f>VLOOKUP(B228,'[1]LISTADO ATM'!$A$2:$C$821,3,0)</f>
        <v>DISTRITO NACIONAL</v>
      </c>
      <c r="B228" s="114">
        <v>382</v>
      </c>
      <c r="C228" s="114" t="str">
        <f>VLOOKUP(B228,'[1]LISTADO ATM'!$A$2:$B$821,2,0)</f>
        <v>ATM Estación del Metro María Montés</v>
      </c>
      <c r="D228" s="180" t="s">
        <v>2493</v>
      </c>
      <c r="E228" s="181"/>
    </row>
    <row r="229" spans="1:5" ht="18" x14ac:dyDescent="0.25">
      <c r="A229" s="114" t="str">
        <f>VLOOKUP(B229,'[1]LISTADO ATM'!$A$2:$C$821,3,0)</f>
        <v>NORTE</v>
      </c>
      <c r="B229" s="114">
        <v>601</v>
      </c>
      <c r="C229" s="114" t="str">
        <f>VLOOKUP(B229,'[1]LISTADO ATM'!$A$2:$B$821,2,0)</f>
        <v xml:space="preserve">ATM Plaza Haché (Santiago) </v>
      </c>
      <c r="D229" s="180" t="s">
        <v>2493</v>
      </c>
      <c r="E229" s="181"/>
    </row>
    <row r="230" spans="1:5" ht="18" x14ac:dyDescent="0.25">
      <c r="A230" s="114" t="str">
        <f>VLOOKUP(B230,'[1]LISTADO ATM'!$A$2:$C$821,3,0)</f>
        <v>NORTE</v>
      </c>
      <c r="B230" s="114">
        <v>606</v>
      </c>
      <c r="C230" s="114" t="str">
        <f>VLOOKUP(B230,'[1]LISTADO ATM'!$A$2:$B$821,2,0)</f>
        <v xml:space="preserve">ATM UNP Manolo Tavarez Justo </v>
      </c>
      <c r="D230" s="180" t="s">
        <v>2493</v>
      </c>
      <c r="E230" s="181"/>
    </row>
    <row r="231" spans="1:5" ht="18" x14ac:dyDescent="0.25">
      <c r="A231" s="114" t="str">
        <f>VLOOKUP(B231,'[1]LISTADO ATM'!$A$2:$C$821,3,0)</f>
        <v>NORTE</v>
      </c>
      <c r="B231" s="114">
        <v>654</v>
      </c>
      <c r="C231" s="114" t="str">
        <f>VLOOKUP(B231,'[1]LISTADO ATM'!$A$2:$B$821,2,0)</f>
        <v>ATM Autoservicio S/M Jumbo Puerto Plata</v>
      </c>
      <c r="D231" s="180" t="s">
        <v>2493</v>
      </c>
      <c r="E231" s="181"/>
    </row>
    <row r="232" spans="1:5" ht="18" x14ac:dyDescent="0.25">
      <c r="A232" s="114" t="str">
        <f>VLOOKUP(B232,'[1]LISTADO ATM'!$A$2:$C$821,3,0)</f>
        <v>NORTE</v>
      </c>
      <c r="B232" s="114">
        <v>936</v>
      </c>
      <c r="C232" s="114" t="str">
        <f>VLOOKUP(B232,'[1]LISTADO ATM'!$A$2:$B$821,2,0)</f>
        <v xml:space="preserve">ATM Autobanco Oficina La Vega I </v>
      </c>
      <c r="D232" s="180" t="s">
        <v>2493</v>
      </c>
      <c r="E232" s="181"/>
    </row>
    <row r="233" spans="1:5" ht="18" x14ac:dyDescent="0.25">
      <c r="A233" s="114" t="str">
        <f>VLOOKUP(B233,'[1]LISTADO ATM'!$A$2:$C$821,3,0)</f>
        <v>NORTE</v>
      </c>
      <c r="B233" s="114">
        <v>894</v>
      </c>
      <c r="C233" s="114" t="str">
        <f>VLOOKUP(B233,'[1]LISTADO ATM'!$A$2:$B$821,2,0)</f>
        <v>ATM Eco Petroleo Estero Hondo</v>
      </c>
      <c r="D233" s="180" t="s">
        <v>2576</v>
      </c>
      <c r="E233" s="181"/>
    </row>
    <row r="234" spans="1:5" ht="18" x14ac:dyDescent="0.25">
      <c r="A234" s="114" t="str">
        <f>VLOOKUP(B234,'[1]LISTADO ATM'!$A$2:$C$821,3,0)</f>
        <v>ESTE</v>
      </c>
      <c r="B234" s="114">
        <v>842</v>
      </c>
      <c r="C234" s="114" t="str">
        <f>VLOOKUP(B234,'[1]LISTADO ATM'!$A$2:$B$821,2,0)</f>
        <v xml:space="preserve">ATM Plaza Orense II (La Romana) </v>
      </c>
      <c r="D234" s="180" t="s">
        <v>2493</v>
      </c>
      <c r="E234" s="181"/>
    </row>
    <row r="235" spans="1:5" ht="18" x14ac:dyDescent="0.25">
      <c r="A235" s="114" t="str">
        <f>VLOOKUP(B235,'[1]LISTADO ATM'!$A$2:$C$821,3,0)</f>
        <v>NORTE</v>
      </c>
      <c r="B235" s="114">
        <v>732</v>
      </c>
      <c r="C235" s="114" t="str">
        <f>VLOOKUP(B235,'[1]LISTADO ATM'!$A$2:$B$821,2,0)</f>
        <v xml:space="preserve">ATM Molino del Valle (Santiago) </v>
      </c>
      <c r="D235" s="180" t="s">
        <v>2493</v>
      </c>
      <c r="E235" s="181"/>
    </row>
    <row r="236" spans="1:5" ht="18.75" thickBot="1" x14ac:dyDescent="0.3">
      <c r="A236" s="100"/>
      <c r="B236" s="134">
        <f>COUNT(B214:B235)</f>
        <v>22</v>
      </c>
      <c r="C236" s="121"/>
      <c r="D236" s="121"/>
      <c r="E236" s="122"/>
    </row>
  </sheetData>
  <mergeCells count="34">
    <mergeCell ref="C71:E71"/>
    <mergeCell ref="A73:E73"/>
    <mergeCell ref="A1:E1"/>
    <mergeCell ref="A2:E2"/>
    <mergeCell ref="A7:E7"/>
    <mergeCell ref="C62:E62"/>
    <mergeCell ref="A64:E64"/>
    <mergeCell ref="A145:E145"/>
    <mergeCell ref="A193:E193"/>
    <mergeCell ref="A209:B209"/>
    <mergeCell ref="A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34:E234"/>
    <mergeCell ref="D235:E235"/>
    <mergeCell ref="D229:E229"/>
    <mergeCell ref="D230:E230"/>
    <mergeCell ref="D231:E231"/>
    <mergeCell ref="D232:E232"/>
    <mergeCell ref="D233:E233"/>
  </mergeCells>
  <phoneticPr fontId="46" type="noConversion"/>
  <conditionalFormatting sqref="B237:B1048576">
    <cfRule type="duplicateValues" dxfId="699" priority="119746"/>
  </conditionalFormatting>
  <conditionalFormatting sqref="B237:B1048576">
    <cfRule type="duplicateValues" dxfId="698" priority="119748"/>
  </conditionalFormatting>
  <conditionalFormatting sqref="B237:B1048576">
    <cfRule type="duplicateValues" dxfId="697" priority="119750"/>
  </conditionalFormatting>
  <conditionalFormatting sqref="E145">
    <cfRule type="duplicateValues" dxfId="696" priority="315"/>
  </conditionalFormatting>
  <conditionalFormatting sqref="E145">
    <cfRule type="duplicateValues" dxfId="695" priority="314"/>
  </conditionalFormatting>
  <conditionalFormatting sqref="E145">
    <cfRule type="duplicateValues" dxfId="694" priority="313"/>
  </conditionalFormatting>
  <conditionalFormatting sqref="E236 E191:E193 E143:E144 E1:E7 E207:E213 E63:E64 E71:E73">
    <cfRule type="duplicateValues" dxfId="693" priority="312"/>
  </conditionalFormatting>
  <conditionalFormatting sqref="E236 E143:E145 E1:E7 E191:E193 E207:E213 E63:E64 E71:E73">
    <cfRule type="duplicateValues" dxfId="692" priority="310"/>
    <cfRule type="duplicateValues" dxfId="691" priority="311"/>
  </conditionalFormatting>
  <conditionalFormatting sqref="E236 E1:E7 E143:E145 E191:E193 E207:E213 E63:E64 E71:E73">
    <cfRule type="duplicateValues" dxfId="690" priority="309"/>
  </conditionalFormatting>
  <conditionalFormatting sqref="E62">
    <cfRule type="duplicateValues" dxfId="689" priority="308"/>
  </conditionalFormatting>
  <conditionalFormatting sqref="E62">
    <cfRule type="duplicateValues" dxfId="688" priority="306"/>
    <cfRule type="duplicateValues" dxfId="687" priority="307"/>
  </conditionalFormatting>
  <conditionalFormatting sqref="E62">
    <cfRule type="duplicateValues" dxfId="686" priority="305"/>
  </conditionalFormatting>
  <conditionalFormatting sqref="E215">
    <cfRule type="duplicateValues" dxfId="685" priority="302"/>
  </conditionalFormatting>
  <conditionalFormatting sqref="E215">
    <cfRule type="duplicateValues" dxfId="684" priority="303"/>
    <cfRule type="duplicateValues" dxfId="683" priority="304"/>
  </conditionalFormatting>
  <conditionalFormatting sqref="B236 B200 B207:B213 B138:B146 B62:B74 B1:B8 B186:B194">
    <cfRule type="duplicateValues" dxfId="682" priority="301"/>
  </conditionalFormatting>
  <conditionalFormatting sqref="B236">
    <cfRule type="duplicateValues" dxfId="681" priority="300"/>
  </conditionalFormatting>
  <conditionalFormatting sqref="B199">
    <cfRule type="duplicateValues" dxfId="680" priority="299"/>
  </conditionalFormatting>
  <conditionalFormatting sqref="B195:B199">
    <cfRule type="duplicateValues" dxfId="679" priority="316"/>
  </conditionalFormatting>
  <conditionalFormatting sqref="E195:E199">
    <cfRule type="duplicateValues" dxfId="678" priority="317"/>
  </conditionalFormatting>
  <conditionalFormatting sqref="E195:E199">
    <cfRule type="duplicateValues" dxfId="677" priority="318"/>
    <cfRule type="duplicateValues" dxfId="676" priority="319"/>
    <cfRule type="duplicateValues" dxfId="675" priority="320"/>
  </conditionalFormatting>
  <conditionalFormatting sqref="B55:B61">
    <cfRule type="duplicateValues" dxfId="674" priority="321"/>
  </conditionalFormatting>
  <conditionalFormatting sqref="E55:E61">
    <cfRule type="duplicateValues" dxfId="673" priority="322"/>
  </conditionalFormatting>
  <conditionalFormatting sqref="E55:E61">
    <cfRule type="duplicateValues" dxfId="672" priority="323"/>
    <cfRule type="duplicateValues" dxfId="671" priority="324"/>
    <cfRule type="duplicateValues" dxfId="670" priority="325"/>
  </conditionalFormatting>
  <conditionalFormatting sqref="B201">
    <cfRule type="duplicateValues" dxfId="669" priority="281"/>
  </conditionalFormatting>
  <conditionalFormatting sqref="B201">
    <cfRule type="duplicateValues" dxfId="668" priority="280"/>
  </conditionalFormatting>
  <conditionalFormatting sqref="B201">
    <cfRule type="duplicateValues" dxfId="667" priority="279"/>
  </conditionalFormatting>
  <conditionalFormatting sqref="B201">
    <cfRule type="duplicateValues" dxfId="666" priority="278"/>
  </conditionalFormatting>
  <conditionalFormatting sqref="B202">
    <cfRule type="duplicateValues" dxfId="665" priority="277"/>
  </conditionalFormatting>
  <conditionalFormatting sqref="B202">
    <cfRule type="duplicateValues" dxfId="664" priority="276"/>
  </conditionalFormatting>
  <conditionalFormatting sqref="B202">
    <cfRule type="duplicateValues" dxfId="663" priority="275"/>
  </conditionalFormatting>
  <conditionalFormatting sqref="B202">
    <cfRule type="duplicateValues" dxfId="662" priority="274"/>
  </conditionalFormatting>
  <conditionalFormatting sqref="E214">
    <cfRule type="duplicateValues" dxfId="661" priority="326"/>
  </conditionalFormatting>
  <conditionalFormatting sqref="E214">
    <cfRule type="duplicateValues" dxfId="660" priority="327"/>
    <cfRule type="duplicateValues" dxfId="659" priority="328"/>
  </conditionalFormatting>
  <conditionalFormatting sqref="B200">
    <cfRule type="duplicateValues" dxfId="658" priority="337"/>
  </conditionalFormatting>
  <conditionalFormatting sqref="E229">
    <cfRule type="duplicateValues" dxfId="657" priority="230"/>
  </conditionalFormatting>
  <conditionalFormatting sqref="E229">
    <cfRule type="duplicateValues" dxfId="656" priority="231"/>
    <cfRule type="duplicateValues" dxfId="655" priority="232"/>
  </conditionalFormatting>
  <conditionalFormatting sqref="B230 B221">
    <cfRule type="duplicateValues" dxfId="654" priority="338"/>
  </conditionalFormatting>
  <conditionalFormatting sqref="E230 E221">
    <cfRule type="duplicateValues" dxfId="653" priority="339"/>
  </conditionalFormatting>
  <conditionalFormatting sqref="E230 E221">
    <cfRule type="duplicateValues" dxfId="652" priority="340"/>
    <cfRule type="duplicateValues" dxfId="651" priority="341"/>
  </conditionalFormatting>
  <conditionalFormatting sqref="E216:E217">
    <cfRule type="duplicateValues" dxfId="650" priority="342"/>
  </conditionalFormatting>
  <conditionalFormatting sqref="E216:E217">
    <cfRule type="duplicateValues" dxfId="649" priority="343"/>
    <cfRule type="duplicateValues" dxfId="648" priority="344"/>
  </conditionalFormatting>
  <conditionalFormatting sqref="B220">
    <cfRule type="duplicateValues" dxfId="647" priority="219"/>
  </conditionalFormatting>
  <conditionalFormatting sqref="B220">
    <cfRule type="duplicateValues" dxfId="646" priority="220"/>
  </conditionalFormatting>
  <conditionalFormatting sqref="B203">
    <cfRule type="duplicateValues" dxfId="645" priority="200"/>
  </conditionalFormatting>
  <conditionalFormatting sqref="B203">
    <cfRule type="duplicateValues" dxfId="644" priority="199"/>
  </conditionalFormatting>
  <conditionalFormatting sqref="E224">
    <cfRule type="duplicateValues" dxfId="643" priority="190"/>
  </conditionalFormatting>
  <conditionalFormatting sqref="E224">
    <cfRule type="duplicateValues" dxfId="642" priority="191"/>
    <cfRule type="duplicateValues" dxfId="641" priority="192"/>
  </conditionalFormatting>
  <conditionalFormatting sqref="E225">
    <cfRule type="duplicateValues" dxfId="640" priority="187"/>
  </conditionalFormatting>
  <conditionalFormatting sqref="E225">
    <cfRule type="duplicateValues" dxfId="639" priority="188"/>
    <cfRule type="duplicateValues" dxfId="638" priority="189"/>
  </conditionalFormatting>
  <conditionalFormatting sqref="E226">
    <cfRule type="duplicateValues" dxfId="637" priority="184"/>
  </conditionalFormatting>
  <conditionalFormatting sqref="E226">
    <cfRule type="duplicateValues" dxfId="636" priority="185"/>
    <cfRule type="duplicateValues" dxfId="635" priority="186"/>
  </conditionalFormatting>
  <conditionalFormatting sqref="B204">
    <cfRule type="duplicateValues" dxfId="634" priority="183"/>
  </conditionalFormatting>
  <conditionalFormatting sqref="B204">
    <cfRule type="duplicateValues" dxfId="633" priority="182"/>
  </conditionalFormatting>
  <conditionalFormatting sqref="B204">
    <cfRule type="duplicateValues" dxfId="632" priority="180"/>
    <cfRule type="duplicateValues" dxfId="631" priority="181"/>
  </conditionalFormatting>
  <conditionalFormatting sqref="B207:B236 B1:B8 B55:B74 B138:B146 B186:B204">
    <cfRule type="duplicateValues" dxfId="630" priority="179"/>
  </conditionalFormatting>
  <conditionalFormatting sqref="E228">
    <cfRule type="duplicateValues" dxfId="629" priority="176"/>
  </conditionalFormatting>
  <conditionalFormatting sqref="E228">
    <cfRule type="duplicateValues" dxfId="628" priority="177"/>
    <cfRule type="duplicateValues" dxfId="627" priority="178"/>
  </conditionalFormatting>
  <conditionalFormatting sqref="E231">
    <cfRule type="duplicateValues" dxfId="626" priority="173"/>
  </conditionalFormatting>
  <conditionalFormatting sqref="E231">
    <cfRule type="duplicateValues" dxfId="625" priority="174"/>
    <cfRule type="duplicateValues" dxfId="624" priority="175"/>
  </conditionalFormatting>
  <conditionalFormatting sqref="B205">
    <cfRule type="duplicateValues" dxfId="623" priority="172"/>
  </conditionalFormatting>
  <conditionalFormatting sqref="B205">
    <cfRule type="duplicateValues" dxfId="622" priority="171"/>
  </conditionalFormatting>
  <conditionalFormatting sqref="B205">
    <cfRule type="duplicateValues" dxfId="621" priority="169"/>
    <cfRule type="duplicateValues" dxfId="620" priority="170"/>
  </conditionalFormatting>
  <conditionalFormatting sqref="B205">
    <cfRule type="duplicateValues" dxfId="619" priority="168"/>
  </conditionalFormatting>
  <conditionalFormatting sqref="B206">
    <cfRule type="duplicateValues" dxfId="618" priority="167"/>
  </conditionalFormatting>
  <conditionalFormatting sqref="B206">
    <cfRule type="duplicateValues" dxfId="617" priority="166"/>
  </conditionalFormatting>
  <conditionalFormatting sqref="B206">
    <cfRule type="duplicateValues" dxfId="616" priority="164"/>
    <cfRule type="duplicateValues" dxfId="615" priority="165"/>
  </conditionalFormatting>
  <conditionalFormatting sqref="B206">
    <cfRule type="duplicateValues" dxfId="614" priority="163"/>
  </conditionalFormatting>
  <conditionalFormatting sqref="E232">
    <cfRule type="duplicateValues" dxfId="613" priority="160"/>
  </conditionalFormatting>
  <conditionalFormatting sqref="E232">
    <cfRule type="duplicateValues" dxfId="612" priority="161"/>
    <cfRule type="duplicateValues" dxfId="611" priority="162"/>
  </conditionalFormatting>
  <conditionalFormatting sqref="E234">
    <cfRule type="duplicateValues" dxfId="610" priority="157"/>
  </conditionalFormatting>
  <conditionalFormatting sqref="E234">
    <cfRule type="duplicateValues" dxfId="609" priority="158"/>
    <cfRule type="duplicateValues" dxfId="608" priority="159"/>
  </conditionalFormatting>
  <conditionalFormatting sqref="E235">
    <cfRule type="duplicateValues" dxfId="607" priority="154"/>
  </conditionalFormatting>
  <conditionalFormatting sqref="E235">
    <cfRule type="duplicateValues" dxfId="606" priority="155"/>
    <cfRule type="duplicateValues" dxfId="605" priority="156"/>
  </conditionalFormatting>
  <conditionalFormatting sqref="B207:B236 B1:B8 B55:B74 B138:B146 B186:B203">
    <cfRule type="duplicateValues" dxfId="604" priority="346"/>
    <cfRule type="duplicateValues" dxfId="603" priority="347"/>
  </conditionalFormatting>
  <conditionalFormatting sqref="B222">
    <cfRule type="duplicateValues" dxfId="602" priority="357"/>
  </conditionalFormatting>
  <conditionalFormatting sqref="E222:E223">
    <cfRule type="duplicateValues" dxfId="601" priority="358"/>
  </conditionalFormatting>
  <conditionalFormatting sqref="E222:E223">
    <cfRule type="duplicateValues" dxfId="600" priority="359"/>
    <cfRule type="duplicateValues" dxfId="599" priority="360"/>
  </conditionalFormatting>
  <conditionalFormatting sqref="B223">
    <cfRule type="duplicateValues" dxfId="598" priority="361"/>
  </conditionalFormatting>
  <conditionalFormatting sqref="E218">
    <cfRule type="duplicateValues" dxfId="597" priority="362"/>
  </conditionalFormatting>
  <conditionalFormatting sqref="E218">
    <cfRule type="duplicateValues" dxfId="596" priority="363"/>
    <cfRule type="duplicateValues" dxfId="595" priority="364"/>
  </conditionalFormatting>
  <conditionalFormatting sqref="B229 B214:B219">
    <cfRule type="duplicateValues" dxfId="594" priority="365"/>
  </conditionalFormatting>
  <conditionalFormatting sqref="B236 B207:B219 B229 B138:B146 B1:B8 B55:B74 B186:B200">
    <cfRule type="duplicateValues" dxfId="593" priority="366"/>
  </conditionalFormatting>
  <conditionalFormatting sqref="B231:B235 B224:B228">
    <cfRule type="duplicateValues" dxfId="592" priority="367"/>
  </conditionalFormatting>
  <conditionalFormatting sqref="B9:B16">
    <cfRule type="duplicateValues" dxfId="591" priority="153"/>
  </conditionalFormatting>
  <conditionalFormatting sqref="B9:B16">
    <cfRule type="duplicateValues" dxfId="590" priority="151"/>
    <cfRule type="duplicateValues" dxfId="589" priority="152"/>
  </conditionalFormatting>
  <conditionalFormatting sqref="B9:B16">
    <cfRule type="duplicateValues" dxfId="588" priority="150"/>
  </conditionalFormatting>
  <conditionalFormatting sqref="B9:B16">
    <cfRule type="duplicateValues" dxfId="587" priority="149"/>
  </conditionalFormatting>
  <conditionalFormatting sqref="B9:B16">
    <cfRule type="duplicateValues" dxfId="586" priority="148"/>
  </conditionalFormatting>
  <conditionalFormatting sqref="B9:B16">
    <cfRule type="duplicateValues" dxfId="585" priority="144"/>
    <cfRule type="duplicateValues" dxfId="584" priority="145"/>
    <cfRule type="duplicateValues" dxfId="583" priority="146"/>
    <cfRule type="duplicateValues" dxfId="582" priority="147"/>
  </conditionalFormatting>
  <conditionalFormatting sqref="B9:B16">
    <cfRule type="duplicateValues" dxfId="581" priority="142"/>
    <cfRule type="duplicateValues" dxfId="580" priority="143"/>
  </conditionalFormatting>
  <conditionalFormatting sqref="B17:B54">
    <cfRule type="duplicateValues" dxfId="579" priority="141"/>
  </conditionalFormatting>
  <conditionalFormatting sqref="B17:B54">
    <cfRule type="duplicateValues" dxfId="578" priority="139"/>
    <cfRule type="duplicateValues" dxfId="577" priority="140"/>
  </conditionalFormatting>
  <conditionalFormatting sqref="B17:B54">
    <cfRule type="duplicateValues" dxfId="576" priority="138"/>
  </conditionalFormatting>
  <conditionalFormatting sqref="B17:B54">
    <cfRule type="duplicateValues" dxfId="575" priority="137"/>
  </conditionalFormatting>
  <conditionalFormatting sqref="B17:B54">
    <cfRule type="duplicateValues" dxfId="574" priority="136"/>
  </conditionalFormatting>
  <conditionalFormatting sqref="B17:B54">
    <cfRule type="duplicateValues" dxfId="573" priority="132"/>
    <cfRule type="duplicateValues" dxfId="572" priority="133"/>
    <cfRule type="duplicateValues" dxfId="571" priority="134"/>
    <cfRule type="duplicateValues" dxfId="570" priority="135"/>
  </conditionalFormatting>
  <conditionalFormatting sqref="B17:B54">
    <cfRule type="duplicateValues" dxfId="569" priority="130"/>
    <cfRule type="duplicateValues" dxfId="568" priority="131"/>
  </conditionalFormatting>
  <conditionalFormatting sqref="E17:E54">
    <cfRule type="duplicateValues" dxfId="567" priority="129"/>
  </conditionalFormatting>
  <conditionalFormatting sqref="E9:E16">
    <cfRule type="duplicateValues" dxfId="566" priority="128"/>
  </conditionalFormatting>
  <conditionalFormatting sqref="E66:E67">
    <cfRule type="duplicateValues" dxfId="565" priority="115"/>
  </conditionalFormatting>
  <conditionalFormatting sqref="B131:B137 B76:B125">
    <cfRule type="duplicateValues" dxfId="564" priority="114"/>
  </conditionalFormatting>
  <conditionalFormatting sqref="B131:B137 B76:B125">
    <cfRule type="duplicateValues" dxfId="563" priority="112"/>
    <cfRule type="duplicateValues" dxfId="562" priority="113"/>
  </conditionalFormatting>
  <conditionalFormatting sqref="B131:B137 B76:B125">
    <cfRule type="duplicateValues" dxfId="561" priority="111"/>
  </conditionalFormatting>
  <conditionalFormatting sqref="B131:B137 B76:B125">
    <cfRule type="duplicateValues" dxfId="560" priority="110"/>
  </conditionalFormatting>
  <conditionalFormatting sqref="B131:B137 B75:B125">
    <cfRule type="duplicateValues" dxfId="559" priority="109"/>
  </conditionalFormatting>
  <conditionalFormatting sqref="B126:B130">
    <cfRule type="duplicateValues" dxfId="558" priority="108"/>
  </conditionalFormatting>
  <conditionalFormatting sqref="B126:B130">
    <cfRule type="duplicateValues" dxfId="557" priority="106"/>
    <cfRule type="duplicateValues" dxfId="556" priority="107"/>
  </conditionalFormatting>
  <conditionalFormatting sqref="B126:B130">
    <cfRule type="duplicateValues" dxfId="555" priority="105"/>
  </conditionalFormatting>
  <conditionalFormatting sqref="B126:B130">
    <cfRule type="duplicateValues" dxfId="554" priority="104"/>
  </conditionalFormatting>
  <conditionalFormatting sqref="B126:B130">
    <cfRule type="duplicateValues" dxfId="553" priority="103"/>
  </conditionalFormatting>
  <conditionalFormatting sqref="B126:B130">
    <cfRule type="duplicateValues" dxfId="552" priority="101"/>
    <cfRule type="duplicateValues" dxfId="551" priority="102"/>
  </conditionalFormatting>
  <conditionalFormatting sqref="B126:B130">
    <cfRule type="duplicateValues" dxfId="550" priority="100"/>
  </conditionalFormatting>
  <conditionalFormatting sqref="B126:B130">
    <cfRule type="duplicateValues" dxfId="549" priority="99"/>
  </conditionalFormatting>
  <conditionalFormatting sqref="B126:B130">
    <cfRule type="duplicateValues" dxfId="548" priority="98"/>
  </conditionalFormatting>
  <conditionalFormatting sqref="B75:B137">
    <cfRule type="duplicateValues" dxfId="547" priority="94"/>
    <cfRule type="duplicateValues" dxfId="546" priority="95"/>
    <cfRule type="duplicateValues" dxfId="545" priority="96"/>
    <cfRule type="duplicateValues" dxfId="544" priority="97"/>
  </conditionalFormatting>
  <conditionalFormatting sqref="B131">
    <cfRule type="duplicateValues" dxfId="543" priority="93"/>
  </conditionalFormatting>
  <conditionalFormatting sqref="B131">
    <cfRule type="duplicateValues" dxfId="542" priority="91"/>
    <cfRule type="duplicateValues" dxfId="541" priority="92"/>
  </conditionalFormatting>
  <conditionalFormatting sqref="B131">
    <cfRule type="duplicateValues" dxfId="540" priority="90"/>
  </conditionalFormatting>
  <conditionalFormatting sqref="B131">
    <cfRule type="duplicateValues" dxfId="539" priority="89"/>
  </conditionalFormatting>
  <conditionalFormatting sqref="B131">
    <cfRule type="duplicateValues" dxfId="538" priority="88"/>
  </conditionalFormatting>
  <conditionalFormatting sqref="B131">
    <cfRule type="duplicateValues" dxfId="537" priority="86"/>
    <cfRule type="duplicateValues" dxfId="536" priority="87"/>
  </conditionalFormatting>
  <conditionalFormatting sqref="B131">
    <cfRule type="duplicateValues" dxfId="535" priority="85"/>
  </conditionalFormatting>
  <conditionalFormatting sqref="B131">
    <cfRule type="duplicateValues" dxfId="534" priority="84"/>
  </conditionalFormatting>
  <conditionalFormatting sqref="B131">
    <cfRule type="duplicateValues" dxfId="533" priority="83"/>
  </conditionalFormatting>
  <conditionalFormatting sqref="B131">
    <cfRule type="duplicateValues" dxfId="532" priority="81"/>
    <cfRule type="duplicateValues" dxfId="531" priority="82"/>
  </conditionalFormatting>
  <conditionalFormatting sqref="B132">
    <cfRule type="duplicateValues" dxfId="530" priority="80"/>
  </conditionalFormatting>
  <conditionalFormatting sqref="B132">
    <cfRule type="duplicateValues" dxfId="529" priority="78"/>
    <cfRule type="duplicateValues" dxfId="528" priority="79"/>
  </conditionalFormatting>
  <conditionalFormatting sqref="B132">
    <cfRule type="duplicateValues" dxfId="527" priority="77"/>
  </conditionalFormatting>
  <conditionalFormatting sqref="B132">
    <cfRule type="duplicateValues" dxfId="526" priority="76"/>
  </conditionalFormatting>
  <conditionalFormatting sqref="B132">
    <cfRule type="duplicateValues" dxfId="525" priority="75"/>
  </conditionalFormatting>
  <conditionalFormatting sqref="B132">
    <cfRule type="duplicateValues" dxfId="524" priority="73"/>
    <cfRule type="duplicateValues" dxfId="523" priority="74"/>
  </conditionalFormatting>
  <conditionalFormatting sqref="B132">
    <cfRule type="duplicateValues" dxfId="522" priority="72"/>
  </conditionalFormatting>
  <conditionalFormatting sqref="B132">
    <cfRule type="duplicateValues" dxfId="521" priority="71"/>
  </conditionalFormatting>
  <conditionalFormatting sqref="B132">
    <cfRule type="duplicateValues" dxfId="520" priority="70"/>
  </conditionalFormatting>
  <conditionalFormatting sqref="B132">
    <cfRule type="duplicateValues" dxfId="519" priority="68"/>
    <cfRule type="duplicateValues" dxfId="518" priority="69"/>
  </conditionalFormatting>
  <conditionalFormatting sqref="B133">
    <cfRule type="duplicateValues" dxfId="517" priority="67"/>
  </conditionalFormatting>
  <conditionalFormatting sqref="B133">
    <cfRule type="duplicateValues" dxfId="516" priority="65"/>
    <cfRule type="duplicateValues" dxfId="515" priority="66"/>
  </conditionalFormatting>
  <conditionalFormatting sqref="B133">
    <cfRule type="duplicateValues" dxfId="514" priority="64"/>
  </conditionalFormatting>
  <conditionalFormatting sqref="B133">
    <cfRule type="duplicateValues" dxfId="513" priority="63"/>
  </conditionalFormatting>
  <conditionalFormatting sqref="B133">
    <cfRule type="duplicateValues" dxfId="512" priority="62"/>
  </conditionalFormatting>
  <conditionalFormatting sqref="B133">
    <cfRule type="duplicateValues" dxfId="511" priority="60"/>
    <cfRule type="duplicateValues" dxfId="510" priority="61"/>
  </conditionalFormatting>
  <conditionalFormatting sqref="B133">
    <cfRule type="duplicateValues" dxfId="509" priority="59"/>
  </conditionalFormatting>
  <conditionalFormatting sqref="B133">
    <cfRule type="duplicateValues" dxfId="508" priority="58"/>
  </conditionalFormatting>
  <conditionalFormatting sqref="B133">
    <cfRule type="duplicateValues" dxfId="507" priority="57"/>
  </conditionalFormatting>
  <conditionalFormatting sqref="B133">
    <cfRule type="duplicateValues" dxfId="506" priority="55"/>
    <cfRule type="duplicateValues" dxfId="505" priority="56"/>
  </conditionalFormatting>
  <conditionalFormatting sqref="B134:B137">
    <cfRule type="duplicateValues" dxfId="504" priority="54"/>
  </conditionalFormatting>
  <conditionalFormatting sqref="B134:B137">
    <cfRule type="duplicateValues" dxfId="503" priority="52"/>
    <cfRule type="duplicateValues" dxfId="502" priority="53"/>
  </conditionalFormatting>
  <conditionalFormatting sqref="B134:B137">
    <cfRule type="duplicateValues" dxfId="501" priority="51"/>
  </conditionalFormatting>
  <conditionalFormatting sqref="B134:B137">
    <cfRule type="duplicateValues" dxfId="500" priority="50"/>
  </conditionalFormatting>
  <conditionalFormatting sqref="B134:B137">
    <cfRule type="duplicateValues" dxfId="499" priority="49"/>
  </conditionalFormatting>
  <conditionalFormatting sqref="B134:B137">
    <cfRule type="duplicateValues" dxfId="498" priority="47"/>
    <cfRule type="duplicateValues" dxfId="497" priority="48"/>
  </conditionalFormatting>
  <conditionalFormatting sqref="B134:B137">
    <cfRule type="duplicateValues" dxfId="496" priority="46"/>
  </conditionalFormatting>
  <conditionalFormatting sqref="B134:B137">
    <cfRule type="duplicateValues" dxfId="495" priority="45"/>
  </conditionalFormatting>
  <conditionalFormatting sqref="B134:B137">
    <cfRule type="duplicateValues" dxfId="494" priority="44"/>
  </conditionalFormatting>
  <conditionalFormatting sqref="B134:B137">
    <cfRule type="duplicateValues" dxfId="493" priority="42"/>
    <cfRule type="duplicateValues" dxfId="492" priority="43"/>
  </conditionalFormatting>
  <conditionalFormatting sqref="B75:B125">
    <cfRule type="duplicateValues" dxfId="491" priority="41"/>
  </conditionalFormatting>
  <conditionalFormatting sqref="B75:B125">
    <cfRule type="duplicateValues" dxfId="490" priority="39"/>
    <cfRule type="duplicateValues" dxfId="489" priority="40"/>
  </conditionalFormatting>
  <conditionalFormatting sqref="B75:B130">
    <cfRule type="duplicateValues" dxfId="488" priority="37"/>
    <cfRule type="duplicateValues" dxfId="487" priority="38"/>
  </conditionalFormatting>
  <conditionalFormatting sqref="E106:E125">
    <cfRule type="duplicateValues" dxfId="486" priority="36"/>
  </conditionalFormatting>
  <conditionalFormatting sqref="E126:E130">
    <cfRule type="duplicateValues" dxfId="485" priority="35"/>
  </conditionalFormatting>
  <conditionalFormatting sqref="E126:E130">
    <cfRule type="duplicateValues" dxfId="484" priority="34"/>
  </conditionalFormatting>
  <conditionalFormatting sqref="E131">
    <cfRule type="duplicateValues" dxfId="483" priority="33"/>
  </conditionalFormatting>
  <conditionalFormatting sqref="E131">
    <cfRule type="duplicateValues" dxfId="482" priority="32"/>
  </conditionalFormatting>
  <conditionalFormatting sqref="E132">
    <cfRule type="duplicateValues" dxfId="481" priority="31"/>
  </conditionalFormatting>
  <conditionalFormatting sqref="E132">
    <cfRule type="duplicateValues" dxfId="480" priority="30"/>
  </conditionalFormatting>
  <conditionalFormatting sqref="E133">
    <cfRule type="duplicateValues" dxfId="479" priority="29"/>
  </conditionalFormatting>
  <conditionalFormatting sqref="E133">
    <cfRule type="duplicateValues" dxfId="478" priority="28"/>
  </conditionalFormatting>
  <conditionalFormatting sqref="E134:E137">
    <cfRule type="duplicateValues" dxfId="477" priority="27"/>
  </conditionalFormatting>
  <conditionalFormatting sqref="E134:E137">
    <cfRule type="duplicateValues" dxfId="476" priority="26"/>
  </conditionalFormatting>
  <conditionalFormatting sqref="E75:E125">
    <cfRule type="duplicateValues" dxfId="475" priority="25"/>
  </conditionalFormatting>
  <conditionalFormatting sqref="B147:B178">
    <cfRule type="duplicateValues" dxfId="474" priority="24"/>
  </conditionalFormatting>
  <conditionalFormatting sqref="B180:B184">
    <cfRule type="duplicateValues" dxfId="473" priority="23"/>
  </conditionalFormatting>
  <conditionalFormatting sqref="B180:B184">
    <cfRule type="duplicateValues" dxfId="472" priority="21"/>
    <cfRule type="duplicateValues" dxfId="471" priority="22"/>
  </conditionalFormatting>
  <conditionalFormatting sqref="B180:B184">
    <cfRule type="duplicateValues" dxfId="470" priority="20"/>
  </conditionalFormatting>
  <conditionalFormatting sqref="B179">
    <cfRule type="duplicateValues" dxfId="469" priority="19"/>
  </conditionalFormatting>
  <conditionalFormatting sqref="B179">
    <cfRule type="duplicateValues" dxfId="468" priority="17"/>
    <cfRule type="duplicateValues" dxfId="467" priority="18"/>
  </conditionalFormatting>
  <conditionalFormatting sqref="B147:B184">
    <cfRule type="duplicateValues" dxfId="466" priority="16"/>
  </conditionalFormatting>
  <conditionalFormatting sqref="B147:B185">
    <cfRule type="duplicateValues" dxfId="465" priority="15"/>
  </conditionalFormatting>
  <conditionalFormatting sqref="B147:B185">
    <cfRule type="duplicateValues" dxfId="464" priority="11"/>
    <cfRule type="duplicateValues" dxfId="463" priority="12"/>
    <cfRule type="duplicateValues" dxfId="462" priority="13"/>
    <cfRule type="duplicateValues" dxfId="461" priority="14"/>
  </conditionalFormatting>
  <conditionalFormatting sqref="B147:B178">
    <cfRule type="duplicateValues" dxfId="460" priority="10"/>
  </conditionalFormatting>
  <conditionalFormatting sqref="B147:B178">
    <cfRule type="duplicateValues" dxfId="459" priority="8"/>
    <cfRule type="duplicateValues" dxfId="458" priority="9"/>
  </conditionalFormatting>
  <conditionalFormatting sqref="B185">
    <cfRule type="duplicateValues" dxfId="457" priority="7"/>
  </conditionalFormatting>
  <conditionalFormatting sqref="B185">
    <cfRule type="duplicateValues" dxfId="456" priority="5"/>
    <cfRule type="duplicateValues" dxfId="455" priority="6"/>
  </conditionalFormatting>
  <conditionalFormatting sqref="B147:B185">
    <cfRule type="duplicateValues" dxfId="454" priority="3"/>
    <cfRule type="duplicateValues" dxfId="453" priority="4"/>
  </conditionalFormatting>
  <conditionalFormatting sqref="E147:E184">
    <cfRule type="duplicateValues" dxfId="452" priority="2"/>
  </conditionalFormatting>
  <conditionalFormatting sqref="E185">
    <cfRule type="duplicateValues" dxfId="451" priority="1"/>
  </conditionalFormatting>
  <conditionalFormatting sqref="B186:B190">
    <cfRule type="duplicateValues" dxfId="450" priority="119801"/>
  </conditionalFormatting>
  <conditionalFormatting sqref="B138:B142">
    <cfRule type="duplicateValues" dxfId="449" priority="119848"/>
  </conditionalFormatting>
  <hyperlinks>
    <hyperlink ref="E134" r:id="rId1" display="http://s460-helpdesk/CAisd/pdmweb.exe?OP=SEARCH+FACTORY=in+SKIPLIST=1+QBE.EQ.id=3580465"/>
    <hyperlink ref="E185" r:id="rId2" display="http://s460-helpdesk/CAisd/pdmweb.exe?OP=SEARCH+FACTORY=in+SKIPLIST=1+QBE.EQ.id=3580466"/>
    <hyperlink ref="E184" r:id="rId3" display="http://s460-helpdesk/CAisd/pdmweb.exe?OP=SEARCH+FACTORY=in+SKIPLIST=1+QBE.EQ.id=3580464"/>
    <hyperlink ref="E183" r:id="rId4" display="http://s460-helpdesk/CAisd/pdmweb.exe?OP=SEARCH+FACTORY=in+SKIPLIST=1+QBE.EQ.id=35804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2572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2515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28">
        <v>368</v>
      </c>
      <c r="B260" s="128" t="s">
        <v>2568</v>
      </c>
      <c r="C260" s="128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2574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2573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28">
        <v>663</v>
      </c>
      <c r="B512" s="128" t="s">
        <v>2629</v>
      </c>
      <c r="C512" s="128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448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5" t="s">
        <v>2424</v>
      </c>
      <c r="B1" s="206"/>
      <c r="C1" s="206"/>
      <c r="D1" s="206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2498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2498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2498</v>
      </c>
      <c r="D5" s="63" t="s">
        <v>2469</v>
      </c>
    </row>
    <row r="6" spans="1:5" ht="15.75" x14ac:dyDescent="0.25">
      <c r="A6" s="51" t="s">
        <v>2507</v>
      </c>
      <c r="B6" s="51">
        <v>98</v>
      </c>
      <c r="C6" s="51" t="s">
        <v>2498</v>
      </c>
      <c r="D6" s="63" t="s">
        <v>2469</v>
      </c>
    </row>
    <row r="7" spans="1:5" ht="15.75" x14ac:dyDescent="0.25">
      <c r="A7" s="51" t="s">
        <v>2506</v>
      </c>
      <c r="B7" s="51">
        <v>824</v>
      </c>
      <c r="C7" s="51" t="s">
        <v>2498</v>
      </c>
      <c r="D7" s="63" t="s">
        <v>2469</v>
      </c>
    </row>
    <row r="8" spans="1:5" ht="15.75" x14ac:dyDescent="0.25">
      <c r="A8" s="51" t="s">
        <v>2505</v>
      </c>
      <c r="B8" s="51">
        <v>736</v>
      </c>
      <c r="C8" s="51" t="s">
        <v>2498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205" t="s">
        <v>2434</v>
      </c>
      <c r="B18" s="206"/>
      <c r="C18" s="206"/>
      <c r="D18" s="206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2504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2503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2502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2501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2500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2499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2511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2510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2509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2508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2512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447" priority="119326"/>
  </conditionalFormatting>
  <conditionalFormatting sqref="B33">
    <cfRule type="duplicateValues" dxfId="446" priority="119327"/>
    <cfRule type="duplicateValues" dxfId="445" priority="119328"/>
  </conditionalFormatting>
  <conditionalFormatting sqref="A33">
    <cfRule type="duplicateValues" dxfId="444" priority="119340"/>
  </conditionalFormatting>
  <conditionalFormatting sqref="A33">
    <cfRule type="duplicateValues" dxfId="443" priority="119341"/>
    <cfRule type="duplicateValues" dxfId="442" priority="119342"/>
  </conditionalFormatting>
  <conditionalFormatting sqref="B4:B8">
    <cfRule type="duplicateValues" dxfId="441" priority="6"/>
  </conditionalFormatting>
  <conditionalFormatting sqref="B4:B8">
    <cfRule type="duplicateValues" dxfId="440" priority="5"/>
  </conditionalFormatting>
  <conditionalFormatting sqref="A3:A8">
    <cfRule type="duplicateValues" dxfId="439" priority="3"/>
    <cfRule type="duplicateValues" dxfId="438" priority="4"/>
  </conditionalFormatting>
  <conditionalFormatting sqref="B3">
    <cfRule type="duplicateValues" dxfId="437" priority="2"/>
  </conditionalFormatting>
  <conditionalFormatting sqref="B3">
    <cfRule type="duplicateValues" dxfId="43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7" t="s">
        <v>58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226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207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206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206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205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204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165.5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164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164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170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123.15079861111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62.6746064814797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35" priority="69"/>
  </conditionalFormatting>
  <conditionalFormatting sqref="E9:E1048576 E1:E2">
    <cfRule type="duplicateValues" dxfId="434" priority="99250"/>
  </conditionalFormatting>
  <conditionalFormatting sqref="E4">
    <cfRule type="duplicateValues" dxfId="433" priority="62"/>
  </conditionalFormatting>
  <conditionalFormatting sqref="E5:E8">
    <cfRule type="duplicateValues" dxfId="432" priority="60"/>
  </conditionalFormatting>
  <conditionalFormatting sqref="B12">
    <cfRule type="duplicateValues" dxfId="431" priority="34"/>
    <cfRule type="duplicateValues" dxfId="430" priority="35"/>
    <cfRule type="duplicateValues" dxfId="429" priority="36"/>
  </conditionalFormatting>
  <conditionalFormatting sqref="B12">
    <cfRule type="duplicateValues" dxfId="428" priority="33"/>
  </conditionalFormatting>
  <conditionalFormatting sqref="B12">
    <cfRule type="duplicateValues" dxfId="427" priority="31"/>
    <cfRule type="duplicateValues" dxfId="426" priority="32"/>
  </conditionalFormatting>
  <conditionalFormatting sqref="B12">
    <cfRule type="duplicateValues" dxfId="425" priority="28"/>
    <cfRule type="duplicateValues" dxfId="424" priority="29"/>
    <cfRule type="duplicateValues" dxfId="423" priority="30"/>
  </conditionalFormatting>
  <conditionalFormatting sqref="B12">
    <cfRule type="duplicateValues" dxfId="422" priority="27"/>
  </conditionalFormatting>
  <conditionalFormatting sqref="B12">
    <cfRule type="duplicateValues" dxfId="421" priority="25"/>
    <cfRule type="duplicateValues" dxfId="420" priority="26"/>
  </conditionalFormatting>
  <conditionalFormatting sqref="B12">
    <cfRule type="duplicateValues" dxfId="419" priority="24"/>
  </conditionalFormatting>
  <conditionalFormatting sqref="B12">
    <cfRule type="duplicateValues" dxfId="418" priority="21"/>
    <cfRule type="duplicateValues" dxfId="417" priority="22"/>
    <cfRule type="duplicateValues" dxfId="416" priority="23"/>
  </conditionalFormatting>
  <conditionalFormatting sqref="B12">
    <cfRule type="duplicateValues" dxfId="415" priority="20"/>
  </conditionalFormatting>
  <conditionalFormatting sqref="B12">
    <cfRule type="duplicateValues" dxfId="414" priority="19"/>
  </conditionalFormatting>
  <conditionalFormatting sqref="B14">
    <cfRule type="duplicateValues" dxfId="413" priority="18"/>
  </conditionalFormatting>
  <conditionalFormatting sqref="B14">
    <cfRule type="duplicateValues" dxfId="412" priority="15"/>
    <cfRule type="duplicateValues" dxfId="411" priority="16"/>
    <cfRule type="duplicateValues" dxfId="410" priority="17"/>
  </conditionalFormatting>
  <conditionalFormatting sqref="B14">
    <cfRule type="duplicateValues" dxfId="409" priority="13"/>
    <cfRule type="duplicateValues" dxfId="408" priority="14"/>
  </conditionalFormatting>
  <conditionalFormatting sqref="B14">
    <cfRule type="duplicateValues" dxfId="407" priority="10"/>
    <cfRule type="duplicateValues" dxfId="406" priority="11"/>
    <cfRule type="duplicateValues" dxfId="405" priority="12"/>
  </conditionalFormatting>
  <conditionalFormatting sqref="B14">
    <cfRule type="duplicateValues" dxfId="404" priority="9"/>
  </conditionalFormatting>
  <conditionalFormatting sqref="B14">
    <cfRule type="duplicateValues" dxfId="403" priority="8"/>
  </conditionalFormatting>
  <conditionalFormatting sqref="B14">
    <cfRule type="duplicateValues" dxfId="402" priority="7"/>
  </conditionalFormatting>
  <conditionalFormatting sqref="B14">
    <cfRule type="duplicateValues" dxfId="401" priority="4"/>
    <cfRule type="duplicateValues" dxfId="400" priority="5"/>
    <cfRule type="duplicateValues" dxfId="399" priority="6"/>
  </conditionalFormatting>
  <conditionalFormatting sqref="B14">
    <cfRule type="duplicateValues" dxfId="398" priority="2"/>
    <cfRule type="duplicateValues" dxfId="397" priority="3"/>
  </conditionalFormatting>
  <conditionalFormatting sqref="C14">
    <cfRule type="duplicateValues" dxfId="396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9">
        <v>7</v>
      </c>
      <c r="B2" s="130" t="s">
        <v>2030</v>
      </c>
      <c r="C2" s="130" t="s">
        <v>2569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9">
        <v>591</v>
      </c>
      <c r="B3" s="130" t="s">
        <v>507</v>
      </c>
      <c r="C3" s="130" t="s">
        <v>2570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9">
        <v>553</v>
      </c>
      <c r="B4" s="130" t="s">
        <v>544</v>
      </c>
      <c r="C4" s="130" t="s">
        <v>2571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2562</v>
      </c>
      <c r="C6" s="29" t="s">
        <v>2518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2563</v>
      </c>
      <c r="C8" s="29" t="s">
        <v>2519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2564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2565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2566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2520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2521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2522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2523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2550</v>
      </c>
      <c r="C374" s="29" t="s">
        <v>2537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2524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2551</v>
      </c>
      <c r="C377" s="29" t="s">
        <v>2538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2516</v>
      </c>
      <c r="D388" s="29" t="s">
        <v>87</v>
      </c>
      <c r="E388" s="29" t="s">
        <v>90</v>
      </c>
      <c r="F388" s="32" t="s">
        <v>2032</v>
      </c>
      <c r="G388" s="32" t="s">
        <v>2517</v>
      </c>
      <c r="H388" s="32" t="s">
        <v>2517</v>
      </c>
      <c r="I388" s="32" t="s">
        <v>1277</v>
      </c>
      <c r="J388" s="32" t="s">
        <v>2034</v>
      </c>
      <c r="K388" s="32" t="s">
        <v>2517</v>
      </c>
      <c r="L388" s="32" t="s">
        <v>2517</v>
      </c>
      <c r="M388" s="32" t="s">
        <v>2517</v>
      </c>
      <c r="N388" s="32" t="s">
        <v>2517</v>
      </c>
      <c r="O388" s="32" t="s">
        <v>1182</v>
      </c>
    </row>
    <row r="389" spans="1:15" ht="15.75" x14ac:dyDescent="0.25">
      <c r="A389" s="31">
        <v>363</v>
      </c>
      <c r="B389" s="32" t="s">
        <v>2552</v>
      </c>
      <c r="C389" s="29" t="s">
        <v>2539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2553</v>
      </c>
      <c r="C391" s="29" t="s">
        <v>2540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2554</v>
      </c>
      <c r="C393" s="29" t="s">
        <v>2541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2555</v>
      </c>
      <c r="C394" s="29" t="s">
        <v>2542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2549</v>
      </c>
      <c r="C395" s="29" t="s">
        <v>2536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2525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2559</v>
      </c>
      <c r="C399" s="29" t="s">
        <v>2546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2526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2527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2528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2560</v>
      </c>
      <c r="C405" s="29" t="s">
        <v>2547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2529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2556</v>
      </c>
      <c r="C499" s="29" t="s">
        <v>2543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2530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2557</v>
      </c>
      <c r="C549" s="29" t="s">
        <v>2544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2531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2532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2561</v>
      </c>
      <c r="C583" s="29" t="s">
        <v>2548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2558</v>
      </c>
      <c r="C650" s="29" t="s">
        <v>2545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2533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2534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2535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24">
        <v>985</v>
      </c>
      <c r="B793" s="125" t="s">
        <v>1150</v>
      </c>
      <c r="C793" s="126" t="s">
        <v>1151</v>
      </c>
      <c r="D793" s="126" t="s">
        <v>72</v>
      </c>
      <c r="E793" s="12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25" t="s">
        <v>1180</v>
      </c>
    </row>
    <row r="794" spans="1:15" s="96" customFormat="1" ht="15.75" x14ac:dyDescent="0.25">
      <c r="A794" s="124">
        <v>986</v>
      </c>
      <c r="B794" s="125" t="s">
        <v>1152</v>
      </c>
      <c r="C794" s="126" t="s">
        <v>1153</v>
      </c>
      <c r="D794" s="125" t="s">
        <v>72</v>
      </c>
      <c r="E794" s="12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25" t="s">
        <v>1209</v>
      </c>
    </row>
    <row r="795" spans="1:15" s="96" customFormat="1" ht="15.75" x14ac:dyDescent="0.25">
      <c r="A795" s="124">
        <v>987</v>
      </c>
      <c r="B795" s="125" t="s">
        <v>1154</v>
      </c>
      <c r="C795" s="126" t="s">
        <v>1155</v>
      </c>
      <c r="D795" s="125" t="s">
        <v>72</v>
      </c>
      <c r="E795" s="12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25" t="s">
        <v>1209</v>
      </c>
    </row>
    <row r="796" spans="1:15" s="96" customFormat="1" ht="15.75" x14ac:dyDescent="0.25">
      <c r="A796" s="124">
        <v>988</v>
      </c>
      <c r="B796" s="125" t="s">
        <v>1156</v>
      </c>
      <c r="C796" s="126" t="s">
        <v>1157</v>
      </c>
      <c r="D796" s="126" t="s">
        <v>72</v>
      </c>
      <c r="E796" s="12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25" t="s">
        <v>1186</v>
      </c>
    </row>
    <row r="797" spans="1:15" s="96" customFormat="1" ht="15.75" x14ac:dyDescent="0.25">
      <c r="A797" s="124">
        <v>989</v>
      </c>
      <c r="B797" s="125" t="s">
        <v>1158</v>
      </c>
      <c r="C797" s="126" t="s">
        <v>1159</v>
      </c>
      <c r="D797" s="126" t="s">
        <v>72</v>
      </c>
      <c r="E797" s="12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25" t="s">
        <v>1184</v>
      </c>
    </row>
    <row r="798" spans="1:15" s="96" customFormat="1" ht="15.75" x14ac:dyDescent="0.25">
      <c r="A798" s="124">
        <v>742</v>
      </c>
      <c r="B798" s="125" t="s">
        <v>1160</v>
      </c>
      <c r="C798" s="126" t="s">
        <v>1161</v>
      </c>
      <c r="D798" s="126" t="s">
        <v>72</v>
      </c>
      <c r="E798" s="12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25" t="s">
        <v>1191</v>
      </c>
    </row>
    <row r="799" spans="1:15" s="96" customFormat="1" ht="15.75" x14ac:dyDescent="0.25">
      <c r="A799" s="124">
        <v>991</v>
      </c>
      <c r="B799" s="125" t="s">
        <v>1162</v>
      </c>
      <c r="C799" s="126" t="s">
        <v>1163</v>
      </c>
      <c r="D799" s="126" t="s">
        <v>72</v>
      </c>
      <c r="E799" s="12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25" t="s">
        <v>1180</v>
      </c>
    </row>
    <row r="800" spans="1:15" s="96" customFormat="1" ht="15.75" x14ac:dyDescent="0.25">
      <c r="A800" s="124">
        <v>715</v>
      </c>
      <c r="B800" s="125" t="s">
        <v>1164</v>
      </c>
      <c r="C800" s="126" t="s">
        <v>1165</v>
      </c>
      <c r="D800" s="126" t="s">
        <v>72</v>
      </c>
      <c r="E800" s="12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25" t="s">
        <v>1185</v>
      </c>
    </row>
    <row r="801" spans="1:15" s="96" customFormat="1" ht="15.75" x14ac:dyDescent="0.25">
      <c r="A801" s="124">
        <v>993</v>
      </c>
      <c r="B801" s="125" t="s">
        <v>1166</v>
      </c>
      <c r="C801" s="126" t="s">
        <v>1167</v>
      </c>
      <c r="D801" s="126" t="s">
        <v>72</v>
      </c>
      <c r="E801" s="12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25" t="s">
        <v>1190</v>
      </c>
    </row>
    <row r="802" spans="1:15" s="96" customFormat="1" ht="15.75" x14ac:dyDescent="0.25">
      <c r="A802" s="124">
        <v>994</v>
      </c>
      <c r="B802" s="125" t="s">
        <v>1890</v>
      </c>
      <c r="C802" s="126" t="s">
        <v>1889</v>
      </c>
      <c r="D802" s="126" t="s">
        <v>72</v>
      </c>
      <c r="E802" s="12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25" t="s">
        <v>2021</v>
      </c>
    </row>
    <row r="803" spans="1:15" s="96" customFormat="1" ht="15.75" x14ac:dyDescent="0.25">
      <c r="A803" s="124">
        <v>545</v>
      </c>
      <c r="B803" s="125" t="s">
        <v>1168</v>
      </c>
      <c r="C803" s="126" t="s">
        <v>1169</v>
      </c>
      <c r="D803" s="126" t="s">
        <v>72</v>
      </c>
      <c r="E803" s="12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25" t="s">
        <v>1188</v>
      </c>
    </row>
    <row r="804" spans="1:15" s="96" customFormat="1" ht="15.75" x14ac:dyDescent="0.25">
      <c r="A804" s="124">
        <v>996</v>
      </c>
      <c r="B804" s="125" t="s">
        <v>1193</v>
      </c>
      <c r="C804" s="126" t="s">
        <v>1194</v>
      </c>
      <c r="D804" s="126" t="s">
        <v>72</v>
      </c>
      <c r="E804" s="12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25" t="s">
        <v>1184</v>
      </c>
    </row>
    <row r="805" spans="1:15" s="96" customFormat="1" ht="15.75" x14ac:dyDescent="0.25">
      <c r="A805" s="124">
        <v>724</v>
      </c>
      <c r="B805" s="125" t="s">
        <v>1170</v>
      </c>
      <c r="C805" s="126" t="s">
        <v>1171</v>
      </c>
      <c r="D805" s="126" t="s">
        <v>72</v>
      </c>
      <c r="E805" s="12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2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2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39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94" priority="2"/>
  </conditionalFormatting>
  <conditionalFormatting sqref="B1:B1048576">
    <cfRule type="duplicateValues" dxfId="393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2021-04-04T13:22:32Z</cp:lastPrinted>
  <dcterms:created xsi:type="dcterms:W3CDTF">2014-10-01T23:18:29Z</dcterms:created>
  <dcterms:modified xsi:type="dcterms:W3CDTF">2021-05-03T20:23:52Z</dcterms:modified>
</cp:coreProperties>
</file>