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4\"/>
    </mc:Choice>
  </mc:AlternateContent>
  <bookViews>
    <workbookView xWindow="0" yWindow="0" windowWidth="4320" windowHeight="756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8" i="1" l="1"/>
  <c r="F158" i="1"/>
  <c r="G158" i="1"/>
  <c r="H158" i="1"/>
  <c r="I158" i="1"/>
  <c r="J158" i="1"/>
  <c r="K158" i="1"/>
  <c r="K146" i="1"/>
  <c r="J146" i="1"/>
  <c r="I146" i="1"/>
  <c r="H146" i="1"/>
  <c r="G146" i="1"/>
  <c r="F146" i="1"/>
  <c r="A146" i="1"/>
  <c r="A157" i="1"/>
  <c r="F157" i="1"/>
  <c r="G157" i="1"/>
  <c r="H157" i="1"/>
  <c r="I157" i="1"/>
  <c r="J157" i="1"/>
  <c r="K157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A154" i="1"/>
  <c r="F154" i="1"/>
  <c r="G154" i="1"/>
  <c r="H154" i="1"/>
  <c r="I154" i="1"/>
  <c r="J154" i="1"/>
  <c r="K154" i="1"/>
  <c r="A153" i="1"/>
  <c r="F153" i="1"/>
  <c r="G153" i="1"/>
  <c r="H153" i="1"/>
  <c r="I153" i="1"/>
  <c r="J153" i="1"/>
  <c r="K153" i="1"/>
  <c r="A152" i="1"/>
  <c r="F152" i="1"/>
  <c r="G152" i="1"/>
  <c r="H152" i="1"/>
  <c r="I152" i="1"/>
  <c r="J152" i="1"/>
  <c r="K152" i="1"/>
  <c r="A151" i="1"/>
  <c r="F151" i="1"/>
  <c r="G151" i="1"/>
  <c r="H151" i="1"/>
  <c r="I151" i="1"/>
  <c r="J151" i="1"/>
  <c r="K151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45" i="1" l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F140" i="1" l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F110" i="1" l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F92" i="1" l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F78" i="1" l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F50" i="1" l="1"/>
  <c r="G50" i="1"/>
  <c r="H50" i="1"/>
  <c r="I50" i="1"/>
  <c r="J50" i="1"/>
  <c r="K50" i="1"/>
  <c r="A50" i="1"/>
  <c r="F49" i="1" l="1"/>
  <c r="G49" i="1"/>
  <c r="H49" i="1"/>
  <c r="I49" i="1"/>
  <c r="J49" i="1"/>
  <c r="K49" i="1"/>
  <c r="A49" i="1"/>
  <c r="C112" i="16" l="1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10" i="16"/>
  <c r="A11" i="16"/>
  <c r="A12" i="16"/>
  <c r="A13" i="16"/>
  <c r="A14" i="16"/>
  <c r="A15" i="16"/>
  <c r="A16" i="16"/>
  <c r="C67" i="16"/>
  <c r="C68" i="16"/>
  <c r="C69" i="16"/>
  <c r="C70" i="16"/>
  <c r="A67" i="16"/>
  <c r="A68" i="16"/>
  <c r="A69" i="16"/>
  <c r="A70" i="16"/>
  <c r="F6" i="1" l="1"/>
  <c r="G6" i="1"/>
  <c r="H6" i="1"/>
  <c r="I6" i="1"/>
  <c r="J6" i="1"/>
  <c r="K6" i="1"/>
  <c r="A6" i="1"/>
  <c r="F48" i="1" l="1"/>
  <c r="G48" i="1"/>
  <c r="H48" i="1"/>
  <c r="I48" i="1"/>
  <c r="J48" i="1"/>
  <c r="K48" i="1"/>
  <c r="A48" i="1"/>
  <c r="B236" i="16" l="1"/>
  <c r="C235" i="16"/>
  <c r="A235" i="16"/>
  <c r="C234" i="16"/>
  <c r="A234" i="16"/>
  <c r="C233" i="16"/>
  <c r="A233" i="16"/>
  <c r="C232" i="16"/>
  <c r="A232" i="16"/>
  <c r="C231" i="16"/>
  <c r="A231" i="16"/>
  <c r="C230" i="16"/>
  <c r="A230" i="16"/>
  <c r="C229" i="16"/>
  <c r="A229" i="16"/>
  <c r="C228" i="16"/>
  <c r="A228" i="16"/>
  <c r="C227" i="16"/>
  <c r="A227" i="16"/>
  <c r="C226" i="16"/>
  <c r="A226" i="16"/>
  <c r="C225" i="16"/>
  <c r="A225" i="16"/>
  <c r="C224" i="16"/>
  <c r="A224" i="16"/>
  <c r="C223" i="16"/>
  <c r="A223" i="16"/>
  <c r="C222" i="16"/>
  <c r="A222" i="16"/>
  <c r="C221" i="16"/>
  <c r="A221" i="16"/>
  <c r="C220" i="16"/>
  <c r="A220" i="16"/>
  <c r="C219" i="16"/>
  <c r="A219" i="16"/>
  <c r="C218" i="16"/>
  <c r="A218" i="16"/>
  <c r="C217" i="16"/>
  <c r="A217" i="16"/>
  <c r="C216" i="16"/>
  <c r="A216" i="16"/>
  <c r="C215" i="16"/>
  <c r="A215" i="16"/>
  <c r="C214" i="16"/>
  <c r="A214" i="16"/>
  <c r="B207" i="16"/>
  <c r="C206" i="16"/>
  <c r="A206" i="16"/>
  <c r="C205" i="16"/>
  <c r="A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B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B143" i="16"/>
  <c r="A210" i="16" s="1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66" i="16"/>
  <c r="A66" i="16"/>
  <c r="B62" i="16"/>
  <c r="C9" i="16"/>
  <c r="A9" i="16"/>
  <c r="A46" i="1" l="1"/>
  <c r="A47" i="1"/>
  <c r="F46" i="1"/>
  <c r="G46" i="1"/>
  <c r="H46" i="1"/>
  <c r="I46" i="1"/>
  <c r="J46" i="1"/>
  <c r="K46" i="1"/>
  <c r="F47" i="1"/>
  <c r="G47" i="1"/>
  <c r="H47" i="1"/>
  <c r="I47" i="1"/>
  <c r="J47" i="1"/>
  <c r="K47" i="1"/>
  <c r="A14" i="1" l="1"/>
  <c r="F14" i="1"/>
  <c r="G14" i="1"/>
  <c r="H14" i="1"/>
  <c r="I14" i="1"/>
  <c r="J14" i="1"/>
  <c r="K14" i="1"/>
  <c r="F45" i="1" l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5" i="1"/>
  <c r="A44" i="1"/>
  <c r="A43" i="1"/>
  <c r="A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41" i="1"/>
  <c r="A40" i="1"/>
  <c r="A39" i="1"/>
  <c r="A38" i="1"/>
  <c r="A37" i="1"/>
  <c r="A36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12" i="1"/>
  <c r="G12" i="1"/>
  <c r="H12" i="1"/>
  <c r="I12" i="1"/>
  <c r="J12" i="1"/>
  <c r="K12" i="1"/>
  <c r="A35" i="1"/>
  <c r="A34" i="1"/>
  <c r="A33" i="1"/>
  <c r="A12" i="1"/>
  <c r="A32" i="1" l="1"/>
  <c r="A31" i="1"/>
  <c r="A30" i="1"/>
  <c r="A29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 l="1"/>
  <c r="G28" i="1"/>
  <c r="H28" i="1"/>
  <c r="I28" i="1"/>
  <c r="J28" i="1"/>
  <c r="K28" i="1"/>
  <c r="A28" i="1"/>
  <c r="F27" i="1" l="1"/>
  <c r="G27" i="1"/>
  <c r="H27" i="1"/>
  <c r="I27" i="1"/>
  <c r="J27" i="1"/>
  <c r="K27" i="1"/>
  <c r="A27" i="1"/>
  <c r="F26" i="1" l="1"/>
  <c r="G26" i="1"/>
  <c r="H26" i="1"/>
  <c r="I26" i="1"/>
  <c r="J26" i="1"/>
  <c r="K26" i="1"/>
  <c r="A26" i="1"/>
  <c r="F25" i="1" l="1"/>
  <c r="G25" i="1"/>
  <c r="H25" i="1"/>
  <c r="I25" i="1"/>
  <c r="J25" i="1"/>
  <c r="K25" i="1"/>
  <c r="A25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4" i="1"/>
  <c r="A23" i="1"/>
  <c r="A22" i="1"/>
  <c r="A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20" i="1"/>
  <c r="A19" i="1"/>
  <c r="A18" i="1"/>
  <c r="A17" i="1"/>
  <c r="F16" i="1"/>
  <c r="G16" i="1"/>
  <c r="H16" i="1"/>
  <c r="I16" i="1"/>
  <c r="J16" i="1"/>
  <c r="K16" i="1"/>
  <c r="F15" i="1"/>
  <c r="G15" i="1"/>
  <c r="H15" i="1"/>
  <c r="I15" i="1"/>
  <c r="J15" i="1"/>
  <c r="K15" i="1"/>
  <c r="F13" i="1"/>
  <c r="G13" i="1"/>
  <c r="H13" i="1"/>
  <c r="I13" i="1"/>
  <c r="J13" i="1"/>
  <c r="K13" i="1"/>
  <c r="A16" i="1"/>
  <c r="A15" i="1"/>
  <c r="A13" i="1"/>
  <c r="A11" i="1" l="1"/>
  <c r="A10" i="1"/>
  <c r="A9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<sst xmlns="http://schemas.openxmlformats.org/spreadsheetml/2006/main" count="14364" uniqueCount="2864">
  <si>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</si>
  <si>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</si>
  <si>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</si>
  <si>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</si>
  <si>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</si>
  <si>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</si>
  <si>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</si>
  <si>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</si>
  <si>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</si>
  <si>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</si>
  <si>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</si>
  <si>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</si>
  <si>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</si>
  <si>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</si>
  <si>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</si>
  <si>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</si>
  <si>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</si>
  <si>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</si>
  <si>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</si>
  <si>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</si>
  <si>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</si>
  <si>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</si>
  <si>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</si>
  <si>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</si>
  <si>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</si>
  <si>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</si>
  <si>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</si>
  <si>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</si>
  <si>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</si>
  <si>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</si>
  <si>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</si>
  <si>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</si>
  <si>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</si>
  <si>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</si>
  <si>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</si>
  <si>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</si>
  <si>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</si>
  <si>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</si>
  <si>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</si>
  <si>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</si>
  <si>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</si>
  <si>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</si>
  <si>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</si>
  <si>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</si>
  <si>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</si>
  <si>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</si>
  <si>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</si>
  <si>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</si>
  <si>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</si>
  <si>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</si>
  <si>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</si>
  <si>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</si>
  <si>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</si>
  <si>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</si>
  <si>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</si>
  <si>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</si>
  <si>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</si>
  <si>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</si>
  <si>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</si>
  <si>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</si>
  <si>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</si>
  <si>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</si>
  <si>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</si>
  <si>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</si>
  <si>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</si>
  <si>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</si>
  <si>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</si>
  <si>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</si>
  <si>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</si>
  <si>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</si>
  <si>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</si>
  <si>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</si>
  <si>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</si>
  <si>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</si>
  <si>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</si>
  <si>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</si>
  <si>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</si>
  <si>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</si>
  <si>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</si>
  <si>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</si>
  <si>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</si>
  <si>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</si>
  <si>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</si>
  <si>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</si>
  <si>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</si>
  <si>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</si>
  <si>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</si>
  <si>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</si>
  <si>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</si>
  <si>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</si>
  <si>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</si>
  <si>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</si>
  <si>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</si>
  <si>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</si>
  <si>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</si>
  <si>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</si>
  <si>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</si>
  <si>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</si>
  <si>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</si>
  <si>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</si>
  <si>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</si>
  <si>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</si>
  <si>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</si>
  <si>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</si>
  <si>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</si>
  <si>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</si>
  <si>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</si>
  <si>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</si>
  <si>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</si>
  <si>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</si>
  <si>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</si>
  <si>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</si>
  <si>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</si>
  <si>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</si>
  <si>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</si>
  <si>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</si>
  <si>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</si>
  <si>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</si>
  <si>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</si>
  <si>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</si>
  <si>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</si>
  <si>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</si>
  <si>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</si>
  <si>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</si>
  <si>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</si>
  <si>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</si>
  <si>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</si>
  <si>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</si>
  <si>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</si>
  <si>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</si>
  <si>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</si>
  <si>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</si>
  <si>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</si>
  <si>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</si>
  <si>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</si>
  <si>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</si>
  <si>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</si>
  <si>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</si>
  <si>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</si>
  <si>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</si>
  <si>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</si>
  <si>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</si>
  <si>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</si>
  <si>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</si>
  <si>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</si>
  <si>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</si>
  <si>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</si>
  <si>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</si>
  <si>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</si>
  <si>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</si>
  <si>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</si>
  <si>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</si>
  <si>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</si>
  <si>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</si>
  <si>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</si>
  <si>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</si>
  <si>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</si>
  <si>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</si>
  <si>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</si>
  <si>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</si>
  <si>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</si>
  <si>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</si>
  <si>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</si>
  <si>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</si>
  <si>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</si>
  <si>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</si>
  <si>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</si>
  <si>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</si>
  <si>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</si>
  <si>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</si>
  <si>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</si>
  <si>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</si>
  <si>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</si>
  <si>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</si>
  <si>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</si>
  <si>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</si>
  <si>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</si>
  <si>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</si>
  <si>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</si>
  <si>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</si>
  <si>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</si>
  <si>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</si>
  <si>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</si>
  <si>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</si>
  <si>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</si>
  <si>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</si>
  <si>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</si>
  <si>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</si>
  <si>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</si>
  <si>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</si>
  <si>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</si>
  <si>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</si>
  <si>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</si>
  <si>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</si>
  <si>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</si>
  <si>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</si>
  <si>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</si>
  <si>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</si>
  <si>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</si>
  <si>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</si>
  <si>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</si>
  <si>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</si>
  <si>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</si>
  <si>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</si>
  <si>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</si>
  <si>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</si>
  <si>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</si>
  <si>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</si>
  <si>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</si>
  <si>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</si>
  <si>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</si>
  <si>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</si>
  <si>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</si>
  <si>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</si>
  <si>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</si>
  <si>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</si>
  <si>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</si>
  <si>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</si>
  <si>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</si>
  <si>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</si>
  <si>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</si>
  <si>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</si>
  <si>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</si>
  <si>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</si>
  <si>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</si>
  <si>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</si>
  <si>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</si>
  <si>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</si>
  <si>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</si>
  <si>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</si>
  <si>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</si>
  <si>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</si>
  <si>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</si>
  <si>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</si>
  <si>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</si>
  <si>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</si>
  <si>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</si>
  <si>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</si>
  <si>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</si>
  <si>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</si>
  <si>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</si>
  <si>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</si>
  <si>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</si>
  <si>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</si>
  <si>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</si>
  <si>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</si>
  <si>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</si>
  <si>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</si>
  <si>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</si>
  <si>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</si>
  <si>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</si>
  <si>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</si>
  <si>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</si>
  <si>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</si>
  <si>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</si>
  <si>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</si>
  <si>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</si>
  <si>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</si>
  <si>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</si>
  <si>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</si>
  <si>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</si>
  <si>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</si>
  <si>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</si>
  <si>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</si>
  <si>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</si>
  <si>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</si>
  <si>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</si>
  <si>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</si>
  <si>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</si>
  <si>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</si>
  <si>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</si>
  <si>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</si>
  <si>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</si>
  <si>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</si>
  <si>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</si>
  <si>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</si>
  <si>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</si>
  <si>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</si>
  <si>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</si>
  <si>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</si>
  <si>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</si>
  <si>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</si>
  <si>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</si>
  <si>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</si>
  <si>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</si>
  <si>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</si>
  <si>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</si>
  <si>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</si>
  <si>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</si>
  <si>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</si>
  <si>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</si>
  <si>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</si>
  <si>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</si>
  <si>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</si>
  <si>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</si>
  <si>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</si>
  <si>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</si>
  <si>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</si>
  <si>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</si>
  <si>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</si>
  <si>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</si>
  <si>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</si>
  <si>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</si>
  <si>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</si>
  <si>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</si>
  <si>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</si>
  <si>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</si>
  <si>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</si>
  <si>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</si>
  <si>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</si>
  <si>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</si>
  <si>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</si>
  <si>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</si>
  <si>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</si>
  <si>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</si>
  <si>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</si>
  <si>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</si>
  <si>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</si>
  <si>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</si>
  <si>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</si>
  <si>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</si>
  <si>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</si>
  <si>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</si>
  <si>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</si>
  <si>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</si>
  <si>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</si>
  <si>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</si>
  <si>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</si>
  <si>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</si>
  <si>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</si>
  <si>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</si>
  <si>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</si>
  <si>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</si>
  <si>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</si>
  <si>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</si>
  <si>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</si>
  <si>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</si>
  <si>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</si>
  <si>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</si>
  <si>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</si>
  <si>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</si>
  <si>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</si>
  <si>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</si>
  <si>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</si>
  <si>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</si>
  <si>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</si>
  <si>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</si>
  <si>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</si>
  <si>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</si>
  <si>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</si>
  <si>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</si>
  <si>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</si>
  <si>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</si>
  <si>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</si>
  <si>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</si>
  <si>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</si>
  <si>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</si>
  <si>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</si>
  <si>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</si>
  <si>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</si>
  <si>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</si>
  <si>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</si>
  <si>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</si>
  <si>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</si>
  <si>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</si>
  <si>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</si>
  <si>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</si>
  <si>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</si>
  <si>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</si>
  <si>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</si>
  <si>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</si>
  <si>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</si>
  <si>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</si>
  <si>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</si>
  <si>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</si>
  <si>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</si>
  <si>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</si>
  <si>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</si>
  <si>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</si>
  <si>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</si>
  <si>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</si>
  <si>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</si>
  <si>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</si>
  <si>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</si>
  <si>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</si>
  <si>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</si>
  <si>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</si>
  <si>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</si>
  <si>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</si>
  <si>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</si>
  <si>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</si>
  <si>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</si>
  <si>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</si>
  <si>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</si>
  <si>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</si>
  <si>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</si>
  <si>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</si>
  <si>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</si>
  <si>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</si>
  <si>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</si>
  <si>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</si>
  <si>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</si>
  <si>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</si>
  <si>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</si>
  <si>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</si>
  <si>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</si>
  <si>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</si>
  <si>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</si>
  <si>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</si>
  <si>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</si>
  <si>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</si>
  <si>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</si>
  <si>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</si>
  <si>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</si>
  <si>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</si>
  <si>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</si>
  <si>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</si>
  <si>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</si>
  <si>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</si>
  <si>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</si>
  <si>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</si>
  <si>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</si>
  <si>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</si>
  <si>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</si>
  <si>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</si>
  <si>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</si>
  <si>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</si>
  <si>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</si>
  <si>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</si>
  <si>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</si>
  <si>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</si>
  <si>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</si>
  <si>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</si>
  <si>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</si>
  <si>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</si>
  <si>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</si>
  <si>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</si>
  <si>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</si>
  <si>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</si>
  <si>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</si>
  <si>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</si>
  <si>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</si>
  <si>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</si>
  <si>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</si>
  <si>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</si>
  <si>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</si>
  <si>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</si>
  <si>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</si>
  <si>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</si>
  <si>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</si>
  <si>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</si>
  <si>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</si>
  <si>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</si>
  <si>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</si>
  <si>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</si>
  <si>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</si>
  <si>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</si>
  <si>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</si>
  <si>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</si>
  <si>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</si>
  <si>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</si>
  <si>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</si>
  <si>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</si>
  <si>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</si>
  <si>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</si>
  <si>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</si>
  <si>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</si>
  <si>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</si>
  <si>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</si>
  <si>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</si>
  <si>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</si>
  <si>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</si>
  <si>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</si>
  <si>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</si>
  <si>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</si>
  <si>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</si>
  <si>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</si>
  <si>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</si>
  <si>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</si>
  <si>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</si>
  <si>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</si>
  <si>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</si>
  <si>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</si>
  <si>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</si>
  <si>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</si>
  <si>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</si>
  <si>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</si>
  <si>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</si>
  <si>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</si>
  <si>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</si>
  <si>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</si>
  <si>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</si>
  <si>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</si>
  <si>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</si>
  <si>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</si>
  <si>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</si>
  <si>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</si>
  <si>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</si>
  <si>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</si>
  <si>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</si>
  <si>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</si>
  <si>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</si>
  <si>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</si>
  <si>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</si>
  <si>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</si>
  <si>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</si>
  <si>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</si>
  <si>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</si>
  <si>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</si>
  <si>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</si>
  <si>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</si>
  <si>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</si>
  <si>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</si>
  <si>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</si>
  <si>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</si>
  <si>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</si>
  <si>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</si>
  <si>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</si>
  <si>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</si>
  <si>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</si>
  <si>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</si>
  <si>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</si>
  <si>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</si>
  <si>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</si>
  <si>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</si>
  <si>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</si>
  <si>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</si>
  <si>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</si>
  <si>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</si>
  <si>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</si>
  <si>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</si>
  <si>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</si>
  <si>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</si>
  <si>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</si>
  <si>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</si>
  <si>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</si>
  <si>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</si>
  <si>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</si>
  <si>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</si>
  <si>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</si>
  <si>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</si>
  <si>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</si>
  <si>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</si>
  <si>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</si>
  <si>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</si>
  <si>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</si>
  <si>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</si>
  <si>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</si>
  <si>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</si>
  <si>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</si>
  <si>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</si>
  <si>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</si>
  <si>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</si>
  <si>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</si>
  <si>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</si>
  <si>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</si>
  <si>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</si>
  <si>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</si>
  <si>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</si>
  <si>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</si>
  <si>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</si>
  <si>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</si>
  <si>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</si>
  <si>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</si>
  <si>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</si>
  <si>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</si>
  <si>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</si>
  <si>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</si>
  <si>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</si>
  <si>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</si>
  <si>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</si>
  <si>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</si>
  <si>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</si>
  <si>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</si>
  <si>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</si>
  <si>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</si>
  <si>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</si>
  <si>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</si>
  <si>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</si>
  <si>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</si>
  <si>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</si>
  <si>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</si>
  <si>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</si>
  <si>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</si>
  <si>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</si>
  <si>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</si>
  <si>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</si>
  <si>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</si>
  <si>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</si>
  <si>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</si>
  <si>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</si>
  <si>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</si>
  <si>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</si>
  <si>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</si>
  <si>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</si>
  <si>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</si>
  <si>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</si>
  <si>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</si>
  <si>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</si>
  <si>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</si>
  <si>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</si>
  <si>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</si>
  <si>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</si>
  <si>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</si>
  <si>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</si>
  <si>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</si>
  <si>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</si>
  <si>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</si>
  <si>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</si>
  <si>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</si>
  <si>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</si>
  <si>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</si>
  <si>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</si>
  <si>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</si>
  <si>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</si>
  <si>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</si>
  <si>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</si>
  <si>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</si>
  <si>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</si>
  <si>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</si>
  <si>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</si>
  <si>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</si>
  <si>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</si>
  <si>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</si>
  <si>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</si>
  <si>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</si>
  <si>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</si>
  <si>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</si>
  <si>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</si>
  <si>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</si>
  <si>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</si>
  <si>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</si>
  <si>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</si>
  <si>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</si>
  <si>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</si>
  <si>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</si>
  <si>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</si>
  <si>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</si>
  <si>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</si>
  <si>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</si>
  <si>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</si>
  <si>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</si>
  <si>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</si>
  <si>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</si>
  <si>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</si>
  <si>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</si>
  <si>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</si>
  <si>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</si>
  <si>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</si>
  <si>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</si>
  <si>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</si>
  <si>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</si>
  <si>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</si>
  <si>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</si>
  <si>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</si>
  <si>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</si>
  <si>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</si>
  <si>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</si>
  <si>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</si>
  <si>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</si>
  <si>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</si>
  <si>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</si>
  <si>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</si>
  <si>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</si>
  <si>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</si>
  <si>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</si>
  <si>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</si>
  <si>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</si>
  <si>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</si>
  <si>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</si>
  <si>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</si>
  <si>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</si>
  <si>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</si>
  <si>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</si>
  <si>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</si>
  <si>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</si>
  <si>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</si>
  <si>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</si>
  <si>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</si>
  <si>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</si>
  <si>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</si>
  <si>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</si>
  <si>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</si>
  <si>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</si>
  <si>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</si>
  <si>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</si>
  <si>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</si>
  <si>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</si>
  <si>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</si>
  <si>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</si>
  <si>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</si>
  <si>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</si>
  <si>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</si>
  <si>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</si>
  <si>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</si>
  <si>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</si>
  <si>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</si>
  <si>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</si>
  <si>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</si>
  <si>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</si>
  <si>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</si>
  <si>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</si>
  <si>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</si>
  <si>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</si>
  <si>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</si>
  <si>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</si>
  <si>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</si>
  <si>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</si>
  <si>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</si>
  <si>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</si>
  <si>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</si>
  <si>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</si>
  <si>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</si>
  <si>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</si>
  <si>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</si>
  <si>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</si>
  <si>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</si>
  <si>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</si>
  <si>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</si>
  <si>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</si>
  <si>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</si>
  <si>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</si>
  <si>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</si>
  <si>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</si>
  <si>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</si>
  <si>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</si>
  <si>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</si>
  <si>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</si>
  <si>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</si>
  <si>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</si>
  <si>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</si>
  <si>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</si>
  <si>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</si>
  <si>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</si>
  <si>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</si>
  <si>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</si>
  <si>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</si>
  <si>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</si>
  <si>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</si>
  <si>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</si>
  <si>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</si>
  <si>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</si>
  <si>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</si>
  <si>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</si>
  <si>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</si>
  <si>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</si>
  <si>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</si>
  <si>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</si>
  <si>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</si>
  <si>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</si>
  <si>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</si>
  <si>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</si>
  <si>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</si>
  <si>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</si>
  <si>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</si>
  <si>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</si>
  <si>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</si>
  <si>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</si>
  <si>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</si>
  <si>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</si>
  <si>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</si>
  <si>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</si>
  <si>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</si>
  <si>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</si>
  <si>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</si>
  <si>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</si>
  <si>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</si>
  <si>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</si>
  <si>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</si>
  <si>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</si>
  <si>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</si>
  <si>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</si>
  <si>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</si>
  <si>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</si>
  <si>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</si>
  <si>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</si>
  <si>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</si>
  <si>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</si>
  <si>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</si>
  <si>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</si>
  <si>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</si>
  <si>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</si>
  <si>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</si>
  <si>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</si>
  <si>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</si>
  <si>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</si>
  <si>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</si>
  <si>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</si>
  <si>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</si>
  <si>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</si>
  <si>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</si>
  <si>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</si>
  <si>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</si>
  <si>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</si>
  <si>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</si>
  <si>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</si>
  <si>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</si>
  <si>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</si>
  <si>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</si>
  <si>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</si>
  <si>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</si>
  <si>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</si>
  <si>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</si>
  <si>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</si>
  <si>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</si>
  <si>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</si>
  <si>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</si>
  <si>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</si>
  <si>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</si>
  <si>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</si>
  <si>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</si>
  <si>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</si>
  <si>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</si>
  <si>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</si>
  <si>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</si>
  <si>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</si>
  <si>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</si>
  <si>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</si>
  <si>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</si>
  <si>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</si>
  <si>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</si>
  <si>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</si>
  <si>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</si>
  <si>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</si>
  <si>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</si>
  <si>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</si>
  <si>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</si>
  <si>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</si>
  <si>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</si>
  <si>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</si>
  <si>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</si>
  <si>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</si>
  <si>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</si>
  <si>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</si>
  <si>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</si>
  <si>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</si>
  <si>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</si>
  <si>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</si>
  <si>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</si>
  <si>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</si>
  <si>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</si>
  <si>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</si>
  <si>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</si>
  <si>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</si>
  <si>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</si>
  <si>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</si>
  <si>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</si>
  <si>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</si>
  <si>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</si>
  <si>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</si>
  <si>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</si>
  <si>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</si>
  <si>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</si>
  <si>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</si>
  <si>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</si>
  <si>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</si>
  <si>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</si>
  <si>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</si>
  <si>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</si>
  <si>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</si>
  <si>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</si>
  <si>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</si>
  <si>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</si>
  <si>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</si>
  <si>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</si>
  <si>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</si>
  <si>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</si>
  <si>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</si>
  <si>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</si>
  <si>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</si>
  <si>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</si>
  <si>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</si>
  <si>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</si>
  <si>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</si>
  <si>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</si>
  <si>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</si>
  <si>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</si>
  <si>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</si>
  <si>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</si>
  <si>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</si>
  <si>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</si>
  <si>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</si>
  <si>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</si>
  <si>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</si>
  <si>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</si>
  <si>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</si>
  <si>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</si>
  <si>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</si>
  <si>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</si>
  <si>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</si>
  <si>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</si>
  <si>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</si>
  <si>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</si>
  <si>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</si>
  <si>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</si>
  <si>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</si>
  <si>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</si>
  <si>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</si>
  <si>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</si>
  <si>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</si>
  <si>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</si>
  <si>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</si>
  <si>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</si>
  <si>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</si>
  <si>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</si>
  <si>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</si>
  <si>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</si>
  <si>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</si>
  <si>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</si>
  <si>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</si>
  <si>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</si>
  <si>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</si>
  <si>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</si>
  <si>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</si>
  <si>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</si>
  <si>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</si>
  <si>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</si>
  <si>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</si>
  <si>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</si>
  <si>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</si>
  <si>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</si>
  <si>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</si>
  <si>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</si>
  <si>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</si>
  <si>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</si>
  <si>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</si>
  <si>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</si>
  <si>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</si>
  <si>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</si>
  <si>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</si>
  <si>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</si>
  <si>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</si>
  <si>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</si>
  <si>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</si>
  <si>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</si>
  <si>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</si>
  <si>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</si>
  <si>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</si>
  <si>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</si>
  <si>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</si>
  <si>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</si>
  <si>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</si>
  <si>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</si>
  <si>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</si>
  <si>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</si>
  <si>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</si>
  <si>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</si>
  <si>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</si>
  <si>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</si>
  <si>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</si>
  <si>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</si>
  <si>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</si>
  <si>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</si>
  <si>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</si>
  <si>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</si>
  <si>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</si>
  <si>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</si>
  <si>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</si>
  <si>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</si>
  <si>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</si>
  <si>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</si>
  <si>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</si>
  <si>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</si>
  <si>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</si>
  <si>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</si>
  <si>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</si>
  <si>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</si>
  <si>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</si>
  <si>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</si>
  <si>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</si>
  <si>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</si>
  <si>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</si>
  <si>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</si>
  <si>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</si>
  <si>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</si>
  <si>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</si>
  <si>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</si>
  <si>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</si>
  <si>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</si>
  <si>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</si>
  <si>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</si>
  <si>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</si>
  <si>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</si>
  <si>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</si>
  <si>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</si>
  <si>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</si>
  <si>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</si>
  <si>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</si>
  <si>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</si>
  <si>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</si>
  <si>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</si>
  <si>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</si>
  <si>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</si>
  <si>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</si>
  <si>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</si>
  <si>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</si>
  <si>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</si>
  <si>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</si>
  <si>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</si>
  <si>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</si>
  <si>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</si>
  <si>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</si>
  <si>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</si>
  <si>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</si>
  <si>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</si>
  <si>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</si>
  <si>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</si>
  <si>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</si>
  <si>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</si>
  <si>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</si>
  <si>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</si>
  <si>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</si>
  <si>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</si>
  <si>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</si>
  <si>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</si>
  <si>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</si>
  <si>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</si>
  <si>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</si>
  <si>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</si>
  <si>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</si>
  <si>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</si>
  <si>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</si>
  <si>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</si>
  <si>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</si>
  <si>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</si>
  <si>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</si>
  <si>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</si>
  <si>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</si>
  <si>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</si>
  <si>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</si>
  <si>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</si>
  <si>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</si>
  <si>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</si>
  <si>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</si>
  <si>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</si>
  <si>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</si>
  <si>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</si>
  <si>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</si>
  <si>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</si>
  <si>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</si>
  <si>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</si>
  <si>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</si>
  <si>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</si>
  <si>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</si>
  <si>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</si>
  <si>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</si>
  <si>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</si>
  <si>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</si>
  <si>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</si>
  <si>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</si>
  <si>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</si>
  <si>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</si>
  <si>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</si>
  <si>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</si>
  <si>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</si>
  <si>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</si>
  <si>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</si>
  <si>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</si>
  <si>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</si>
  <si>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</si>
  <si>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</si>
  <si>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</si>
  <si>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</si>
  <si>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</si>
  <si>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</si>
  <si>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</si>
  <si>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</si>
  <si>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</si>
  <si>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</si>
  <si>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</si>
  <si>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</si>
  <si>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</si>
  <si>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</si>
  <si>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</si>
  <si>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</si>
  <si>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</si>
  <si>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</si>
  <si>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</si>
  <si>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</si>
  <si>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</si>
  <si>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</si>
  <si>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</si>
  <si>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</si>
  <si>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</si>
  <si>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</si>
  <si>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</si>
  <si>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</si>
  <si>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</si>
  <si>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</si>
  <si>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</si>
  <si>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</si>
  <si>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</si>
  <si>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</si>
  <si>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</si>
  <si>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</si>
  <si>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</si>
  <si>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</si>
  <si>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</si>
  <si>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</si>
  <si>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</si>
  <si>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</si>
  <si>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</si>
  <si>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</si>
  <si>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</si>
  <si>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</si>
  <si>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</si>
  <si>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</si>
  <si>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</si>
  <si>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</si>
  <si>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</si>
  <si>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</si>
  <si>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</si>
  <si>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</si>
  <si>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</si>
  <si>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</si>
  <si>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</si>
  <si>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</si>
  <si>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</si>
  <si>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</si>
  <si>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</si>
  <si>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</si>
  <si>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</si>
  <si>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</si>
  <si>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</si>
  <si>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</si>
  <si>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</si>
  <si>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</si>
  <si>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</si>
  <si>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</si>
  <si>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</si>
  <si>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</si>
  <si>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</si>
  <si>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</si>
  <si>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</si>
  <si>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</si>
  <si>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</si>
  <si>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</si>
  <si>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</si>
  <si>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</si>
  <si>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</si>
  <si>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</si>
  <si>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</si>
  <si>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</si>
  <si>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</si>
  <si>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</si>
  <si>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</si>
  <si>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</si>
  <si>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</si>
  <si>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</si>
  <si>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</si>
  <si>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</si>
  <si>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</si>
  <si>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</si>
  <si>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</si>
  <si>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</si>
  <si>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</si>
  <si>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</si>
  <si>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</si>
  <si>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</si>
  <si>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</si>
  <si>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</si>
  <si>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</si>
  <si>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</si>
  <si>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</si>
  <si>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</si>
  <si>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</si>
  <si>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</si>
  <si>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</si>
  <si>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</si>
  <si>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</si>
  <si>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</si>
  <si>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</si>
  <si>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</si>
  <si>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</si>
  <si>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</si>
  <si>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</si>
  <si>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</si>
  <si>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</si>
  <si>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</si>
  <si>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</si>
  <si>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</si>
  <si>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</si>
  <si>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</si>
  <si>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</si>
  <si>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</si>
  <si>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</si>
  <si>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</si>
  <si>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</si>
  <si>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</si>
  <si>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</si>
  <si>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</si>
  <si>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</si>
  <si>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</si>
  <si>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</si>
  <si>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</si>
  <si>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</si>
  <si>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</si>
  <si>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</si>
  <si>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</si>
  <si>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</si>
  <si>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</si>
  <si>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</si>
  <si>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</si>
  <si>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</si>
  <si>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</si>
  <si>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</si>
  <si>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</si>
  <si>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</si>
  <si>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</si>
  <si>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</si>
  <si>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</si>
  <si>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</si>
  <si>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</si>
  <si>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</si>
  <si>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</si>
  <si>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</si>
  <si>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</si>
  <si>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</si>
  <si>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</si>
  <si>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</si>
  <si>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</si>
  <si>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</si>
  <si>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</si>
  <si>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</si>
  <si>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</si>
  <si>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</si>
  <si>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</si>
  <si>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</si>
  <si>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</si>
  <si>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</si>
  <si>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</si>
  <si>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</si>
  <si>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</si>
  <si>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</si>
  <si>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</si>
  <si>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</si>
  <si>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</si>
  <si>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</si>
  <si>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</si>
  <si>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</si>
  <si>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</si>
  <si>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</si>
  <si>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</si>
  <si>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</si>
  <si>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</si>
  <si>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</si>
  <si>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</si>
  <si>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</si>
  <si>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</si>
  <si>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</si>
  <si>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</si>
  <si>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</si>
  <si>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</si>
  <si>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</si>
  <si>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</si>
  <si>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</si>
  <si>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</si>
  <si>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</si>
  <si>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</si>
  <si>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</si>
  <si>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</si>
  <si>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</si>
  <si>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</si>
  <si>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</si>
  <si>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</si>
  <si>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</si>
  <si>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</si>
  <si>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</si>
  <si>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</si>
  <si>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</si>
  <si>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</si>
  <si>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</si>
  <si>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</si>
  <si>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</si>
  <si>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</si>
  <si>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</si>
  <si>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</si>
  <si>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</si>
  <si>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</si>
  <si>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</si>
  <si>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</si>
  <si>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</si>
  <si>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</si>
  <si>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</si>
  <si>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</si>
  <si>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</si>
  <si>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</si>
  <si>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</si>
  <si>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</si>
  <si>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</si>
  <si>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</si>
  <si>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</si>
  <si>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</si>
  <si>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</si>
  <si>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</si>
  <si>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</si>
  <si>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</si>
  <si>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</si>
  <si>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</si>
  <si>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</si>
  <si>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</si>
  <si>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</si>
  <si>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</si>
  <si>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</si>
  <si>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</si>
  <si>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</si>
  <si>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</si>
  <si>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</si>
  <si>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</si>
  <si>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</si>
  <si>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</si>
  <si>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</si>
  <si>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</si>
  <si>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</si>
  <si>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</si>
  <si>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</si>
  <si>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</si>
  <si>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</si>
  <si>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</si>
  <si>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</si>
  <si>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</si>
  <si>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</si>
  <si>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</si>
  <si>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</si>
  <si>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</si>
  <si>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</si>
  <si>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</si>
  <si>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</si>
  <si>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</si>
  <si>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</si>
  <si>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</si>
  <si>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</si>
  <si>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</si>
  <si>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</si>
  <si>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</si>
  <si>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</si>
  <si>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</si>
  <si>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</si>
  <si>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</si>
  <si>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</si>
  <si>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</si>
  <si>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</si>
  <si>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</si>
  <si>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</si>
  <si>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</si>
  <si>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</si>
  <si>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</si>
  <si>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</si>
  <si>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</si>
  <si>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</si>
  <si>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</si>
  <si>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</si>
  <si>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</si>
  <si>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</si>
  <si>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</si>
  <si>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</si>
  <si>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</si>
  <si>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</si>
  <si>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</si>
  <si>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</si>
  <si>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</si>
  <si>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</si>
  <si>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</si>
  <si>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</si>
  <si>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</si>
  <si>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</si>
  <si>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</si>
  <si>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</si>
  <si>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</si>
  <si>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</si>
  <si>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</si>
  <si>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</si>
  <si>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</si>
  <si>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</si>
  <si>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</si>
  <si>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</si>
  <si>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</si>
  <si>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</si>
  <si>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</si>
  <si>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</si>
  <si>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</si>
  <si>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</si>
  <si>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</si>
  <si>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</si>
  <si>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</si>
  <si>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</si>
  <si>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</si>
  <si>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</si>
  <si>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</si>
  <si>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</si>
  <si>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</si>
  <si>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</si>
  <si>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</si>
  <si>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</si>
  <si>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</si>
  <si>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</si>
  <si>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</si>
  <si>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</si>
  <si>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</si>
  <si>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</si>
  <si>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</si>
  <si>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</si>
  <si>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</si>
  <si>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</si>
  <si>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</si>
  <si>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</si>
  <si>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</si>
  <si>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</si>
  <si>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</si>
  <si>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</si>
  <si>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</si>
  <si>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</si>
  <si>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</si>
  <si>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</si>
  <si>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</si>
  <si>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</si>
  <si>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</si>
  <si>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</si>
  <si>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</si>
  <si>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</si>
  <si>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</si>
  <si>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</si>
  <si>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</si>
  <si>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</si>
  <si>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</si>
  <si>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</si>
  <si>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</si>
  <si>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</si>
  <si>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</si>
  <si>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</si>
  <si>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</si>
  <si>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</si>
  <si>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</si>
  <si>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</si>
  <si>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</si>
  <si>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</si>
  <si>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</si>
  <si>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</si>
  <si>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</si>
  <si>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</si>
  <si>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</si>
  <si>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</si>
  <si>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</si>
  <si>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</si>
  <si>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</si>
  <si>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</si>
  <si>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</si>
  <si>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</si>
  <si>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</si>
  <si>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</si>
  <si>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</si>
  <si>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</si>
  <si>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</si>
  <si>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</si>
  <si>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</si>
  <si>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</si>
  <si>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</si>
  <si>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</si>
  <si>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</si>
  <si>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</si>
  <si>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</si>
  <si>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</si>
  <si>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</si>
  <si>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</si>
  <si>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</si>
  <si>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</si>
  <si>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</si>
  <si>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</si>
  <si>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</si>
  <si>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</si>
  <si>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</si>
  <si>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</si>
  <si>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</si>
  <si>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</si>
  <si>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</si>
  <si>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</si>
  <si>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</si>
  <si>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</si>
  <si>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</si>
  <si>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</si>
  <si>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</si>
  <si>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</si>
  <si>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</si>
  <si>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</si>
  <si>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</si>
  <si>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</si>
  <si>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</si>
  <si>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</si>
  <si>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</si>
  <si>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</si>
  <si>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</si>
  <si>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</si>
  <si>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</si>
  <si>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</si>
  <si>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</si>
  <si>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</si>
  <si>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</si>
  <si>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</si>
  <si>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</si>
  <si>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</si>
  <si>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</si>
  <si>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</si>
  <si>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</si>
  <si>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</si>
  <si>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</si>
  <si>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</si>
  <si>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</si>
  <si>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</si>
  <si>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</si>
  <si>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</si>
  <si>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</si>
  <si>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</si>
  <si>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</si>
  <si>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</si>
  <si>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</si>
  <si>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</si>
  <si>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</si>
  <si>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</si>
  <si>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</si>
  <si>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</si>
  <si>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</si>
  <si>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</si>
  <si>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</si>
  <si>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</si>
  <si>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</si>
  <si>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</si>
  <si>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</si>
  <si>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</si>
  <si>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</si>
  <si>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</si>
  <si>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</si>
  <si>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</si>
  <si>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</si>
  <si>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</si>
  <si>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</si>
  <si>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</si>
  <si>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</si>
  <si>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</si>
  <si>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</si>
  <si>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</si>
  <si>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</si>
  <si>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</si>
  <si>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</si>
  <si>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</si>
  <si>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</si>
  <si>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</si>
  <si>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</si>
  <si>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</si>
  <si>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</si>
  <si>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</si>
  <si>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</si>
  <si>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</si>
  <si>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</si>
  <si>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</si>
  <si>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</si>
  <si>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</si>
  <si>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</si>
  <si>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</si>
  <si>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</si>
  <si>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</si>
  <si>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</si>
  <si>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</si>
  <si>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</si>
  <si>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</si>
  <si>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</si>
  <si>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</si>
  <si>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</si>
  <si>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</si>
  <si>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</si>
  <si>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</si>
  <si>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</si>
  <si>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</si>
  <si>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</si>
  <si>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</si>
  <si>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</si>
  <si>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</si>
  <si>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</si>
  <si>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</si>
  <si>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</si>
  <si>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</si>
  <si>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</si>
  <si>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</si>
  <si>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</si>
  <si>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</si>
  <si>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</si>
  <si>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</si>
  <si>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</si>
  <si>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</si>
  <si>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</si>
  <si>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</si>
  <si>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</si>
  <si>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</si>
  <si>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</si>
  <si>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</si>
  <si>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</si>
  <si>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</si>
  <si>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</si>
  <si>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</si>
  <si>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</si>
  <si>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</si>
  <si>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</si>
  <si>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</si>
  <si>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</si>
  <si>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</si>
  <si>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</si>
  <si>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</si>
  <si>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</si>
  <si>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</si>
  <si>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</si>
  <si>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</si>
  <si>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</si>
  <si>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</si>
  <si>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</si>
  <si>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</si>
  <si>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</si>
  <si>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</si>
  <si>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</si>
  <si>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</si>
  <si>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</si>
  <si>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</si>
  <si>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</si>
  <si>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</si>
  <si>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</si>
  <si>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</si>
  <si>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</si>
  <si>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</si>
  <si>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</si>
  <si>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</si>
  <si>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</si>
  <si>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</si>
  <si>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</si>
  <si>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</si>
  <si>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</si>
  <si>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</si>
  <si>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</si>
  <si>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</si>
  <si>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</si>
  <si>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</si>
  <si>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</si>
  <si>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</si>
  <si>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</si>
  <si>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</si>
  <si>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</si>
  <si>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</si>
  <si>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</si>
  <si>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</si>
  <si>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</si>
  <si>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</si>
  <si>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</si>
  <si>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</si>
  <si>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</si>
  <si>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</si>
  <si>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</si>
  <si>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</si>
  <si>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</si>
  <si>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</si>
  <si>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</si>
  <si>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</si>
  <si>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</si>
  <si>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</si>
  <si>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</si>
  <si>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</si>
  <si>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</si>
  <si>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</si>
  <si>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</si>
  <si>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</si>
  <si>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</si>
  <si>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</si>
  <si>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</si>
  <si>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</si>
  <si>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</si>
  <si>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</si>
  <si>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</si>
  <si>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</si>
  <si>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</si>
  <si>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</si>
  <si>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</si>
  <si>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</si>
  <si>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</si>
  <si>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</si>
  <si>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</si>
  <si>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</si>
  <si>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</si>
  <si>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</si>
  <si>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</si>
  <si>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</si>
  <si>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</si>
  <si>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</si>
  <si>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</si>
  <si>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</si>
  <si>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</si>
  <si>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</si>
  <si>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</si>
  <si>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</si>
  <si>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</si>
  <si>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</si>
  <si>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</si>
  <si>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</si>
  <si>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</si>
  <si>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</si>
  <si>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</si>
  <si>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</si>
  <si>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</si>
  <si>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</si>
  <si>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</si>
  <si>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</si>
  <si>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</si>
  <si>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</si>
  <si>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</si>
  <si>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</si>
  <si>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</si>
  <si>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</si>
  <si>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</si>
  <si>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</si>
  <si>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</si>
  <si>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</si>
  <si>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</si>
  <si>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</si>
  <si>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</si>
  <si>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</si>
  <si>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</si>
  <si>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</si>
  <si>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</si>
  <si>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</si>
  <si>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</si>
  <si>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</si>
  <si>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</si>
  <si>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</si>
  <si>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</si>
  <si>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</si>
  <si>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</si>
  <si>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</si>
  <si>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</si>
  <si>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</si>
  <si>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</si>
  <si>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</si>
  <si>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</si>
  <si>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</si>
  <si>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</si>
  <si>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</si>
  <si>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</si>
  <si>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</si>
  <si>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</si>
  <si>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</si>
  <si>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</si>
  <si>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</si>
  <si>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</si>
  <si>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</si>
  <si>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</si>
  <si>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</si>
  <si>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</si>
  <si>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</si>
  <si>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</si>
  <si>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</si>
  <si>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</si>
  <si>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</si>
  <si>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</si>
  <si>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</si>
  <si>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</si>
  <si>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</si>
  <si>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</si>
  <si>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</si>
  <si>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</si>
  <si>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</si>
  <si>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</si>
  <si>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</si>
  <si>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</si>
  <si>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</si>
  <si>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</si>
  <si>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</si>
  <si>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</si>
  <si>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</si>
  <si>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</si>
  <si>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</si>
  <si>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</si>
  <si>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</si>
  <si>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</si>
  <si>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</si>
  <si>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</si>
  <si>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</si>
  <si>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</si>
  <si>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</si>
  <si>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</si>
  <si>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</si>
  <si>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</si>
  <si>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</si>
  <si>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</si>
  <si>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</si>
  <si>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</si>
  <si>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</si>
  <si>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</si>
  <si>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</si>
  <si>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</si>
  <si>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</si>
  <si>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</si>
  <si>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</si>
  <si>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</si>
  <si>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</si>
  <si>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</si>
  <si>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</si>
  <si>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</si>
  <si>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</si>
  <si>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</si>
  <si>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</si>
  <si>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</si>
  <si>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</si>
  <si>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</si>
  <si>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</si>
  <si>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</si>
  <si>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</si>
  <si>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</si>
  <si>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</si>
  <si>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</si>
  <si>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</si>
  <si>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</si>
  <si>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</si>
  <si>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</si>
  <si>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</si>
  <si>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</si>
  <si>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</si>
  <si>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</si>
  <si>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</si>
  <si>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</si>
  <si>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</si>
  <si>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</si>
  <si>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</si>
  <si>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</si>
  <si>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</si>
  <si>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</si>
  <si>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</si>
  <si>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</si>
  <si>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</si>
  <si>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</si>
  <si>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</si>
  <si>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</si>
  <si>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</si>
  <si>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</si>
  <si>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</si>
  <si>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</si>
  <si>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</si>
  <si>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</si>
  <si>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</si>
  <si>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</si>
  <si>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</si>
  <si>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</si>
  <si>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</si>
  <si>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</si>
  <si>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</si>
  <si>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</si>
  <si>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</si>
  <si>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</si>
  <si>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</si>
  <si>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</si>
  <si>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</si>
  <si>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</si>
  <si>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</si>
  <si>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</si>
  <si>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</si>
  <si>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</si>
  <si>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</si>
  <si>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</si>
  <si>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</si>
  <si>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</si>
  <si>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</si>
  <si>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</si>
  <si>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</si>
  <si>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</si>
  <si>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</si>
  <si>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</si>
  <si>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</si>
  <si>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</si>
  <si>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</si>
  <si>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</si>
  <si>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</si>
  <si>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</si>
  <si>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</si>
  <si>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</si>
  <si>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</si>
  <si>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</si>
  <si>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</si>
  <si>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</si>
  <si>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</si>
  <si>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</si>
  <si>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</si>
  <si>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</si>
  <si>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</si>
  <si>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</si>
  <si>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</si>
  <si>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</si>
  <si>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</si>
  <si>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</si>
  <si>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</si>
  <si>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</si>
  <si>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</si>
  <si>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</si>
  <si>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</si>
  <si>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</si>
  <si>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</si>
  <si>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</si>
  <si>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</si>
  <si>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</si>
  <si>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</si>
  <si>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</si>
  <si>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</si>
  <si>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</si>
  <si>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</si>
  <si>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</si>
  <si>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</si>
  <si>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</si>
  <si>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</si>
  <si>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</si>
  <si>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</si>
  <si>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</si>
  <si>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</si>
  <si>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</si>
  <si>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</si>
  <si>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</si>
  <si>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</si>
  <si>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</si>
  <si>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</si>
  <si>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</si>
  <si>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</si>
  <si>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</si>
  <si>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</si>
  <si>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</si>
  <si>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</si>
  <si>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</si>
  <si>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</si>
  <si>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</si>
  <si>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</si>
  <si>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</si>
  <si>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</si>
  <si>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</si>
  <si>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</si>
  <si>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</si>
  <si>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</si>
  <si>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</si>
  <si>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</si>
  <si>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</si>
  <si>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</si>
  <si>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</si>
  <si>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</si>
  <si>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</si>
  <si>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</si>
  <si>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</si>
  <si>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</si>
  <si>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</si>
  <si>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</si>
  <si>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</si>
  <si>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</si>
  <si>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</si>
  <si>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</si>
  <si>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</si>
  <si>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</si>
  <si>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</si>
  <si>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</si>
  <si>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</si>
  <si>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</si>
  <si>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</si>
  <si>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</si>
  <si>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</si>
  <si>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</si>
  <si>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</si>
  <si>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</si>
  <si>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</si>
  <si>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</si>
  <si>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</si>
  <si>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</si>
  <si>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</si>
  <si>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</si>
  <si>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</si>
  <si>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</si>
  <si>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</si>
  <si>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</si>
  <si>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</si>
  <si>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</si>
  <si>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</si>
  <si>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</si>
  <si>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</si>
  <si>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</si>
  <si>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</si>
  <si>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</si>
  <si>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</si>
  <si>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</si>
  <si>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</si>
  <si>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</si>
  <si>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</si>
  <si>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</si>
  <si>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</si>
  <si>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</si>
  <si>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</si>
  <si>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</si>
  <si>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</si>
  <si>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</si>
  <si>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</si>
  <si>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</si>
  <si>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</si>
  <si>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</si>
  <si>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</si>
  <si>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</si>
  <si>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</si>
  <si>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</si>
  <si>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</si>
  <si>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</si>
  <si>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</si>
  <si>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</si>
  <si>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</si>
  <si>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</si>
  <si>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</si>
  <si>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</si>
  <si>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</si>
  <si>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</si>
  <si>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</si>
  <si>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</si>
  <si>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</si>
  <si>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</si>
  <si>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</si>
  <si>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</si>
  <si>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</si>
  <si>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</si>
  <si>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</si>
  <si>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</si>
  <si>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</si>
  <si>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</si>
  <si>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</si>
  <si>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</si>
  <si>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</si>
  <si>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</si>
  <si>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</si>
  <si>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</si>
  <si>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</si>
  <si>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</si>
  <si>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</si>
  <si>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</si>
  <si>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</si>
  <si>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</si>
  <si>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</si>
  <si>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</si>
  <si>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</si>
  <si>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</si>
  <si>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</si>
  <si>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</si>
  <si>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</si>
  <si>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</si>
  <si>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</si>
  <si>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</si>
  <si>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</si>
  <si>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</si>
  <si>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</si>
  <si>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</si>
  <si>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</si>
  <si>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</si>
  <si>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</si>
  <si>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</si>
  <si>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</si>
  <si>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</si>
  <si>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</si>
  <si>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</si>
  <si>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</si>
  <si>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</si>
  <si>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</si>
  <si>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</si>
  <si>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</si>
  <si>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</si>
  <si>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</si>
  <si>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</si>
  <si>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</si>
  <si>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</si>
  <si>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</si>
  <si>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</si>
  <si>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</si>
  <si>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</si>
  <si>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</si>
  <si>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</si>
  <si>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</si>
  <si>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</si>
  <si>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</si>
  <si>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</si>
  <si>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</si>
  <si>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</si>
  <si>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</si>
  <si>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</si>
  <si>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</si>
  <si>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</si>
  <si>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</si>
  <si>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</si>
  <si>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</si>
  <si>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</si>
  <si>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</si>
  <si>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</si>
  <si>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</si>
  <si>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</si>
  <si>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</si>
  <si>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</si>
  <si>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</si>
  <si>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</si>
  <si>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</si>
  <si>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</si>
  <si>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</si>
  <si>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</si>
  <si>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</si>
  <si>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</si>
  <si>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</si>
  <si>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</si>
  <si>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</si>
  <si>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</si>
  <si>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</si>
  <si>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</si>
  <si>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</si>
  <si>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</si>
  <si>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</si>
  <si>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</si>
  <si>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</si>
  <si>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</si>
  <si>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</si>
  <si>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</si>
  <si>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</si>
  <si>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</si>
  <si>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</si>
  <si>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</si>
  <si>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</si>
  <si>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</si>
  <si>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</si>
  <si>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</si>
  <si>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</si>
  <si>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</si>
  <si>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</si>
  <si>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</si>
  <si>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</si>
  <si>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</si>
  <si>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</si>
  <si>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</si>
  <si>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</si>
  <si>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</si>
  <si>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</si>
  <si>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</si>
  <si>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</si>
  <si>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</si>
  <si>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</si>
  <si>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</si>
  <si>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</si>
  <si>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</si>
  <si>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</si>
  <si>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</si>
  <si>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</si>
  <si>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</si>
  <si>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</si>
  <si>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</si>
  <si>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</si>
  <si>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</si>
  <si>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</si>
  <si>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</si>
  <si>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</si>
  <si>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</si>
  <si>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</si>
  <si>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</si>
  <si>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</si>
  <si>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</si>
  <si>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</si>
  <si>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</si>
  <si>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</si>
  <si>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</si>
  <si>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</si>
  <si>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</si>
  <si>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</si>
  <si>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</si>
  <si>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</si>
  <si>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</si>
  <si>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</si>
  <si>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</si>
  <si>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</si>
  <si>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</si>
  <si>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</si>
  <si>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</si>
  <si>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</si>
  <si>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</si>
  <si>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</si>
  <si>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</si>
  <si>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</si>
  <si>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</si>
  <si>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</si>
  <si>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</si>
  <si>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</si>
  <si>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</si>
  <si>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</si>
  <si>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</si>
  <si>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</si>
  <si>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</si>
  <si>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</si>
  <si>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</si>
  <si>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</si>
  <si>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</si>
  <si>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</si>
  <si>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</si>
  <si>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</si>
  <si>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</si>
  <si>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</si>
  <si>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</si>
  <si>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</si>
  <si>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</si>
  <si>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</si>
  <si>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</si>
  <si>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</si>
  <si>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</si>
  <si>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</si>
  <si>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</si>
  <si>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</si>
  <si>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</si>
  <si>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</si>
  <si>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</si>
  <si>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</si>
  <si>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</si>
  <si>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</si>
  <si>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</si>
  <si>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</si>
  <si>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</si>
  <si>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</si>
  <si>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</si>
  <si>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</si>
  <si>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</si>
  <si>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</si>
  <si>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</si>
  <si>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</si>
  <si>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</si>
  <si>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</si>
  <si>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</si>
  <si>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</si>
  <si>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</si>
  <si>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</si>
  <si>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</si>
  <si>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</si>
  <si>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</si>
  <si>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</si>
  <si>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</si>
  <si>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</si>
  <si>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</si>
  <si>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</si>
  <si>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</si>
  <si>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</si>
  <si>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</si>
  <si>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</si>
  <si>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</si>
  <si>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</si>
  <si>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</si>
  <si>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</si>
  <si>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</si>
  <si>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</si>
  <si>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</si>
  <si>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</si>
  <si>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</si>
  <si>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</si>
  <si>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</si>
  <si>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</si>
  <si>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</si>
  <si>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</si>
  <si>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</si>
  <si>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</si>
  <si>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</si>
  <si>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</si>
  <si>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</si>
  <si>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</si>
  <si>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</si>
  <si>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</si>
  <si>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</si>
  <si>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</si>
  <si>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</si>
  <si>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</si>
  <si>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</si>
  <si>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</si>
  <si>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</si>
  <si>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</si>
  <si>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</si>
  <si>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</si>
  <si>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</si>
  <si>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</si>
  <si>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</si>
  <si>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</si>
  <si>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</si>
  <si>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</si>
  <si>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</si>
  <si>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</si>
  <si>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</si>
  <si>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</si>
  <si>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</si>
  <si>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</si>
  <si>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</si>
  <si>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</si>
  <si>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</si>
  <si>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</si>
  <si>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</si>
  <si>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</si>
  <si>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</si>
  <si>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</si>
  <si>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</si>
  <si>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</si>
  <si>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</si>
  <si>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</si>
  <si>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</si>
  <si>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</si>
  <si>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</si>
  <si>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</si>
  <si>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</si>
  <si>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</si>
  <si>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</si>
  <si>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</si>
  <si>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</si>
  <si>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</si>
  <si>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</si>
  <si>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</si>
  <si>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</si>
  <si>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</si>
  <si>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</si>
  <si>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</si>
  <si>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</si>
  <si>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</si>
  <si>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</si>
  <si>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</si>
  <si>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</si>
  <si>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</si>
  <si>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</si>
  <si>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</si>
  <si>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</si>
  <si>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</si>
  <si>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</si>
  <si>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</si>
  <si>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</si>
  <si>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</si>
  <si>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</si>
  <si>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</si>
  <si>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</si>
  <si>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</si>
  <si>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</si>
  <si>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</si>
  <si>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</si>
  <si>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</si>
  <si>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</si>
  <si>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</si>
  <si>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</si>
  <si>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</si>
  <si>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</si>
  <si>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</si>
  <si>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</si>
  <si>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</si>
  <si>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</si>
  <si>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</si>
  <si>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</si>
  <si>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</si>
  <si>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</si>
  <si>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</si>
  <si>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</si>
  <si>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</si>
  <si>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</si>
  <si>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</si>
  <si>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</si>
  <si>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</si>
  <si>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</si>
  <si>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</si>
  <si>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</si>
  <si>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</si>
  <si>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</si>
  <si>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</si>
  <si>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</si>
  <si>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</si>
  <si>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</si>
  <si>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</si>
  <si>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</si>
  <si>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</si>
  <si>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</si>
  <si>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</si>
  <si>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</si>
  <si>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</si>
  <si>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</si>
  <si>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</si>
  <si>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</si>
  <si>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</si>
  <si>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</si>
  <si>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</si>
  <si>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</si>
  <si>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</si>
  <si>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</si>
  <si>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</si>
  <si>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</si>
  <si>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</si>
  <si>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</si>
  <si>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</si>
  <si>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</si>
  <si>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</si>
  <si>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</si>
  <si>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</si>
  <si>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</si>
  <si>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</si>
  <si>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</si>
  <si>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</si>
  <si>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</si>
  <si>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</si>
  <si>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</si>
  <si>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</si>
  <si>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</si>
  <si>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</si>
  <si>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</si>
  <si>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</si>
  <si>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</si>
  <si>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</si>
  <si>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</si>
  <si>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</si>
  <si>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</si>
  <si>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</si>
  <si>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</si>
  <si>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</si>
  <si>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</si>
  <si>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</si>
  <si>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</si>
  <si>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</si>
  <si>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</si>
  <si>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</si>
  <si>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</si>
  <si>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</si>
  <si>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</si>
  <si>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</si>
  <si>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</si>
  <si>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</si>
  <si>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</si>
  <si>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</si>
  <si>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</si>
  <si>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</si>
  <si>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</si>
  <si>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</si>
  <si>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</si>
  <si>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</si>
  <si>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</si>
  <si>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</si>
  <si>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</si>
  <si>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</si>
  <si>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</si>
  <si>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</si>
  <si>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</si>
  <si>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</si>
  <si>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</si>
  <si>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</si>
  <si>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</si>
  <si>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</si>
  <si>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</si>
  <si>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</si>
  <si>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</si>
  <si>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</si>
  <si>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</si>
  <si>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</si>
  <si>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</si>
  <si>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</si>
  <si>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</si>
  <si>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</si>
  <si>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</si>
  <si>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</si>
  <si>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</si>
  <si>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</si>
  <si>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</si>
  <si>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</si>
  <si>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</si>
  <si>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</si>
  <si>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</si>
  <si>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</si>
  <si>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</si>
  <si>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</si>
  <si>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</si>
  <si>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</si>
  <si>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</si>
  <si>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</si>
  <si>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</si>
  <si>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</si>
  <si>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</si>
  <si>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</si>
  <si>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</si>
  <si>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</si>
  <si>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</si>
  <si>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</si>
  <si>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</si>
  <si>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</si>
  <si>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</si>
  <si>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</si>
  <si>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</si>
  <si>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</si>
  <si>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</si>
  <si>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</si>
  <si>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</si>
  <si>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</si>
  <si>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</si>
  <si>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</si>
  <si>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</si>
  <si>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</si>
  <si>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</si>
  <si>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</si>
  <si>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</si>
  <si>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</si>
  <si>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</si>
  <si>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</si>
  <si>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</si>
  <si>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</si>
  <si>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</si>
  <si>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</si>
  <si>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</si>
  <si>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</si>
  <si>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</si>
  <si>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</si>
  <si>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</si>
  <si>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</si>
  <si>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</si>
  <si>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</si>
  <si>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</si>
  <si>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</si>
  <si>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</si>
  <si>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</si>
  <si>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</si>
  <si>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</si>
  <si>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</si>
  <si>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</si>
  <si>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</si>
  <si>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</si>
  <si>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</si>
  <si>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</si>
  <si>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</si>
  <si>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</si>
  <si>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</si>
  <si>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</si>
  <si>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</si>
  <si>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</si>
  <si>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</si>
  <si>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</si>
  <si>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</si>
  <si>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</si>
  <si>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</si>
  <si>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</si>
  <si>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</si>
  <si>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</si>
  <si>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</si>
  <si>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</si>
  <si>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</si>
  <si>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</si>
  <si>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</si>
  <si>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</si>
  <si>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</si>
  <si>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</si>
  <si>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</si>
  <si>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</si>
  <si>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</si>
  <si>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</si>
  <si>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</si>
  <si>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</si>
  <si>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</si>
  <si>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</si>
  <si>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</si>
  <si>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</si>
  <si>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</si>
  <si>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</si>
  <si>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</si>
  <si>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</si>
  <si>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</si>
  <si>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</si>
  <si>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</si>
  <si>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</si>
  <si>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</si>
  <si>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</si>
  <si>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</si>
  <si>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</si>
  <si>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</si>
  <si>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</si>
  <si>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</si>
  <si>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</si>
  <si>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</si>
  <si>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</si>
  <si>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</si>
  <si>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</si>
  <si>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</si>
  <si>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</si>
  <si>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</si>
  <si>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</si>
  <si>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2 Gavetas Vacias + 1 Gavetas Fallando</t>
  </si>
  <si>
    <t>ReservaC Norte</t>
  </si>
  <si>
    <t xml:space="preserve">Brioso Luciano, Cristino </t>
  </si>
  <si>
    <t>3335871159</t>
  </si>
  <si>
    <t>3335871088</t>
  </si>
  <si>
    <t>3335871770</t>
  </si>
  <si>
    <t>3335871636</t>
  </si>
  <si>
    <t>3335871622</t>
  </si>
  <si>
    <t>3335871615</t>
  </si>
  <si>
    <t>3335871509</t>
  </si>
  <si>
    <t>Morales Payano, Wilfredy Leandro</t>
  </si>
  <si>
    <t>3335871813</t>
  </si>
  <si>
    <t>3335871811</t>
  </si>
  <si>
    <t>3335871791</t>
  </si>
  <si>
    <t>3335871832</t>
  </si>
  <si>
    <t>3335871837</t>
  </si>
  <si>
    <t>3335871844</t>
  </si>
  <si>
    <t>3335871848</t>
  </si>
  <si>
    <t>3335871849</t>
  </si>
  <si>
    <t>3335871850</t>
  </si>
  <si>
    <t>3335871892</t>
  </si>
  <si>
    <t>3335871882</t>
  </si>
  <si>
    <t>3335871877</t>
  </si>
  <si>
    <t>3335871864</t>
  </si>
  <si>
    <t>3335871862</t>
  </si>
  <si>
    <t>GAVETA DE DEPOSITO LLENA</t>
  </si>
  <si>
    <t>3335871944</t>
  </si>
  <si>
    <t>3335871939</t>
  </si>
  <si>
    <t>3335871937</t>
  </si>
  <si>
    <t>3335871930</t>
  </si>
  <si>
    <t>3335871918</t>
  </si>
  <si>
    <t>3335871915</t>
  </si>
  <si>
    <t>3335871914</t>
  </si>
  <si>
    <t>3335871909</t>
  </si>
  <si>
    <t>3335871908</t>
  </si>
  <si>
    <t>ATM S/M Olé Av. España</t>
  </si>
  <si>
    <t>3335871972</t>
  </si>
  <si>
    <t>3335871971</t>
  </si>
  <si>
    <t>3335871968</t>
  </si>
  <si>
    <t>3335871966</t>
  </si>
  <si>
    <t>3335871965</t>
  </si>
  <si>
    <t>3335871964</t>
  </si>
  <si>
    <t>3335871963</t>
  </si>
  <si>
    <t>3335871962</t>
  </si>
  <si>
    <t>3335871959</t>
  </si>
  <si>
    <t>3335871957</t>
  </si>
  <si>
    <t>3335871956</t>
  </si>
  <si>
    <t>3335871955</t>
  </si>
  <si>
    <t>3335871953</t>
  </si>
  <si>
    <t>3335871949</t>
  </si>
  <si>
    <t>3335871998</t>
  </si>
  <si>
    <t>3335871996</t>
  </si>
  <si>
    <t>3335871995</t>
  </si>
  <si>
    <t>3335871994</t>
  </si>
  <si>
    <t>3335871992</t>
  </si>
  <si>
    <t>3335871987</t>
  </si>
  <si>
    <t>3335871985</t>
  </si>
  <si>
    <t>3335871983</t>
  </si>
  <si>
    <t>3335871982</t>
  </si>
  <si>
    <t>3335871981</t>
  </si>
  <si>
    <t>3335871980</t>
  </si>
  <si>
    <t>3335871979</t>
  </si>
  <si>
    <t>3335871978</t>
  </si>
  <si>
    <t>3335871977</t>
  </si>
  <si>
    <t>3335871976</t>
  </si>
  <si>
    <t>3335871975</t>
  </si>
  <si>
    <t>3335872007</t>
  </si>
  <si>
    <t>3335872006</t>
  </si>
  <si>
    <t>3335872005</t>
  </si>
  <si>
    <t>3335872004</t>
  </si>
  <si>
    <t>3335872003</t>
  </si>
  <si>
    <t>3335872002</t>
  </si>
  <si>
    <t>3335872001</t>
  </si>
  <si>
    <t>3335872022</t>
  </si>
  <si>
    <t>3335872021</t>
  </si>
  <si>
    <t>3335872019</t>
  </si>
  <si>
    <t>3335872049</t>
  </si>
  <si>
    <t>3335872048</t>
  </si>
  <si>
    <t>3335872047</t>
  </si>
  <si>
    <t>3335872044</t>
  </si>
  <si>
    <t>3335872043</t>
  </si>
  <si>
    <t>3335872042</t>
  </si>
  <si>
    <t>3335872039</t>
  </si>
  <si>
    <t>3335872038</t>
  </si>
  <si>
    <t>3335872036</t>
  </si>
  <si>
    <t>3335872035</t>
  </si>
  <si>
    <t>3335872029</t>
  </si>
  <si>
    <t>3335872027</t>
  </si>
  <si>
    <t>3335872026</t>
  </si>
  <si>
    <t>3335872097</t>
  </si>
  <si>
    <t>3335872095</t>
  </si>
  <si>
    <t>3335872094</t>
  </si>
  <si>
    <t>3335872093</t>
  </si>
  <si>
    <t>3335872092</t>
  </si>
  <si>
    <t>3335872091</t>
  </si>
  <si>
    <t>3335872090</t>
  </si>
  <si>
    <t>3335872089</t>
  </si>
  <si>
    <t>3335872088</t>
  </si>
  <si>
    <t>3335872087</t>
  </si>
  <si>
    <t>3335872086</t>
  </si>
  <si>
    <t>3335872085</t>
  </si>
  <si>
    <t>3335872084</t>
  </si>
  <si>
    <t>3335872083</t>
  </si>
  <si>
    <t>3335872082</t>
  </si>
  <si>
    <t>3335872080</t>
  </si>
  <si>
    <t>3335872078</t>
  </si>
  <si>
    <t>3335872077</t>
  </si>
  <si>
    <t>3335872076</t>
  </si>
  <si>
    <t>3335872075</t>
  </si>
  <si>
    <t>3335872074</t>
  </si>
  <si>
    <t>3335872073</t>
  </si>
  <si>
    <t>3335872072</t>
  </si>
  <si>
    <t>3335872071</t>
  </si>
  <si>
    <t>3335872070</t>
  </si>
  <si>
    <t>3335872069</t>
  </si>
  <si>
    <t>3335872054</t>
  </si>
  <si>
    <t>3335872106</t>
  </si>
  <si>
    <t>3335872110</t>
  </si>
  <si>
    <t>3335872109</t>
  </si>
  <si>
    <t>3335872108</t>
  </si>
  <si>
    <t>3335872107</t>
  </si>
  <si>
    <t>3335872145</t>
  </si>
  <si>
    <t>3335872144</t>
  </si>
  <si>
    <t>3335872143</t>
  </si>
  <si>
    <t>3335872142</t>
  </si>
  <si>
    <t>3335872141</t>
  </si>
  <si>
    <t>3335872140</t>
  </si>
  <si>
    <t>3335872139</t>
  </si>
  <si>
    <t>3335872135</t>
  </si>
  <si>
    <t>3335872134</t>
  </si>
  <si>
    <t>3335872133</t>
  </si>
  <si>
    <t>3335872132</t>
  </si>
  <si>
    <t>3335872131</t>
  </si>
  <si>
    <t>3335872130</t>
  </si>
  <si>
    <t>3335872129</t>
  </si>
  <si>
    <t>3335872128</t>
  </si>
  <si>
    <t>3335872127</t>
  </si>
  <si>
    <t>3335872126</t>
  </si>
  <si>
    <t>3335872125</t>
  </si>
  <si>
    <t>3335872124</t>
  </si>
  <si>
    <t>3335872122</t>
  </si>
  <si>
    <t>3335872112</t>
  </si>
  <si>
    <t>3335872168</t>
  </si>
  <si>
    <t>3335872167</t>
  </si>
  <si>
    <t>3335872165</t>
  </si>
  <si>
    <t>3335872161</t>
  </si>
  <si>
    <t>3335872160</t>
  </si>
  <si>
    <t>3335872159</t>
  </si>
  <si>
    <t>3335872158</t>
  </si>
  <si>
    <t>3335872156</t>
  </si>
  <si>
    <t>3335872155</t>
  </si>
  <si>
    <t>3335872154</t>
  </si>
  <si>
    <t>3335872153</t>
  </si>
  <si>
    <t>3335872152</t>
  </si>
  <si>
    <t>3335872151</t>
  </si>
  <si>
    <t>3335872149</t>
  </si>
  <si>
    <t>3335872148</t>
  </si>
  <si>
    <t>3335872147</t>
  </si>
  <si>
    <t xml:space="preserve">GAVETAS VACIAS + GAVETAS FALLANDO </t>
  </si>
  <si>
    <t>3335872172</t>
  </si>
  <si>
    <t>3335872173</t>
  </si>
  <si>
    <t>3335872174</t>
  </si>
  <si>
    <t>3335872175</t>
  </si>
  <si>
    <t>Abastecido</t>
  </si>
  <si>
    <t>3335872509</t>
  </si>
  <si>
    <t>3335872457</t>
  </si>
  <si>
    <t>3335872427</t>
  </si>
  <si>
    <t>3335872417</t>
  </si>
  <si>
    <t>Solucionado</t>
  </si>
  <si>
    <t>3335873395</t>
  </si>
  <si>
    <t>3335873709</t>
  </si>
  <si>
    <t>3335874012</t>
  </si>
  <si>
    <t>3335874010</t>
  </si>
  <si>
    <t>3335874008</t>
  </si>
  <si>
    <t>3335874006</t>
  </si>
  <si>
    <t>3335874005</t>
  </si>
  <si>
    <t>3335874004</t>
  </si>
  <si>
    <t>3335873999</t>
  </si>
  <si>
    <t>3335873993</t>
  </si>
  <si>
    <t>3335873975</t>
  </si>
  <si>
    <t>3335873974</t>
  </si>
  <si>
    <t>3335873971</t>
  </si>
  <si>
    <t>3335873969</t>
  </si>
  <si>
    <t>3335873967</t>
  </si>
  <si>
    <t>3335873919</t>
  </si>
  <si>
    <t>3335873914</t>
  </si>
  <si>
    <t>3335873911</t>
  </si>
  <si>
    <t>3335873908</t>
  </si>
  <si>
    <t>3335873897</t>
  </si>
  <si>
    <t>3335873880</t>
  </si>
  <si>
    <t>3335873868</t>
  </si>
  <si>
    <t>3335873863</t>
  </si>
  <si>
    <t>3335873856</t>
  </si>
  <si>
    <t>3335873842</t>
  </si>
  <si>
    <t>3335873834</t>
  </si>
  <si>
    <t>3335873827</t>
  </si>
  <si>
    <t>3335873819</t>
  </si>
  <si>
    <t>3335873818</t>
  </si>
  <si>
    <t>3335873804</t>
  </si>
  <si>
    <t>3335874063</t>
  </si>
  <si>
    <t>3335874062</t>
  </si>
  <si>
    <t>3335874061</t>
  </si>
  <si>
    <t>3335874056</t>
  </si>
  <si>
    <t>3335874054</t>
  </si>
  <si>
    <t>3335874052</t>
  </si>
  <si>
    <t>3335874042</t>
  </si>
  <si>
    <t>3335874040</t>
  </si>
  <si>
    <t>3335874037</t>
  </si>
  <si>
    <t>3335874033</t>
  </si>
  <si>
    <t>3335874031</t>
  </si>
  <si>
    <t>3335874027</t>
  </si>
  <si>
    <t>3335874026</t>
  </si>
  <si>
    <t>3335874024</t>
  </si>
  <si>
    <t>3335874082</t>
  </si>
  <si>
    <t>3335874081</t>
  </si>
  <si>
    <t>3335874080</t>
  </si>
  <si>
    <t>3335874079</t>
  </si>
  <si>
    <t>3335874078</t>
  </si>
  <si>
    <t>3335874077</t>
  </si>
  <si>
    <t>3335874076</t>
  </si>
  <si>
    <t>3335874075</t>
  </si>
  <si>
    <t>3335874074</t>
  </si>
  <si>
    <t>3335874073</t>
  </si>
  <si>
    <t>3335874072</t>
  </si>
  <si>
    <t>3335874071</t>
  </si>
  <si>
    <t>3335874070</t>
  </si>
  <si>
    <t>3335874069</t>
  </si>
  <si>
    <t>3335874068</t>
  </si>
  <si>
    <t>3335874067</t>
  </si>
  <si>
    <t>3335874066</t>
  </si>
  <si>
    <t>3335874065</t>
  </si>
  <si>
    <t>04 Mayo de 2021</t>
  </si>
  <si>
    <t>3335874125</t>
  </si>
  <si>
    <t>3335874124</t>
  </si>
  <si>
    <t>3335874123</t>
  </si>
  <si>
    <t>3335874122</t>
  </si>
  <si>
    <t>3335874121</t>
  </si>
  <si>
    <t>3335874120</t>
  </si>
  <si>
    <t>3335874119</t>
  </si>
  <si>
    <t>3335874118</t>
  </si>
  <si>
    <t>3335874117</t>
  </si>
  <si>
    <t>3335874116</t>
  </si>
  <si>
    <t>3335874115</t>
  </si>
  <si>
    <t>3335874114</t>
  </si>
  <si>
    <t>3335874113</t>
  </si>
  <si>
    <t>3335874111</t>
  </si>
  <si>
    <t>3335874110</t>
  </si>
  <si>
    <t>3335874109</t>
  </si>
  <si>
    <t>3335874108</t>
  </si>
  <si>
    <t>3335874106</t>
  </si>
  <si>
    <t>3335874105</t>
  </si>
  <si>
    <t>3335874104</t>
  </si>
  <si>
    <t>3335874103</t>
  </si>
  <si>
    <t>3335874102</t>
  </si>
  <si>
    <t>3335874101</t>
  </si>
  <si>
    <t>3335874099</t>
  </si>
  <si>
    <t>3335874096</t>
  </si>
  <si>
    <t>3335874091</t>
  </si>
  <si>
    <t>3335874089</t>
  </si>
  <si>
    <t>3335874088</t>
  </si>
  <si>
    <t>3335874087</t>
  </si>
  <si>
    <t>3335874086</t>
  </si>
  <si>
    <t>GAVETA DE RECHAZO LLENO</t>
  </si>
  <si>
    <t>GAVETA DE DEPOSITO LLENO</t>
  </si>
  <si>
    <t xml:space="preserve">Gil Carrera, Santiago </t>
  </si>
  <si>
    <t>3335874189</t>
  </si>
  <si>
    <t>3335874133</t>
  </si>
  <si>
    <t>3335874132</t>
  </si>
  <si>
    <t>3335874131</t>
  </si>
  <si>
    <t>3335874130</t>
  </si>
  <si>
    <t>REINICIO-FALLIDO</t>
  </si>
  <si>
    <t>En Servicio</t>
  </si>
  <si>
    <t>3335874494</t>
  </si>
  <si>
    <t>3335874462</t>
  </si>
  <si>
    <t>3335874447</t>
  </si>
  <si>
    <t>3335874436</t>
  </si>
  <si>
    <t>3335874414</t>
  </si>
  <si>
    <t>3335874350</t>
  </si>
  <si>
    <t>3335874325</t>
  </si>
  <si>
    <t>3335874306</t>
  </si>
  <si>
    <t>3335874290</t>
  </si>
  <si>
    <t>3335874288</t>
  </si>
  <si>
    <t>3335874281</t>
  </si>
  <si>
    <t>3335874264</t>
  </si>
  <si>
    <t>Hold</t>
  </si>
  <si>
    <t>CARGA</t>
  </si>
  <si>
    <t>Closed</t>
  </si>
  <si>
    <t>Martinez Perez, Jeffrey</t>
  </si>
  <si>
    <t>CARGA-EXITOSA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</si>
</sst>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22" fontId="7" fillId="0" borderId="64" xfId="0" applyNumberFormat="1" applyFont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30" fillId="4" borderId="64" xfId="0" applyFont="1" applyFill="1" applyBorder="1" applyAlignment="1">
      <alignment horizontal="center" vertical="center" wrapText="1"/>
    </xf>
    <xf numFmtId="0" fontId="30" fillId="40" borderId="64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64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3" fillId="5" borderId="70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40" borderId="64" xfId="0" applyFont="1" applyFill="1" applyBorder="1" applyAlignment="1">
      <alignment horizontal="center" vertical="center" wrapText="1"/>
    </xf>
    <xf numFmtId="0" fontId="11" fillId="42" borderId="64" xfId="0" applyFont="1" applyFill="1" applyBorder="1" applyAlignment="1">
      <alignment horizontal="center" vertical="center" wrapText="1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8"/>
      <tableStyleElement type="headerRow" dxfId="457"/>
      <tableStyleElement type="totalRow" dxfId="456"/>
      <tableStyleElement type="firstColumn" dxfId="455"/>
      <tableStyleElement type="lastColumn" dxfId="454"/>
      <tableStyleElement type="firstRowStripe" dxfId="453"/>
      <tableStyleElement type="firstColumnStripe" dxfId="45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80463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80464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460-helpdesk/CAisd/pdmweb.exe?OP=SEARCH+FACTORY=in+SKIPLIST=1+QBE.EQ.id=3580464" TargetMode="External"/><Relationship Id="rId2" Type="http://schemas.openxmlformats.org/officeDocument/2006/relationships/hyperlink" Target="http://s460-helpdesk/CAisd/pdmweb.exe?OP=SEARCH+FACTORY=in+SKIPLIST=1+QBE.EQ.id=3580466" TargetMode="External"/><Relationship Id="rId1" Type="http://schemas.openxmlformats.org/officeDocument/2006/relationships/hyperlink" Target="http://s460-helpdesk/CAisd/pdmweb.exe?OP=SEARCH+FACTORY=in+SKIPLIST=1+QBE.EQ.id=3580465" TargetMode="External"/><Relationship Id="rId4" Type="http://schemas.openxmlformats.org/officeDocument/2006/relationships/hyperlink" Target="http://s460-helpdesk/CAisd/pdmweb.exe?OP=SEARCH+FACTORY=in+SKIPLIST=1+QBE.EQ.id=358046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8"/>
  <sheetViews>
    <sheetView tabSelected="1" zoomScale="80" zoomScaleNormal="80" workbookViewId="0">
      <pane ySplit="4" topLeftCell="A5" activePane="bottomLeft" state="frozen"/>
      <selection pane="bottomLeft" activeCell="E71" sqref="E71:E77"/>
    </sheetView>
  </sheetViews>
  <sheetFormatPr baseColWidth="10" defaultColWidth="21" defaultRowHeight="15" x14ac:dyDescent="0.25"/>
  <cols>
    <col min="1" max="1" width="25.85546875" style="87" bestFit="1" customWidth="1"/>
    <col min="2" max="2" width="20.85546875" style="112" bestFit="1" customWidth="1"/>
    <col min="3" max="3" width="17.7109375" style="44" bestFit="1" customWidth="1"/>
    <col min="4" max="4" width="29.5703125" style="87" bestFit="1" customWidth="1"/>
    <col min="5" max="5" width="12.28515625" style="82" bestFit="1" customWidth="1"/>
    <col min="6" max="6" width="12" style="45" customWidth="1"/>
    <col min="7" max="7" width="54.5703125" style="45" customWidth="1"/>
    <col min="8" max="11" width="5.7109375" style="45" customWidth="1"/>
    <col min="12" max="12" width="50.85546875" style="45" customWidth="1"/>
    <col min="13" max="13" width="20" style="87" customWidth="1"/>
    <col min="14" max="14" width="18" style="87" customWidth="1"/>
    <col min="15" max="15" width="42.85546875" style="87" customWidth="1"/>
    <col min="16" max="16" width="30.85546875" style="89" customWidth="1"/>
    <col min="17" max="17" width="50.85546875" style="75" bestFit="1" customWidth="1"/>
    <col min="18" max="18" width="3.85546875" style="43" customWidth="1"/>
    <col min="19" max="16384" width="21" style="43"/>
  </cols>
  <sheetData>
    <row r="1" spans="1:18" ht="18" x14ac:dyDescent="0.25">
      <c r="A1" s="165" t="s">
        <v>2154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8" ht="18" x14ac:dyDescent="0.25">
      <c r="A2" s="162" t="s">
        <v>2151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8" ht="18.75" thickBot="1" x14ac:dyDescent="0.3">
      <c r="A3" s="168" t="s">
        <v>2806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  <c r="R3" s="87"/>
    </row>
    <row r="4" spans="1:18" s="25" customFormat="1" ht="18" x14ac:dyDescent="0.25">
      <c r="A4" s="139" t="s">
        <v>2395</v>
      </c>
      <c r="B4" s="138" t="s">
        <v>2216</v>
      </c>
      <c r="C4" s="139" t="s">
        <v>11</v>
      </c>
      <c r="D4" s="139" t="s">
        <v>12</v>
      </c>
      <c r="E4" s="140" t="s">
        <v>18</v>
      </c>
      <c r="F4" s="139"/>
      <c r="G4" s="139"/>
      <c r="H4" s="139"/>
      <c r="I4" s="139"/>
      <c r="J4" s="139"/>
      <c r="K4" s="139"/>
      <c r="L4" s="139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41" t="s">
        <v>2444</v>
      </c>
    </row>
    <row r="5" spans="1:18" ht="18" x14ac:dyDescent="0.25">
      <c r="A5" s="149" t="str">
        <f>VLOOKUP(E5,'LISTADO ATM'!$A$2:$C$899,3,0)</f>
        <v>DISTRITO NACIONAL</v>
      </c>
      <c r="B5" s="146" t="s">
        <v>2574</v>
      </c>
      <c r="C5" s="144">
        <v>44312.928263888891</v>
      </c>
      <c r="D5" s="144" t="s">
        <v>2459</v>
      </c>
      <c r="E5" s="145">
        <v>486</v>
      </c>
      <c r="F5" s="150" t="str">
        <f>VLOOKUP(E5,VIP!$A$2:$O12883,2,0)</f>
        <v>DRBR486</v>
      </c>
      <c r="G5" s="149" t="str">
        <f>VLOOKUP(E5,'LISTADO ATM'!$A$2:$B$898,2,0)</f>
        <v xml:space="preserve">ATM Olé La Caleta </v>
      </c>
      <c r="H5" s="149" t="str">
        <f>VLOOKUP(E5,VIP!$A$2:$O17804,7,FALSE)</f>
        <v>Si</v>
      </c>
      <c r="I5" s="149" t="str">
        <f>VLOOKUP(E5,VIP!$A$2:$O9769,8,FALSE)</f>
        <v>Si</v>
      </c>
      <c r="J5" s="149" t="str">
        <f>VLOOKUP(E5,VIP!$A$2:$O9719,8,FALSE)</f>
        <v>Si</v>
      </c>
      <c r="K5" s="149" t="str">
        <f>VLOOKUP(E5,VIP!$A$2:$O13293,6,0)</f>
        <v>NO</v>
      </c>
      <c r="L5" s="147" t="s">
        <v>2419</v>
      </c>
      <c r="M5" s="143" t="s">
        <v>2456</v>
      </c>
      <c r="N5" s="143" t="s">
        <v>2463</v>
      </c>
      <c r="O5" s="150" t="s">
        <v>2464</v>
      </c>
      <c r="P5" s="148"/>
      <c r="Q5" s="143" t="s">
        <v>2419</v>
      </c>
    </row>
    <row r="6" spans="1:18" ht="18" x14ac:dyDescent="0.25">
      <c r="A6" s="149" t="str">
        <f>VLOOKUP(E6,'LISTADO ATM'!$A$2:$C$899,3,0)</f>
        <v>DISTRITO NACIONAL</v>
      </c>
      <c r="B6" s="146">
        <v>3335870606</v>
      </c>
      <c r="C6" s="144">
        <v>44316.350694444445</v>
      </c>
      <c r="D6" s="144" t="s">
        <v>2459</v>
      </c>
      <c r="E6" s="145">
        <v>12</v>
      </c>
      <c r="F6" s="150" t="str">
        <f>VLOOKUP(E6,VIP!$A$2:$O12943,2,0)</f>
        <v>DRBR012</v>
      </c>
      <c r="G6" s="149" t="str">
        <f>VLOOKUP(E6,'LISTADO ATM'!$A$2:$B$898,2,0)</f>
        <v xml:space="preserve">ATM Comercial Ganadera (San Isidro) </v>
      </c>
      <c r="H6" s="149" t="str">
        <f>VLOOKUP(E6,VIP!$A$2:$O17864,7,FALSE)</f>
        <v>Si</v>
      </c>
      <c r="I6" s="149" t="str">
        <f>VLOOKUP(E6,VIP!$A$2:$O9829,8,FALSE)</f>
        <v>No</v>
      </c>
      <c r="J6" s="149" t="str">
        <f>VLOOKUP(E6,VIP!$A$2:$O9779,8,FALSE)</f>
        <v>No</v>
      </c>
      <c r="K6" s="149" t="str">
        <f>VLOOKUP(E6,VIP!$A$2:$O13353,6,0)</f>
        <v>NO</v>
      </c>
      <c r="L6" s="147" t="s">
        <v>2419</v>
      </c>
      <c r="M6" s="143" t="s">
        <v>2456</v>
      </c>
      <c r="N6" s="143" t="s">
        <v>2463</v>
      </c>
      <c r="O6" s="158" t="s">
        <v>2464</v>
      </c>
      <c r="P6" s="148"/>
      <c r="Q6" s="143" t="s">
        <v>2419</v>
      </c>
    </row>
    <row r="7" spans="1:18" ht="18" x14ac:dyDescent="0.25">
      <c r="A7" s="149" t="str">
        <f>VLOOKUP(E7,'LISTADO ATM'!$A$2:$C$899,3,0)</f>
        <v>DISTRITO NACIONAL</v>
      </c>
      <c r="B7" s="146" t="s">
        <v>2579</v>
      </c>
      <c r="C7" s="144">
        <v>44316.488576388889</v>
      </c>
      <c r="D7" s="144" t="s">
        <v>2181</v>
      </c>
      <c r="E7" s="145">
        <v>663</v>
      </c>
      <c r="F7" s="150" t="str">
        <f>VLOOKUP(E7,VIP!$A$2:$O12981,2,0)</f>
        <v>DRBR663</v>
      </c>
      <c r="G7" s="149" t="str">
        <f>VLOOKUP(E7,'LISTADO ATM'!$A$2:$B$898,2,0)</f>
        <v>ATM S/M Olé Av. España</v>
      </c>
      <c r="H7" s="149" t="str">
        <f>VLOOKUP(E7,VIP!$A$2:$O17902,7,FALSE)</f>
        <v>N/A</v>
      </c>
      <c r="I7" s="149" t="str">
        <f>VLOOKUP(E7,VIP!$A$2:$O9867,8,FALSE)</f>
        <v>N/A</v>
      </c>
      <c r="J7" s="149" t="str">
        <f>VLOOKUP(E7,VIP!$A$2:$O9817,8,FALSE)</f>
        <v>N/A</v>
      </c>
      <c r="K7" s="149" t="str">
        <f>VLOOKUP(E7,VIP!$A$2:$O13391,6,0)</f>
        <v>N/A</v>
      </c>
      <c r="L7" s="147" t="s">
        <v>2220</v>
      </c>
      <c r="M7" s="143" t="s">
        <v>2456</v>
      </c>
      <c r="N7" s="143" t="s">
        <v>2463</v>
      </c>
      <c r="O7" s="161" t="s">
        <v>2465</v>
      </c>
      <c r="P7" s="148"/>
      <c r="Q7" s="143" t="s">
        <v>2220</v>
      </c>
    </row>
    <row r="8" spans="1:18" ht="18" x14ac:dyDescent="0.25">
      <c r="A8" s="149" t="str">
        <f>VLOOKUP(E8,'LISTADO ATM'!$A$2:$C$899,3,0)</f>
        <v>DISTRITO NACIONAL</v>
      </c>
      <c r="B8" s="146" t="s">
        <v>2580</v>
      </c>
      <c r="C8" s="144">
        <v>44316.771527777775</v>
      </c>
      <c r="D8" s="144" t="s">
        <v>2181</v>
      </c>
      <c r="E8" s="145">
        <v>640</v>
      </c>
      <c r="F8" s="150" t="str">
        <f>VLOOKUP(E8,VIP!$A$2:$O12981,2,0)</f>
        <v>DRBR640</v>
      </c>
      <c r="G8" s="149" t="str">
        <f>VLOOKUP(E8,'LISTADO ATM'!$A$2:$B$898,2,0)</f>
        <v xml:space="preserve">ATM Ministerio Obras Públicas </v>
      </c>
      <c r="H8" s="149" t="str">
        <f>VLOOKUP(E8,VIP!$A$2:$O17902,7,FALSE)</f>
        <v>Si</v>
      </c>
      <c r="I8" s="149" t="str">
        <f>VLOOKUP(E8,VIP!$A$2:$O9867,8,FALSE)</f>
        <v>Si</v>
      </c>
      <c r="J8" s="149" t="str">
        <f>VLOOKUP(E8,VIP!$A$2:$O9817,8,FALSE)</f>
        <v>Si</v>
      </c>
      <c r="K8" s="149" t="str">
        <f>VLOOKUP(E8,VIP!$A$2:$O13391,6,0)</f>
        <v>NO</v>
      </c>
      <c r="L8" s="147" t="s">
        <v>2220</v>
      </c>
      <c r="M8" s="143" t="s">
        <v>2456</v>
      </c>
      <c r="N8" s="143" t="s">
        <v>2463</v>
      </c>
      <c r="O8" s="161" t="s">
        <v>2465</v>
      </c>
      <c r="P8" s="148"/>
      <c r="Q8" s="143" t="s">
        <v>2220</v>
      </c>
    </row>
    <row r="9" spans="1:18" ht="18" x14ac:dyDescent="0.25">
      <c r="A9" s="149" t="str">
        <f>VLOOKUP(E9,'LISTADO ATM'!$A$2:$C$899,3,0)</f>
        <v>ESTE</v>
      </c>
      <c r="B9" s="146" t="s">
        <v>2588</v>
      </c>
      <c r="C9" s="144">
        <v>44316.815462962964</v>
      </c>
      <c r="D9" s="144" t="s">
        <v>2181</v>
      </c>
      <c r="E9" s="145">
        <v>68</v>
      </c>
      <c r="F9" s="150" t="str">
        <f>VLOOKUP(E9,VIP!$A$2:$O12991,2,0)</f>
        <v>DRBR068</v>
      </c>
      <c r="G9" s="149" t="str">
        <f>VLOOKUP(E9,'LISTADO ATM'!$A$2:$B$898,2,0)</f>
        <v xml:space="preserve">ATM Hotel Nickelodeon (Punta Cana) </v>
      </c>
      <c r="H9" s="149" t="str">
        <f>VLOOKUP(E9,VIP!$A$2:$O17912,7,FALSE)</f>
        <v>Si</v>
      </c>
      <c r="I9" s="149" t="str">
        <f>VLOOKUP(E9,VIP!$A$2:$O9877,8,FALSE)</f>
        <v>Si</v>
      </c>
      <c r="J9" s="149" t="str">
        <f>VLOOKUP(E9,VIP!$A$2:$O9827,8,FALSE)</f>
        <v>Si</v>
      </c>
      <c r="K9" s="149" t="str">
        <f>VLOOKUP(E9,VIP!$A$2:$O13401,6,0)</f>
        <v>NO</v>
      </c>
      <c r="L9" s="147" t="s">
        <v>2220</v>
      </c>
      <c r="M9" s="143" t="s">
        <v>2456</v>
      </c>
      <c r="N9" s="143" t="s">
        <v>2463</v>
      </c>
      <c r="O9" s="149" t="s">
        <v>2465</v>
      </c>
      <c r="P9" s="148"/>
      <c r="Q9" s="143" t="s">
        <v>2220</v>
      </c>
    </row>
    <row r="10" spans="1:18" ht="18" x14ac:dyDescent="0.25">
      <c r="A10" s="149" t="str">
        <f>VLOOKUP(E10,'LISTADO ATM'!$A$2:$C$899,3,0)</f>
        <v>SUR</v>
      </c>
      <c r="B10" s="146" t="s">
        <v>2624</v>
      </c>
      <c r="C10" s="152">
        <v>44316.861608796295</v>
      </c>
      <c r="D10" s="144" t="s">
        <v>2483</v>
      </c>
      <c r="E10" s="145">
        <v>5</v>
      </c>
      <c r="F10" s="150" t="str">
        <f>VLOOKUP(E10,VIP!$A$2:$O12981,2,0)</f>
        <v>DRBR005</v>
      </c>
      <c r="G10" s="149" t="str">
        <f>VLOOKUP(E10,'LISTADO ATM'!$A$2:$B$898,2,0)</f>
        <v>ATM Oficina Autoservicio Villa Ofelia (San Juan)</v>
      </c>
      <c r="H10" s="149" t="str">
        <f>VLOOKUP(E10,VIP!$A$2:$O17902,7,FALSE)</f>
        <v>Si</v>
      </c>
      <c r="I10" s="149" t="str">
        <f>VLOOKUP(E10,VIP!$A$2:$O9867,8,FALSE)</f>
        <v>Si</v>
      </c>
      <c r="J10" s="149" t="str">
        <f>VLOOKUP(E10,VIP!$A$2:$O9817,8,FALSE)</f>
        <v>Si</v>
      </c>
      <c r="K10" s="149" t="str">
        <f>VLOOKUP(E10,VIP!$A$2:$O13391,6,0)</f>
        <v>NO</v>
      </c>
      <c r="L10" s="147" t="s">
        <v>2513</v>
      </c>
      <c r="M10" s="143" t="s">
        <v>2456</v>
      </c>
      <c r="N10" s="143" t="s">
        <v>2463</v>
      </c>
      <c r="O10" s="149" t="s">
        <v>2484</v>
      </c>
      <c r="P10" s="149"/>
      <c r="Q10" s="143" t="s">
        <v>2513</v>
      </c>
    </row>
    <row r="11" spans="1:18" ht="18" x14ac:dyDescent="0.25">
      <c r="A11" s="149" t="str">
        <f>VLOOKUP(E11,'LISTADO ATM'!$A$2:$C$899,3,0)</f>
        <v>DISTRITO NACIONAL</v>
      </c>
      <c r="B11" s="146" t="s">
        <v>2587</v>
      </c>
      <c r="C11" s="152">
        <v>44316.863298611112</v>
      </c>
      <c r="D11" s="144" t="s">
        <v>2181</v>
      </c>
      <c r="E11" s="145">
        <v>355</v>
      </c>
      <c r="F11" s="150" t="str">
        <f>VLOOKUP(E11,VIP!$A$2:$O12980,2,0)</f>
        <v>DRBR355</v>
      </c>
      <c r="G11" s="149" t="str">
        <f>VLOOKUP(E11,'LISTADO ATM'!$A$2:$B$898,2,0)</f>
        <v xml:space="preserve">ATM UNP Metro II </v>
      </c>
      <c r="H11" s="149" t="str">
        <f>VLOOKUP(E11,VIP!$A$2:$O17901,7,FALSE)</f>
        <v>Si</v>
      </c>
      <c r="I11" s="149" t="str">
        <f>VLOOKUP(E11,VIP!$A$2:$O9866,8,FALSE)</f>
        <v>Si</v>
      </c>
      <c r="J11" s="149" t="str">
        <f>VLOOKUP(E11,VIP!$A$2:$O9816,8,FALSE)</f>
        <v>Si</v>
      </c>
      <c r="K11" s="149" t="str">
        <f>VLOOKUP(E11,VIP!$A$2:$O13390,6,0)</f>
        <v>SI</v>
      </c>
      <c r="L11" s="147" t="s">
        <v>2513</v>
      </c>
      <c r="M11" s="143" t="s">
        <v>2456</v>
      </c>
      <c r="N11" s="143" t="s">
        <v>2463</v>
      </c>
      <c r="O11" s="149" t="s">
        <v>2465</v>
      </c>
      <c r="P11" s="149"/>
      <c r="Q11" s="143" t="s">
        <v>2513</v>
      </c>
    </row>
    <row r="12" spans="1:18" ht="18" x14ac:dyDescent="0.25">
      <c r="A12" s="149" t="str">
        <f>VLOOKUP(E12,'LISTADO ATM'!$A$2:$C$899,3,0)</f>
        <v>DISTRITO NACIONAL</v>
      </c>
      <c r="B12" s="146" t="s">
        <v>2586</v>
      </c>
      <c r="C12" s="144">
        <v>44316.891087962962</v>
      </c>
      <c r="D12" s="144" t="s">
        <v>2459</v>
      </c>
      <c r="E12" s="145">
        <v>816</v>
      </c>
      <c r="F12" s="150" t="str">
        <f>VLOOKUP(E12,VIP!$A$2:$O12957,2,0)</f>
        <v>DRBR816</v>
      </c>
      <c r="G12" s="149" t="str">
        <f>VLOOKUP(E12,'LISTADO ATM'!$A$2:$B$898,2,0)</f>
        <v xml:space="preserve">ATM Oficina Pedro Brand </v>
      </c>
      <c r="H12" s="149" t="str">
        <f>VLOOKUP(E12,VIP!$A$2:$O17878,7,FALSE)</f>
        <v>Si</v>
      </c>
      <c r="I12" s="149" t="str">
        <f>VLOOKUP(E12,VIP!$A$2:$O9843,8,FALSE)</f>
        <v>Si</v>
      </c>
      <c r="J12" s="149" t="str">
        <f>VLOOKUP(E12,VIP!$A$2:$O9793,8,FALSE)</f>
        <v>Si</v>
      </c>
      <c r="K12" s="149" t="str">
        <f>VLOOKUP(E12,VIP!$A$2:$O13367,6,0)</f>
        <v>NO</v>
      </c>
      <c r="L12" s="147" t="s">
        <v>2513</v>
      </c>
      <c r="M12" s="143" t="s">
        <v>2456</v>
      </c>
      <c r="N12" s="143" t="s">
        <v>2463</v>
      </c>
      <c r="O12" s="161" t="s">
        <v>2464</v>
      </c>
      <c r="P12" s="149"/>
      <c r="Q12" s="143" t="s">
        <v>2513</v>
      </c>
    </row>
    <row r="13" spans="1:18" ht="18" x14ac:dyDescent="0.25">
      <c r="A13" s="149" t="str">
        <f>VLOOKUP(E13,'LISTADO ATM'!$A$2:$C$899,3,0)</f>
        <v>DISTRITO NACIONAL</v>
      </c>
      <c r="B13" s="146" t="s">
        <v>2589</v>
      </c>
      <c r="C13" s="144">
        <v>44317.237870370373</v>
      </c>
      <c r="D13" s="144" t="s">
        <v>2483</v>
      </c>
      <c r="E13" s="145">
        <v>354</v>
      </c>
      <c r="F13" s="151" t="str">
        <f>VLOOKUP(E13,VIP!$A$2:$O13032,2,0)</f>
        <v>DRBR354</v>
      </c>
      <c r="G13" s="149" t="str">
        <f>VLOOKUP(E13,'LISTADO ATM'!$A$2:$B$898,2,0)</f>
        <v xml:space="preserve">ATM Oficina Núñez de Cáceres II </v>
      </c>
      <c r="H13" s="149" t="str">
        <f>VLOOKUP(E13,VIP!$A$2:$O17953,7,FALSE)</f>
        <v>Si</v>
      </c>
      <c r="I13" s="149" t="str">
        <f>VLOOKUP(E13,VIP!$A$2:$O9918,8,FALSE)</f>
        <v>Si</v>
      </c>
      <c r="J13" s="149" t="str">
        <f>VLOOKUP(E13,VIP!$A$2:$O9868,8,FALSE)</f>
        <v>Si</v>
      </c>
      <c r="K13" s="149" t="str">
        <f>VLOOKUP(E13,VIP!$A$2:$O13442,6,0)</f>
        <v>NO</v>
      </c>
      <c r="L13" s="147" t="s">
        <v>2419</v>
      </c>
      <c r="M13" s="143" t="s">
        <v>2456</v>
      </c>
      <c r="N13" s="143" t="s">
        <v>2463</v>
      </c>
      <c r="O13" s="161" t="s">
        <v>2484</v>
      </c>
      <c r="P13" s="148"/>
      <c r="Q13" s="159" t="s">
        <v>2419</v>
      </c>
    </row>
    <row r="14" spans="1:18" ht="18" x14ac:dyDescent="0.25">
      <c r="A14" s="149" t="str">
        <f>VLOOKUP(E14,'LISTADO ATM'!$A$2:$C$899,3,0)</f>
        <v>DISTRITO NACIONAL</v>
      </c>
      <c r="B14" s="146">
        <v>3335871834</v>
      </c>
      <c r="C14" s="144">
        <v>44317.240648148145</v>
      </c>
      <c r="D14" s="144" t="s">
        <v>2459</v>
      </c>
      <c r="E14" s="145">
        <v>359</v>
      </c>
      <c r="F14" s="151" t="str">
        <f>VLOOKUP(E14,VIP!$A$2:$O12981,2,0)</f>
        <v>DRBR359</v>
      </c>
      <c r="G14" s="149" t="str">
        <f>VLOOKUP(E14,'LISTADO ATM'!$A$2:$B$898,2,0)</f>
        <v>ATM S/M Bravo Ozama</v>
      </c>
      <c r="H14" s="149" t="str">
        <f>VLOOKUP(E14,VIP!$A$2:$O17902,7,FALSE)</f>
        <v>N/A</v>
      </c>
      <c r="I14" s="149" t="str">
        <f>VLOOKUP(E14,VIP!$A$2:$O9867,8,FALSE)</f>
        <v>N/A</v>
      </c>
      <c r="J14" s="149" t="str">
        <f>VLOOKUP(E14,VIP!$A$2:$O9817,8,FALSE)</f>
        <v>N/A</v>
      </c>
      <c r="K14" s="149" t="str">
        <f>VLOOKUP(E14,VIP!$A$2:$O13391,6,0)</f>
        <v>N/A</v>
      </c>
      <c r="L14" s="147" t="s">
        <v>2450</v>
      </c>
      <c r="M14" s="143" t="s">
        <v>2456</v>
      </c>
      <c r="N14" s="143" t="s">
        <v>2463</v>
      </c>
      <c r="O14" s="151" t="s">
        <v>2464</v>
      </c>
      <c r="P14" s="149"/>
      <c r="Q14" s="159" t="s">
        <v>2450</v>
      </c>
    </row>
    <row r="15" spans="1:18" ht="18" x14ac:dyDescent="0.25">
      <c r="A15" s="149" t="str">
        <f>VLOOKUP(E15,'LISTADO ATM'!$A$2:$C$899,3,0)</f>
        <v>DISTRITO NACIONAL</v>
      </c>
      <c r="B15" s="146" t="s">
        <v>2591</v>
      </c>
      <c r="C15" s="144">
        <v>44317.24417824074</v>
      </c>
      <c r="D15" s="144" t="s">
        <v>2483</v>
      </c>
      <c r="E15" s="145">
        <v>946</v>
      </c>
      <c r="F15" s="151" t="str">
        <f>VLOOKUP(E15,VIP!$A$2:$O13020,2,0)</f>
        <v>DRBR24R</v>
      </c>
      <c r="G15" s="149" t="str">
        <f>VLOOKUP(E15,'LISTADO ATM'!$A$2:$B$898,2,0)</f>
        <v xml:space="preserve">ATM Oficina Núñez de Cáceres I </v>
      </c>
      <c r="H15" s="149" t="str">
        <f>VLOOKUP(E15,VIP!$A$2:$O17941,7,FALSE)</f>
        <v>Si</v>
      </c>
      <c r="I15" s="149" t="str">
        <f>VLOOKUP(E15,VIP!$A$2:$O9906,8,FALSE)</f>
        <v>Si</v>
      </c>
      <c r="J15" s="149" t="str">
        <f>VLOOKUP(E15,VIP!$A$2:$O9856,8,FALSE)</f>
        <v>Si</v>
      </c>
      <c r="K15" s="149" t="str">
        <f>VLOOKUP(E15,VIP!$A$2:$O13430,6,0)</f>
        <v>NO</v>
      </c>
      <c r="L15" s="147" t="s">
        <v>2419</v>
      </c>
      <c r="M15" s="143" t="s">
        <v>2456</v>
      </c>
      <c r="N15" s="143" t="s">
        <v>2463</v>
      </c>
      <c r="O15" s="157" t="s">
        <v>2484</v>
      </c>
      <c r="P15" s="148"/>
      <c r="Q15" s="143" t="s">
        <v>2419</v>
      </c>
    </row>
    <row r="16" spans="1:18" ht="18" x14ac:dyDescent="0.25">
      <c r="A16" s="149" t="str">
        <f>VLOOKUP(E16,'LISTADO ATM'!$A$2:$C$899,3,0)</f>
        <v>DISTRITO NACIONAL</v>
      </c>
      <c r="B16" s="146" t="s">
        <v>2592</v>
      </c>
      <c r="C16" s="144">
        <v>44317.244270833333</v>
      </c>
      <c r="D16" s="144" t="s">
        <v>2459</v>
      </c>
      <c r="E16" s="145">
        <v>147</v>
      </c>
      <c r="F16" s="151" t="str">
        <f>VLOOKUP(E16,VIP!$A$2:$O13017,2,0)</f>
        <v>DRBR147</v>
      </c>
      <c r="G16" s="149" t="str">
        <f>VLOOKUP(E16,'LISTADO ATM'!$A$2:$B$898,2,0)</f>
        <v xml:space="preserve">ATM Kiosco Megacentro I </v>
      </c>
      <c r="H16" s="149" t="str">
        <f>VLOOKUP(E16,VIP!$A$2:$O17938,7,FALSE)</f>
        <v>Si</v>
      </c>
      <c r="I16" s="149" t="str">
        <f>VLOOKUP(E16,VIP!$A$2:$O9903,8,FALSE)</f>
        <v>Si</v>
      </c>
      <c r="J16" s="149" t="str">
        <f>VLOOKUP(E16,VIP!$A$2:$O9853,8,FALSE)</f>
        <v>Si</v>
      </c>
      <c r="K16" s="149" t="str">
        <f>VLOOKUP(E16,VIP!$A$2:$O13427,6,0)</f>
        <v>NO</v>
      </c>
      <c r="L16" s="147" t="s">
        <v>2419</v>
      </c>
      <c r="M16" s="143" t="s">
        <v>2456</v>
      </c>
      <c r="N16" s="143" t="s">
        <v>2463</v>
      </c>
      <c r="O16" s="157" t="s">
        <v>2464</v>
      </c>
      <c r="P16" s="148"/>
      <c r="Q16" s="143" t="s">
        <v>2419</v>
      </c>
    </row>
    <row r="17" spans="1:17" ht="18" x14ac:dyDescent="0.25">
      <c r="A17" s="149" t="str">
        <f>VLOOKUP(E17,'LISTADO ATM'!$A$2:$C$899,3,0)</f>
        <v>DISTRITO NACIONAL</v>
      </c>
      <c r="B17" s="146" t="s">
        <v>2598</v>
      </c>
      <c r="C17" s="144">
        <v>44317.390787037039</v>
      </c>
      <c r="D17" s="144" t="s">
        <v>2181</v>
      </c>
      <c r="E17" s="145">
        <v>225</v>
      </c>
      <c r="F17" s="151" t="str">
        <f>VLOOKUP(E17,VIP!$A$2:$O13022,2,0)</f>
        <v>DRBR225</v>
      </c>
      <c r="G17" s="149" t="str">
        <f>VLOOKUP(E17,'LISTADO ATM'!$A$2:$B$898,2,0)</f>
        <v xml:space="preserve">ATM S/M Nacional Arroyo Hondo </v>
      </c>
      <c r="H17" s="149" t="str">
        <f>VLOOKUP(E17,VIP!$A$2:$O17943,7,FALSE)</f>
        <v>Si</v>
      </c>
      <c r="I17" s="149" t="str">
        <f>VLOOKUP(E17,VIP!$A$2:$O9908,8,FALSE)</f>
        <v>Si</v>
      </c>
      <c r="J17" s="149" t="str">
        <f>VLOOKUP(E17,VIP!$A$2:$O9858,8,FALSE)</f>
        <v>Si</v>
      </c>
      <c r="K17" s="149" t="str">
        <f>VLOOKUP(E17,VIP!$A$2:$O13432,6,0)</f>
        <v>NO</v>
      </c>
      <c r="L17" s="147" t="s">
        <v>2220</v>
      </c>
      <c r="M17" s="143" t="s">
        <v>2456</v>
      </c>
      <c r="N17" s="143" t="s">
        <v>2463</v>
      </c>
      <c r="O17" s="158" t="s">
        <v>2465</v>
      </c>
      <c r="P17" s="148"/>
      <c r="Q17" s="143" t="s">
        <v>2220</v>
      </c>
    </row>
    <row r="18" spans="1:17" ht="18" x14ac:dyDescent="0.25">
      <c r="A18" s="149" t="str">
        <f>VLOOKUP(E18,'LISTADO ATM'!$A$2:$C$899,3,0)</f>
        <v>SUR</v>
      </c>
      <c r="B18" s="146" t="s">
        <v>2597</v>
      </c>
      <c r="C18" s="144">
        <v>44317.40996527778</v>
      </c>
      <c r="D18" s="144" t="s">
        <v>2181</v>
      </c>
      <c r="E18" s="145">
        <v>101</v>
      </c>
      <c r="F18" s="151" t="str">
        <f>VLOOKUP(E18,VIP!$A$2:$O13018,2,0)</f>
        <v>DRBR101</v>
      </c>
      <c r="G18" s="149" t="str">
        <f>VLOOKUP(E18,'LISTADO ATM'!$A$2:$B$898,2,0)</f>
        <v xml:space="preserve">ATM Oficina San Juan de la Maguana I </v>
      </c>
      <c r="H18" s="149" t="str">
        <f>VLOOKUP(E18,VIP!$A$2:$O17939,7,FALSE)</f>
        <v>Si</v>
      </c>
      <c r="I18" s="149" t="str">
        <f>VLOOKUP(E18,VIP!$A$2:$O9904,8,FALSE)</f>
        <v>Si</v>
      </c>
      <c r="J18" s="149" t="str">
        <f>VLOOKUP(E18,VIP!$A$2:$O9854,8,FALSE)</f>
        <v>Si</v>
      </c>
      <c r="K18" s="149" t="str">
        <f>VLOOKUP(E18,VIP!$A$2:$O13428,6,0)</f>
        <v>SI</v>
      </c>
      <c r="L18" s="147" t="s">
        <v>2479</v>
      </c>
      <c r="M18" s="143" t="s">
        <v>2456</v>
      </c>
      <c r="N18" s="143" t="s">
        <v>2463</v>
      </c>
      <c r="O18" s="157" t="s">
        <v>2465</v>
      </c>
      <c r="P18" s="148"/>
      <c r="Q18" s="143" t="s">
        <v>2479</v>
      </c>
    </row>
    <row r="19" spans="1:17" ht="18" x14ac:dyDescent="0.25">
      <c r="A19" s="149" t="str">
        <f>VLOOKUP(E19,'LISTADO ATM'!$A$2:$C$899,3,0)</f>
        <v>DISTRITO NACIONAL</v>
      </c>
      <c r="B19" s="146" t="s">
        <v>2596</v>
      </c>
      <c r="C19" s="144">
        <v>44317.427384259259</v>
      </c>
      <c r="D19" s="144" t="s">
        <v>2459</v>
      </c>
      <c r="E19" s="145">
        <v>443</v>
      </c>
      <c r="F19" s="151" t="str">
        <f>VLOOKUP(E19,VIP!$A$2:$O13014,2,0)</f>
        <v>DRBR443</v>
      </c>
      <c r="G19" s="149" t="str">
        <f>VLOOKUP(E19,'LISTADO ATM'!$A$2:$B$898,2,0)</f>
        <v xml:space="preserve">ATM Edificio San Rafael </v>
      </c>
      <c r="H19" s="149" t="str">
        <f>VLOOKUP(E19,VIP!$A$2:$O17935,7,FALSE)</f>
        <v>Si</v>
      </c>
      <c r="I19" s="149" t="str">
        <f>VLOOKUP(E19,VIP!$A$2:$O9900,8,FALSE)</f>
        <v>Si</v>
      </c>
      <c r="J19" s="149" t="str">
        <f>VLOOKUP(E19,VIP!$A$2:$O9850,8,FALSE)</f>
        <v>Si</v>
      </c>
      <c r="K19" s="149" t="str">
        <f>VLOOKUP(E19,VIP!$A$2:$O13424,6,0)</f>
        <v>NO</v>
      </c>
      <c r="L19" s="147" t="s">
        <v>2450</v>
      </c>
      <c r="M19" s="143" t="s">
        <v>2456</v>
      </c>
      <c r="N19" s="143" t="s">
        <v>2463</v>
      </c>
      <c r="O19" s="157" t="s">
        <v>2464</v>
      </c>
      <c r="P19" s="149"/>
      <c r="Q19" s="143" t="s">
        <v>2450</v>
      </c>
    </row>
    <row r="20" spans="1:17" ht="18" x14ac:dyDescent="0.25">
      <c r="A20" s="149" t="str">
        <f>VLOOKUP(E20,'LISTADO ATM'!$A$2:$C$899,3,0)</f>
        <v>DISTRITO NACIONAL</v>
      </c>
      <c r="B20" s="146" t="s">
        <v>2595</v>
      </c>
      <c r="C20" s="144">
        <v>44317.434791666667</v>
      </c>
      <c r="D20" s="144" t="s">
        <v>2459</v>
      </c>
      <c r="E20" s="145">
        <v>70</v>
      </c>
      <c r="F20" s="151" t="str">
        <f>VLOOKUP(E20,VIP!$A$2:$O13012,2,0)</f>
        <v>DRBR070</v>
      </c>
      <c r="G20" s="149" t="str">
        <f>VLOOKUP(E20,'LISTADO ATM'!$A$2:$B$898,2,0)</f>
        <v xml:space="preserve">ATM Autoservicio Plaza Lama Zona Oriental </v>
      </c>
      <c r="H20" s="149" t="str">
        <f>VLOOKUP(E20,VIP!$A$2:$O17933,7,FALSE)</f>
        <v>Si</v>
      </c>
      <c r="I20" s="149" t="str">
        <f>VLOOKUP(E20,VIP!$A$2:$O9898,8,FALSE)</f>
        <v>Si</v>
      </c>
      <c r="J20" s="149" t="str">
        <f>VLOOKUP(E20,VIP!$A$2:$O9848,8,FALSE)</f>
        <v>Si</v>
      </c>
      <c r="K20" s="149" t="str">
        <f>VLOOKUP(E20,VIP!$A$2:$O13422,6,0)</f>
        <v>NO</v>
      </c>
      <c r="L20" s="147" t="s">
        <v>2600</v>
      </c>
      <c r="M20" s="143" t="s">
        <v>2456</v>
      </c>
      <c r="N20" s="143" t="s">
        <v>2463</v>
      </c>
      <c r="O20" s="157" t="s">
        <v>2464</v>
      </c>
      <c r="P20" s="149"/>
      <c r="Q20" s="143" t="s">
        <v>2600</v>
      </c>
    </row>
    <row r="21" spans="1:17" ht="18" x14ac:dyDescent="0.25">
      <c r="A21" s="149" t="str">
        <f>VLOOKUP(E21,'LISTADO ATM'!$A$2:$C$899,3,0)</f>
        <v>DISTRITO NACIONAL</v>
      </c>
      <c r="B21" s="146" t="s">
        <v>2607</v>
      </c>
      <c r="C21" s="144">
        <v>44317.515196759261</v>
      </c>
      <c r="D21" s="144" t="s">
        <v>2181</v>
      </c>
      <c r="E21" s="145">
        <v>434</v>
      </c>
      <c r="F21" s="151" t="str">
        <f>VLOOKUP(E21,VIP!$A$2:$O13028,2,0)</f>
        <v>DRBR434</v>
      </c>
      <c r="G21" s="149" t="str">
        <f>VLOOKUP(E21,'LISTADO ATM'!$A$2:$B$898,2,0)</f>
        <v xml:space="preserve">ATM Generadora Hidroeléctrica Dom. (EGEHID) </v>
      </c>
      <c r="H21" s="149" t="str">
        <f>VLOOKUP(E21,VIP!$A$2:$O17949,7,FALSE)</f>
        <v>Si</v>
      </c>
      <c r="I21" s="149" t="str">
        <f>VLOOKUP(E21,VIP!$A$2:$O9914,8,FALSE)</f>
        <v>Si</v>
      </c>
      <c r="J21" s="149" t="str">
        <f>VLOOKUP(E21,VIP!$A$2:$O9864,8,FALSE)</f>
        <v>Si</v>
      </c>
      <c r="K21" s="149" t="str">
        <f>VLOOKUP(E21,VIP!$A$2:$O13438,6,0)</f>
        <v>NO</v>
      </c>
      <c r="L21" s="147" t="s">
        <v>2220</v>
      </c>
      <c r="M21" s="208" t="s">
        <v>2846</v>
      </c>
      <c r="N21" s="143" t="s">
        <v>2463</v>
      </c>
      <c r="O21" s="151" t="s">
        <v>2465</v>
      </c>
      <c r="P21" s="148"/>
      <c r="Q21" s="209">
        <v>44320.438888888886</v>
      </c>
    </row>
    <row r="22" spans="1:17" ht="18" x14ac:dyDescent="0.25">
      <c r="A22" s="149" t="str">
        <f>VLOOKUP(E22,'LISTADO ATM'!$A$2:$C$899,3,0)</f>
        <v>DISTRITO NACIONAL</v>
      </c>
      <c r="B22" s="146" t="s">
        <v>2606</v>
      </c>
      <c r="C22" s="144">
        <v>44317.516053240739</v>
      </c>
      <c r="D22" s="144" t="s">
        <v>2181</v>
      </c>
      <c r="E22" s="145">
        <v>118</v>
      </c>
      <c r="F22" s="151" t="str">
        <f>VLOOKUP(E22,VIP!$A$2:$O13027,2,0)</f>
        <v>DRBR118</v>
      </c>
      <c r="G22" s="149" t="str">
        <f>VLOOKUP(E22,'LISTADO ATM'!$A$2:$B$898,2,0)</f>
        <v>ATM Plaza Torino</v>
      </c>
      <c r="H22" s="149" t="str">
        <f>VLOOKUP(E22,VIP!$A$2:$O17948,7,FALSE)</f>
        <v>N/A</v>
      </c>
      <c r="I22" s="149" t="str">
        <f>VLOOKUP(E22,VIP!$A$2:$O9913,8,FALSE)</f>
        <v>N/A</v>
      </c>
      <c r="J22" s="149" t="str">
        <f>VLOOKUP(E22,VIP!$A$2:$O9863,8,FALSE)</f>
        <v>N/A</v>
      </c>
      <c r="K22" s="149" t="str">
        <f>VLOOKUP(E22,VIP!$A$2:$O13437,6,0)</f>
        <v>N/A</v>
      </c>
      <c r="L22" s="147" t="s">
        <v>2246</v>
      </c>
      <c r="M22" s="143" t="s">
        <v>2456</v>
      </c>
      <c r="N22" s="143" t="s">
        <v>2463</v>
      </c>
      <c r="O22" s="161" t="s">
        <v>2465</v>
      </c>
      <c r="P22" s="149"/>
      <c r="Q22" s="143" t="s">
        <v>2246</v>
      </c>
    </row>
    <row r="23" spans="1:17" ht="18" x14ac:dyDescent="0.25">
      <c r="A23" s="149" t="str">
        <f>VLOOKUP(E23,'LISTADO ATM'!$A$2:$C$899,3,0)</f>
        <v>DISTRITO NACIONAL</v>
      </c>
      <c r="B23" s="146" t="s">
        <v>2605</v>
      </c>
      <c r="C23" s="144">
        <v>44317.519050925926</v>
      </c>
      <c r="D23" s="144" t="s">
        <v>2181</v>
      </c>
      <c r="E23" s="145">
        <v>244</v>
      </c>
      <c r="F23" s="151" t="str">
        <f>VLOOKUP(E23,VIP!$A$2:$O13024,2,0)</f>
        <v>DRBR244</v>
      </c>
      <c r="G23" s="149" t="str">
        <f>VLOOKUP(E23,'LISTADO ATM'!$A$2:$B$898,2,0)</f>
        <v xml:space="preserve">ATM Ministerio de Hacienda (antiguo Finanzas) </v>
      </c>
      <c r="H23" s="149" t="str">
        <f>VLOOKUP(E23,VIP!$A$2:$O17945,7,FALSE)</f>
        <v>Si</v>
      </c>
      <c r="I23" s="149" t="str">
        <f>VLOOKUP(E23,VIP!$A$2:$O9910,8,FALSE)</f>
        <v>Si</v>
      </c>
      <c r="J23" s="149" t="str">
        <f>VLOOKUP(E23,VIP!$A$2:$O9860,8,FALSE)</f>
        <v>Si</v>
      </c>
      <c r="K23" s="149" t="str">
        <f>VLOOKUP(E23,VIP!$A$2:$O13434,6,0)</f>
        <v>NO</v>
      </c>
      <c r="L23" s="147" t="s">
        <v>2220</v>
      </c>
      <c r="M23" s="143" t="s">
        <v>2456</v>
      </c>
      <c r="N23" s="143" t="s">
        <v>2463</v>
      </c>
      <c r="O23" s="161" t="s">
        <v>2465</v>
      </c>
      <c r="P23" s="148"/>
      <c r="Q23" s="143" t="s">
        <v>2220</v>
      </c>
    </row>
    <row r="24" spans="1:17" ht="18" x14ac:dyDescent="0.25">
      <c r="A24" s="149" t="str">
        <f>VLOOKUP(E24,'LISTADO ATM'!$A$2:$C$899,3,0)</f>
        <v>DISTRITO NACIONAL</v>
      </c>
      <c r="B24" s="146" t="s">
        <v>2601</v>
      </c>
      <c r="C24" s="144">
        <v>44317.609525462962</v>
      </c>
      <c r="D24" s="144" t="s">
        <v>2181</v>
      </c>
      <c r="E24" s="145">
        <v>446</v>
      </c>
      <c r="F24" s="151" t="str">
        <f>VLOOKUP(E24,VIP!$A$2:$O13013,2,0)</f>
        <v>DRBR446</v>
      </c>
      <c r="G24" s="149" t="str">
        <f>VLOOKUP(E24,'LISTADO ATM'!$A$2:$B$898,2,0)</f>
        <v>ATM Hipodromo V Centenario</v>
      </c>
      <c r="H24" s="149" t="str">
        <f>VLOOKUP(E24,VIP!$A$2:$O17934,7,FALSE)</f>
        <v>Si</v>
      </c>
      <c r="I24" s="149" t="str">
        <f>VLOOKUP(E24,VIP!$A$2:$O9899,8,FALSE)</f>
        <v>Si</v>
      </c>
      <c r="J24" s="149" t="str">
        <f>VLOOKUP(E24,VIP!$A$2:$O9849,8,FALSE)</f>
        <v>Si</v>
      </c>
      <c r="K24" s="149" t="str">
        <f>VLOOKUP(E24,VIP!$A$2:$O13423,6,0)</f>
        <v>NO</v>
      </c>
      <c r="L24" s="147" t="s">
        <v>2220</v>
      </c>
      <c r="M24" s="143" t="s">
        <v>2456</v>
      </c>
      <c r="N24" s="143" t="s">
        <v>2463</v>
      </c>
      <c r="O24" s="161" t="s">
        <v>2465</v>
      </c>
      <c r="P24" s="148"/>
      <c r="Q24" s="143" t="s">
        <v>2220</v>
      </c>
    </row>
    <row r="25" spans="1:17" ht="18" x14ac:dyDescent="0.25">
      <c r="A25" s="149" t="str">
        <f>VLOOKUP(E25,'LISTADO ATM'!$A$2:$C$899,3,0)</f>
        <v>NORTE</v>
      </c>
      <c r="B25" s="146" t="s">
        <v>2622</v>
      </c>
      <c r="C25" s="144">
        <v>44317.696168981478</v>
      </c>
      <c r="D25" s="144" t="s">
        <v>2483</v>
      </c>
      <c r="E25" s="145">
        <v>119</v>
      </c>
      <c r="F25" s="151" t="str">
        <f>VLOOKUP(E25,VIP!$A$2:$O13031,2,0)</f>
        <v>DRBR119</v>
      </c>
      <c r="G25" s="149" t="str">
        <f>VLOOKUP(E25,'LISTADO ATM'!$A$2:$B$898,2,0)</f>
        <v>ATM Oficina La Barranquita</v>
      </c>
      <c r="H25" s="149" t="str">
        <f>VLOOKUP(E25,VIP!$A$2:$O17952,7,FALSE)</f>
        <v>N/A</v>
      </c>
      <c r="I25" s="149" t="str">
        <f>VLOOKUP(E25,VIP!$A$2:$O9917,8,FALSE)</f>
        <v>N/A</v>
      </c>
      <c r="J25" s="149" t="str">
        <f>VLOOKUP(E25,VIP!$A$2:$O9867,8,FALSE)</f>
        <v>N/A</v>
      </c>
      <c r="K25" s="149" t="str">
        <f>VLOOKUP(E25,VIP!$A$2:$O13441,6,0)</f>
        <v>N/A</v>
      </c>
      <c r="L25" s="147" t="s">
        <v>2450</v>
      </c>
      <c r="M25" s="143" t="s">
        <v>2456</v>
      </c>
      <c r="N25" s="143" t="s">
        <v>2463</v>
      </c>
      <c r="O25" s="161" t="s">
        <v>2484</v>
      </c>
      <c r="P25" s="149"/>
      <c r="Q25" s="143" t="s">
        <v>2450</v>
      </c>
    </row>
    <row r="26" spans="1:17" ht="18" x14ac:dyDescent="0.25">
      <c r="A26" s="149" t="str">
        <f>VLOOKUP(E26,'LISTADO ATM'!$A$2:$C$899,3,0)</f>
        <v>DISTRITO NACIONAL</v>
      </c>
      <c r="B26" s="146" t="s">
        <v>2630</v>
      </c>
      <c r="C26" s="144">
        <v>44317.846064814818</v>
      </c>
      <c r="D26" s="144" t="s">
        <v>2181</v>
      </c>
      <c r="E26" s="145">
        <v>34</v>
      </c>
      <c r="F26" s="151" t="str">
        <f>VLOOKUP(E26,VIP!$A$2:$O13028,2,0)</f>
        <v>DRBR034</v>
      </c>
      <c r="G26" s="149" t="str">
        <f>VLOOKUP(E26,'LISTADO ATM'!$A$2:$B$898,2,0)</f>
        <v xml:space="preserve">ATM Plaza de la Salud </v>
      </c>
      <c r="H26" s="149" t="str">
        <f>VLOOKUP(E26,VIP!$A$2:$O17949,7,FALSE)</f>
        <v>Si</v>
      </c>
      <c r="I26" s="149" t="str">
        <f>VLOOKUP(E26,VIP!$A$2:$O9914,8,FALSE)</f>
        <v>Si</v>
      </c>
      <c r="J26" s="149" t="str">
        <f>VLOOKUP(E26,VIP!$A$2:$O9864,8,FALSE)</f>
        <v>Si</v>
      </c>
      <c r="K26" s="149" t="str">
        <f>VLOOKUP(E26,VIP!$A$2:$O13438,6,0)</f>
        <v>NO</v>
      </c>
      <c r="L26" s="147" t="s">
        <v>2220</v>
      </c>
      <c r="M26" s="143" t="s">
        <v>2456</v>
      </c>
      <c r="N26" s="143" t="s">
        <v>2463</v>
      </c>
      <c r="O26" s="151" t="s">
        <v>2465</v>
      </c>
      <c r="P26" s="148"/>
      <c r="Q26" s="143" t="s">
        <v>2220</v>
      </c>
    </row>
    <row r="27" spans="1:17" ht="18" x14ac:dyDescent="0.25">
      <c r="A27" s="149" t="str">
        <f>VLOOKUP(E27,'LISTADO ATM'!$A$2:$C$899,3,0)</f>
        <v>DISTRITO NACIONAL</v>
      </c>
      <c r="B27" s="146" t="s">
        <v>2647</v>
      </c>
      <c r="C27" s="144">
        <v>44317.920173611114</v>
      </c>
      <c r="D27" s="144" t="s">
        <v>2459</v>
      </c>
      <c r="E27" s="145">
        <v>96</v>
      </c>
      <c r="F27" s="151" t="str">
        <f>VLOOKUP(E27,VIP!$A$2:$O13031,2,0)</f>
        <v>DRBR096</v>
      </c>
      <c r="G27" s="149" t="str">
        <f>VLOOKUP(E27,'LISTADO ATM'!$A$2:$B$898,2,0)</f>
        <v>ATM S/M Caribe Av. Charles de Gaulle</v>
      </c>
      <c r="H27" s="149" t="str">
        <f>VLOOKUP(E27,VIP!$A$2:$O17952,7,FALSE)</f>
        <v>Si</v>
      </c>
      <c r="I27" s="149" t="str">
        <f>VLOOKUP(E27,VIP!$A$2:$O9917,8,FALSE)</f>
        <v>No</v>
      </c>
      <c r="J27" s="149" t="str">
        <f>VLOOKUP(E27,VIP!$A$2:$O9867,8,FALSE)</f>
        <v>No</v>
      </c>
      <c r="K27" s="149" t="str">
        <f>VLOOKUP(E27,VIP!$A$2:$O13441,6,0)</f>
        <v>NO</v>
      </c>
      <c r="L27" s="147" t="s">
        <v>2419</v>
      </c>
      <c r="M27" s="143" t="s">
        <v>2456</v>
      </c>
      <c r="N27" s="143" t="s">
        <v>2463</v>
      </c>
      <c r="O27" s="151" t="s">
        <v>2464</v>
      </c>
      <c r="P27" s="148"/>
      <c r="Q27" s="143" t="s">
        <v>2419</v>
      </c>
    </row>
    <row r="28" spans="1:17" ht="18" x14ac:dyDescent="0.25">
      <c r="A28" s="149" t="str">
        <f>VLOOKUP(E28,'LISTADO ATM'!$A$2:$C$899,3,0)</f>
        <v>DISTRITO NACIONAL</v>
      </c>
      <c r="B28" s="146" t="s">
        <v>2650</v>
      </c>
      <c r="C28" s="144">
        <v>44318.303888888891</v>
      </c>
      <c r="D28" s="144" t="s">
        <v>2459</v>
      </c>
      <c r="E28" s="145">
        <v>931</v>
      </c>
      <c r="F28" s="151" t="str">
        <f>VLOOKUP(E28,VIP!$A$2:$O12889,2,0)</f>
        <v>DRBR24N</v>
      </c>
      <c r="G28" s="149" t="str">
        <f>VLOOKUP(E28,'LISTADO ATM'!$A$2:$B$898,2,0)</f>
        <v xml:space="preserve">ATM Autobanco Luperón I </v>
      </c>
      <c r="H28" s="149" t="str">
        <f>VLOOKUP(E28,VIP!$A$2:$O17810,7,FALSE)</f>
        <v>Si</v>
      </c>
      <c r="I28" s="149" t="str">
        <f>VLOOKUP(E28,VIP!$A$2:$O9775,8,FALSE)</f>
        <v>Si</v>
      </c>
      <c r="J28" s="149" t="str">
        <f>VLOOKUP(E28,VIP!$A$2:$O9725,8,FALSE)</f>
        <v>Si</v>
      </c>
      <c r="K28" s="149" t="str">
        <f>VLOOKUP(E28,VIP!$A$2:$O13299,6,0)</f>
        <v>NO</v>
      </c>
      <c r="L28" s="147" t="s">
        <v>2419</v>
      </c>
      <c r="M28" s="208" t="s">
        <v>2846</v>
      </c>
      <c r="N28" s="143" t="s">
        <v>2463</v>
      </c>
      <c r="O28" s="151" t="s">
        <v>2464</v>
      </c>
      <c r="P28" s="148"/>
      <c r="Q28" s="209">
        <v>44320.445138888892</v>
      </c>
    </row>
    <row r="29" spans="1:17" ht="18" x14ac:dyDescent="0.25">
      <c r="A29" s="149" t="str">
        <f>VLOOKUP(E29,'LISTADO ATM'!$A$2:$C$899,3,0)</f>
        <v>DISTRITO NACIONAL</v>
      </c>
      <c r="B29" s="146" t="s">
        <v>2662</v>
      </c>
      <c r="C29" s="144">
        <v>44318.374444444446</v>
      </c>
      <c r="D29" s="144" t="s">
        <v>2459</v>
      </c>
      <c r="E29" s="145">
        <v>915</v>
      </c>
      <c r="F29" s="151" t="str">
        <f>VLOOKUP(E29,VIP!$A$2:$O12906,2,0)</f>
        <v>DRBR24F</v>
      </c>
      <c r="G29" s="149" t="str">
        <f>VLOOKUP(E29,'LISTADO ATM'!$A$2:$B$898,2,0)</f>
        <v xml:space="preserve">ATM Multicentro La Sirena Aut. Duarte </v>
      </c>
      <c r="H29" s="149" t="str">
        <f>VLOOKUP(E29,VIP!$A$2:$O17827,7,FALSE)</f>
        <v>Si</v>
      </c>
      <c r="I29" s="149" t="str">
        <f>VLOOKUP(E29,VIP!$A$2:$O9792,8,FALSE)</f>
        <v>Si</v>
      </c>
      <c r="J29" s="149" t="str">
        <f>VLOOKUP(E29,VIP!$A$2:$O9742,8,FALSE)</f>
        <v>Si</v>
      </c>
      <c r="K29" s="149" t="str">
        <f>VLOOKUP(E29,VIP!$A$2:$O13316,6,0)</f>
        <v>SI</v>
      </c>
      <c r="L29" s="147" t="s">
        <v>2450</v>
      </c>
      <c r="M29" s="143" t="s">
        <v>2456</v>
      </c>
      <c r="N29" s="143" t="s">
        <v>2463</v>
      </c>
      <c r="O29" s="151" t="s">
        <v>2464</v>
      </c>
      <c r="P29" s="149"/>
      <c r="Q29" s="143" t="s">
        <v>2450</v>
      </c>
    </row>
    <row r="30" spans="1:17" ht="18" x14ac:dyDescent="0.25">
      <c r="A30" s="149" t="str">
        <f>VLOOKUP(E30,'LISTADO ATM'!$A$2:$C$899,3,0)</f>
        <v>DISTRITO NACIONAL</v>
      </c>
      <c r="B30" s="146" t="s">
        <v>2656</v>
      </c>
      <c r="C30" s="144">
        <v>44318.4140625</v>
      </c>
      <c r="D30" s="144" t="s">
        <v>2459</v>
      </c>
      <c r="E30" s="145">
        <v>678</v>
      </c>
      <c r="F30" s="151" t="str">
        <f>VLOOKUP(E30,VIP!$A$2:$O12892,2,0)</f>
        <v>DRBR678</v>
      </c>
      <c r="G30" s="149" t="str">
        <f>VLOOKUP(E30,'LISTADO ATM'!$A$2:$B$898,2,0)</f>
        <v>ATM Eco Petroleo San Isidro</v>
      </c>
      <c r="H30" s="149" t="str">
        <f>VLOOKUP(E30,VIP!$A$2:$O17813,7,FALSE)</f>
        <v>Si</v>
      </c>
      <c r="I30" s="149" t="str">
        <f>VLOOKUP(E30,VIP!$A$2:$O9778,8,FALSE)</f>
        <v>Si</v>
      </c>
      <c r="J30" s="149" t="str">
        <f>VLOOKUP(E30,VIP!$A$2:$O9728,8,FALSE)</f>
        <v>Si</v>
      </c>
      <c r="K30" s="149" t="str">
        <f>VLOOKUP(E30,VIP!$A$2:$O13302,6,0)</f>
        <v>NO</v>
      </c>
      <c r="L30" s="147" t="s">
        <v>2450</v>
      </c>
      <c r="M30" s="143" t="s">
        <v>2456</v>
      </c>
      <c r="N30" s="143" t="s">
        <v>2463</v>
      </c>
      <c r="O30" s="151" t="s">
        <v>2464</v>
      </c>
      <c r="P30" s="149"/>
      <c r="Q30" s="143" t="s">
        <v>2450</v>
      </c>
    </row>
    <row r="31" spans="1:17" ht="18" x14ac:dyDescent="0.25">
      <c r="A31" s="149" t="str">
        <f>VLOOKUP(E31,'LISTADO ATM'!$A$2:$C$899,3,0)</f>
        <v>DISTRITO NACIONAL</v>
      </c>
      <c r="B31" s="146" t="s">
        <v>2655</v>
      </c>
      <c r="C31" s="144">
        <v>44318.416296296295</v>
      </c>
      <c r="D31" s="144" t="s">
        <v>2459</v>
      </c>
      <c r="E31" s="145">
        <v>958</v>
      </c>
      <c r="F31" s="151" t="str">
        <f>VLOOKUP(E31,VIP!$A$2:$O12891,2,0)</f>
        <v>DRBR958</v>
      </c>
      <c r="G31" s="149" t="str">
        <f>VLOOKUP(E31,'LISTADO ATM'!$A$2:$B$898,2,0)</f>
        <v xml:space="preserve">ATM Olé Aut. San Isidro </v>
      </c>
      <c r="H31" s="149" t="str">
        <f>VLOOKUP(E31,VIP!$A$2:$O17812,7,FALSE)</f>
        <v>Si</v>
      </c>
      <c r="I31" s="149" t="str">
        <f>VLOOKUP(E31,VIP!$A$2:$O9777,8,FALSE)</f>
        <v>Si</v>
      </c>
      <c r="J31" s="149" t="str">
        <f>VLOOKUP(E31,VIP!$A$2:$O9727,8,FALSE)</f>
        <v>Si</v>
      </c>
      <c r="K31" s="149" t="str">
        <f>VLOOKUP(E31,VIP!$A$2:$O13301,6,0)</f>
        <v>NO</v>
      </c>
      <c r="L31" s="147" t="s">
        <v>2419</v>
      </c>
      <c r="M31" s="143" t="s">
        <v>2456</v>
      </c>
      <c r="N31" s="143" t="s">
        <v>2463</v>
      </c>
      <c r="O31" s="154" t="s">
        <v>2464</v>
      </c>
      <c r="P31" s="148"/>
      <c r="Q31" s="143" t="s">
        <v>2419</v>
      </c>
    </row>
    <row r="32" spans="1:17" ht="18" x14ac:dyDescent="0.25">
      <c r="A32" s="149" t="str">
        <f>VLOOKUP(E32,'LISTADO ATM'!$A$2:$C$899,3,0)</f>
        <v>DISTRITO NACIONAL</v>
      </c>
      <c r="B32" s="146" t="s">
        <v>2653</v>
      </c>
      <c r="C32" s="144">
        <v>44318.429537037038</v>
      </c>
      <c r="D32" s="144" t="s">
        <v>2459</v>
      </c>
      <c r="E32" s="145">
        <v>149</v>
      </c>
      <c r="F32" s="151" t="str">
        <f>VLOOKUP(E32,VIP!$A$2:$O12888,2,0)</f>
        <v>DRBR149</v>
      </c>
      <c r="G32" s="149" t="str">
        <f>VLOOKUP(E32,'LISTADO ATM'!$A$2:$B$898,2,0)</f>
        <v>ATM Estación Metro Concepción</v>
      </c>
      <c r="H32" s="149" t="str">
        <f>VLOOKUP(E32,VIP!$A$2:$O17809,7,FALSE)</f>
        <v>N/A</v>
      </c>
      <c r="I32" s="149" t="str">
        <f>VLOOKUP(E32,VIP!$A$2:$O9774,8,FALSE)</f>
        <v>N/A</v>
      </c>
      <c r="J32" s="149" t="str">
        <f>VLOOKUP(E32,VIP!$A$2:$O9724,8,FALSE)</f>
        <v>N/A</v>
      </c>
      <c r="K32" s="149" t="str">
        <f>VLOOKUP(E32,VIP!$A$2:$O13298,6,0)</f>
        <v>N/A</v>
      </c>
      <c r="L32" s="147" t="s">
        <v>2450</v>
      </c>
      <c r="M32" s="143" t="s">
        <v>2456</v>
      </c>
      <c r="N32" s="143" t="s">
        <v>2463</v>
      </c>
      <c r="O32" s="151" t="s">
        <v>2464</v>
      </c>
      <c r="P32" s="149"/>
      <c r="Q32" s="143" t="s">
        <v>2450</v>
      </c>
    </row>
    <row r="33" spans="1:17" ht="18" x14ac:dyDescent="0.25">
      <c r="A33" s="149" t="str">
        <f>VLOOKUP(E33,'LISTADO ATM'!$A$2:$C$899,3,0)</f>
        <v>DISTRITO NACIONAL</v>
      </c>
      <c r="B33" s="146" t="s">
        <v>2690</v>
      </c>
      <c r="C33" s="144">
        <v>44318.472395833334</v>
      </c>
      <c r="D33" s="144" t="s">
        <v>2483</v>
      </c>
      <c r="E33" s="145">
        <v>231</v>
      </c>
      <c r="F33" s="151" t="str">
        <f>VLOOKUP(E33,VIP!$A$2:$O12953,2,0)</f>
        <v>DRBR231</v>
      </c>
      <c r="G33" s="149" t="str">
        <f>VLOOKUP(E33,'LISTADO ATM'!$A$2:$B$898,2,0)</f>
        <v xml:space="preserve">ATM Oficina Zona Oriental </v>
      </c>
      <c r="H33" s="149" t="str">
        <f>VLOOKUP(E33,VIP!$A$2:$O17874,7,FALSE)</f>
        <v>Si</v>
      </c>
      <c r="I33" s="149" t="str">
        <f>VLOOKUP(E33,VIP!$A$2:$O9839,8,FALSE)</f>
        <v>Si</v>
      </c>
      <c r="J33" s="149" t="str">
        <f>VLOOKUP(E33,VIP!$A$2:$O9789,8,FALSE)</f>
        <v>Si</v>
      </c>
      <c r="K33" s="149" t="str">
        <f>VLOOKUP(E33,VIP!$A$2:$O13363,6,0)</f>
        <v>SI</v>
      </c>
      <c r="L33" s="147" t="s">
        <v>2450</v>
      </c>
      <c r="M33" s="143" t="s">
        <v>2456</v>
      </c>
      <c r="N33" s="143" t="s">
        <v>2463</v>
      </c>
      <c r="O33" s="151" t="s">
        <v>2585</v>
      </c>
      <c r="P33" s="149"/>
      <c r="Q33" s="143" t="s">
        <v>2450</v>
      </c>
    </row>
    <row r="34" spans="1:17" ht="18" x14ac:dyDescent="0.25">
      <c r="A34" s="149" t="str">
        <f>VLOOKUP(E34,'LISTADO ATM'!$A$2:$C$899,3,0)</f>
        <v>NORTE</v>
      </c>
      <c r="B34" s="146" t="s">
        <v>2686</v>
      </c>
      <c r="C34" s="144">
        <v>44318.552685185183</v>
      </c>
      <c r="D34" s="144" t="s">
        <v>2483</v>
      </c>
      <c r="E34" s="145">
        <v>809</v>
      </c>
      <c r="F34" s="153" t="str">
        <f>VLOOKUP(E34,VIP!$A$2:$O12939,2,0)</f>
        <v>DRBR809</v>
      </c>
      <c r="G34" s="149" t="str">
        <f>VLOOKUP(E34,'LISTADO ATM'!$A$2:$B$898,2,0)</f>
        <v>ATM Yoma (Cotuí)</v>
      </c>
      <c r="H34" s="149" t="str">
        <f>VLOOKUP(E34,VIP!$A$2:$O17860,7,FALSE)</f>
        <v>Si</v>
      </c>
      <c r="I34" s="149" t="str">
        <f>VLOOKUP(E34,VIP!$A$2:$O9825,8,FALSE)</f>
        <v>Si</v>
      </c>
      <c r="J34" s="149" t="str">
        <f>VLOOKUP(E34,VIP!$A$2:$O9775,8,FALSE)</f>
        <v>Si</v>
      </c>
      <c r="K34" s="149" t="str">
        <f>VLOOKUP(E34,VIP!$A$2:$O13349,6,0)</f>
        <v>NO</v>
      </c>
      <c r="L34" s="147" t="s">
        <v>2419</v>
      </c>
      <c r="M34" s="143" t="s">
        <v>2456</v>
      </c>
      <c r="N34" s="143" t="s">
        <v>2463</v>
      </c>
      <c r="O34" s="151" t="s">
        <v>2585</v>
      </c>
      <c r="P34" s="148"/>
      <c r="Q34" s="143" t="s">
        <v>2419</v>
      </c>
    </row>
    <row r="35" spans="1:17" ht="18" x14ac:dyDescent="0.25">
      <c r="A35" s="149" t="str">
        <f>VLOOKUP(E35,'LISTADO ATM'!$A$2:$C$899,3,0)</f>
        <v>DISTRITO NACIONAL</v>
      </c>
      <c r="B35" s="146" t="s">
        <v>2685</v>
      </c>
      <c r="C35" s="144">
        <v>44318.55605324074</v>
      </c>
      <c r="D35" s="144" t="s">
        <v>2483</v>
      </c>
      <c r="E35" s="145">
        <v>722</v>
      </c>
      <c r="F35" s="153" t="str">
        <f>VLOOKUP(E35,VIP!$A$2:$O12938,2,0)</f>
        <v>DRBR393</v>
      </c>
      <c r="G35" s="149" t="str">
        <f>VLOOKUP(E35,'LISTADO ATM'!$A$2:$B$898,2,0)</f>
        <v xml:space="preserve">ATM Oficina Charles de Gaulle III </v>
      </c>
      <c r="H35" s="149" t="str">
        <f>VLOOKUP(E35,VIP!$A$2:$O17859,7,FALSE)</f>
        <v>Si</v>
      </c>
      <c r="I35" s="149" t="str">
        <f>VLOOKUP(E35,VIP!$A$2:$O9824,8,FALSE)</f>
        <v>Si</v>
      </c>
      <c r="J35" s="149" t="str">
        <f>VLOOKUP(E35,VIP!$A$2:$O9774,8,FALSE)</f>
        <v>Si</v>
      </c>
      <c r="K35" s="149" t="str">
        <f>VLOOKUP(E35,VIP!$A$2:$O13348,6,0)</f>
        <v>SI</v>
      </c>
      <c r="L35" s="147" t="s">
        <v>2419</v>
      </c>
      <c r="M35" s="208" t="s">
        <v>2846</v>
      </c>
      <c r="N35" s="143" t="s">
        <v>2463</v>
      </c>
      <c r="O35" s="151" t="s">
        <v>2585</v>
      </c>
      <c r="P35" s="148"/>
      <c r="Q35" s="209">
        <v>44320.45</v>
      </c>
    </row>
    <row r="36" spans="1:17" ht="18" x14ac:dyDescent="0.25">
      <c r="A36" s="149" t="str">
        <f>VLOOKUP(E36,'LISTADO ATM'!$A$2:$C$899,3,0)</f>
        <v>DISTRITO NACIONAL</v>
      </c>
      <c r="B36" s="146" t="s">
        <v>2716</v>
      </c>
      <c r="C36" s="144">
        <v>44318.682476851849</v>
      </c>
      <c r="D36" s="144" t="s">
        <v>2459</v>
      </c>
      <c r="E36" s="145">
        <v>60</v>
      </c>
      <c r="F36" s="153" t="str">
        <f>VLOOKUP(E36,VIP!$A$2:$O12944,2,0)</f>
        <v>DRBR060</v>
      </c>
      <c r="G36" s="149" t="str">
        <f>VLOOKUP(E36,'LISTADO ATM'!$A$2:$B$898,2,0)</f>
        <v xml:space="preserve">ATM Autobanco 27 de Febrero </v>
      </c>
      <c r="H36" s="149" t="str">
        <f>VLOOKUP(E36,VIP!$A$2:$O17865,7,FALSE)</f>
        <v>Si</v>
      </c>
      <c r="I36" s="149" t="str">
        <f>VLOOKUP(E36,VIP!$A$2:$O9830,8,FALSE)</f>
        <v>Si</v>
      </c>
      <c r="J36" s="149" t="str">
        <f>VLOOKUP(E36,VIP!$A$2:$O9780,8,FALSE)</f>
        <v>Si</v>
      </c>
      <c r="K36" s="149" t="str">
        <f>VLOOKUP(E36,VIP!$A$2:$O13354,6,0)</f>
        <v>NO</v>
      </c>
      <c r="L36" s="147" t="s">
        <v>2450</v>
      </c>
      <c r="M36" s="143" t="s">
        <v>2456</v>
      </c>
      <c r="N36" s="143" t="s">
        <v>2463</v>
      </c>
      <c r="O36" s="151" t="s">
        <v>2464</v>
      </c>
      <c r="P36" s="149"/>
      <c r="Q36" s="143" t="s">
        <v>2450</v>
      </c>
    </row>
    <row r="37" spans="1:17" ht="18" x14ac:dyDescent="0.25">
      <c r="A37" s="149" t="str">
        <f>VLOOKUP(E37,'LISTADO ATM'!$A$2:$C$899,3,0)</f>
        <v>DISTRITO NACIONAL</v>
      </c>
      <c r="B37" s="146" t="s">
        <v>2715</v>
      </c>
      <c r="C37" s="144">
        <v>44318.713680555556</v>
      </c>
      <c r="D37" s="144" t="s">
        <v>2459</v>
      </c>
      <c r="E37" s="145">
        <v>54</v>
      </c>
      <c r="F37" s="153" t="str">
        <f>VLOOKUP(E37,VIP!$A$2:$O12939,2,0)</f>
        <v>DRBR054</v>
      </c>
      <c r="G37" s="149" t="str">
        <f>VLOOKUP(E37,'LISTADO ATM'!$A$2:$B$898,2,0)</f>
        <v xml:space="preserve">ATM Autoservicio Galería 360 </v>
      </c>
      <c r="H37" s="149" t="str">
        <f>VLOOKUP(E37,VIP!$A$2:$O17860,7,FALSE)</f>
        <v>Si</v>
      </c>
      <c r="I37" s="149" t="str">
        <f>VLOOKUP(E37,VIP!$A$2:$O9825,8,FALSE)</f>
        <v>Si</v>
      </c>
      <c r="J37" s="149" t="str">
        <f>VLOOKUP(E37,VIP!$A$2:$O9775,8,FALSE)</f>
        <v>Si</v>
      </c>
      <c r="K37" s="149" t="str">
        <f>VLOOKUP(E37,VIP!$A$2:$O13349,6,0)</f>
        <v>NO</v>
      </c>
      <c r="L37" s="147" t="s">
        <v>2600</v>
      </c>
      <c r="M37" s="143" t="s">
        <v>2456</v>
      </c>
      <c r="N37" s="143" t="s">
        <v>2463</v>
      </c>
      <c r="O37" s="151" t="s">
        <v>2464</v>
      </c>
      <c r="P37" s="149"/>
      <c r="Q37" s="143" t="s">
        <v>2600</v>
      </c>
    </row>
    <row r="38" spans="1:17" ht="18" x14ac:dyDescent="0.25">
      <c r="A38" s="149" t="str">
        <f>VLOOKUP(E38,'LISTADO ATM'!$A$2:$C$899,3,0)</f>
        <v>DISTRITO NACIONAL</v>
      </c>
      <c r="B38" s="146" t="s">
        <v>2712</v>
      </c>
      <c r="C38" s="144">
        <v>44318.720023148147</v>
      </c>
      <c r="D38" s="144" t="s">
        <v>2459</v>
      </c>
      <c r="E38" s="145">
        <v>590</v>
      </c>
      <c r="F38" s="153" t="str">
        <f>VLOOKUP(E38,VIP!$A$2:$O12934,2,0)</f>
        <v>DRBR177</v>
      </c>
      <c r="G38" s="149" t="str">
        <f>VLOOKUP(E38,'LISTADO ATM'!$A$2:$B$898,2,0)</f>
        <v xml:space="preserve">ATM Olé Aut. Las Américas </v>
      </c>
      <c r="H38" s="149" t="str">
        <f>VLOOKUP(E38,VIP!$A$2:$O17855,7,FALSE)</f>
        <v>Si</v>
      </c>
      <c r="I38" s="149" t="str">
        <f>VLOOKUP(E38,VIP!$A$2:$O9820,8,FALSE)</f>
        <v>Si</v>
      </c>
      <c r="J38" s="149" t="str">
        <f>VLOOKUP(E38,VIP!$A$2:$O9770,8,FALSE)</f>
        <v>Si</v>
      </c>
      <c r="K38" s="149" t="str">
        <f>VLOOKUP(E38,VIP!$A$2:$O13344,6,0)</f>
        <v>SI</v>
      </c>
      <c r="L38" s="147" t="s">
        <v>2419</v>
      </c>
      <c r="M38" s="143" t="s">
        <v>2456</v>
      </c>
      <c r="N38" s="143" t="s">
        <v>2463</v>
      </c>
      <c r="O38" s="157" t="s">
        <v>2464</v>
      </c>
      <c r="P38" s="148"/>
      <c r="Q38" s="143" t="s">
        <v>2419</v>
      </c>
    </row>
    <row r="39" spans="1:17" ht="18" x14ac:dyDescent="0.25">
      <c r="A39" s="149" t="str">
        <f>VLOOKUP(E39,'LISTADO ATM'!$A$2:$C$899,3,0)</f>
        <v>DISTRITO NACIONAL</v>
      </c>
      <c r="B39" s="146" t="s">
        <v>2711</v>
      </c>
      <c r="C39" s="144">
        <v>44318.720231481479</v>
      </c>
      <c r="D39" s="144" t="s">
        <v>2459</v>
      </c>
      <c r="E39" s="145">
        <v>300</v>
      </c>
      <c r="F39" s="153" t="str">
        <f>VLOOKUP(E39,VIP!$A$2:$O12935,2,0)</f>
        <v>DRBR300</v>
      </c>
      <c r="G39" s="149" t="str">
        <f>VLOOKUP(E39,'LISTADO ATM'!$A$2:$B$898,2,0)</f>
        <v xml:space="preserve">ATM S/M Aprezio Los Guaricanos </v>
      </c>
      <c r="H39" s="149" t="str">
        <f>VLOOKUP(E39,VIP!$A$2:$O17856,7,FALSE)</f>
        <v>Si</v>
      </c>
      <c r="I39" s="149" t="str">
        <f>VLOOKUP(E39,VIP!$A$2:$O9821,8,FALSE)</f>
        <v>Si</v>
      </c>
      <c r="J39" s="149" t="str">
        <f>VLOOKUP(E39,VIP!$A$2:$O9771,8,FALSE)</f>
        <v>Si</v>
      </c>
      <c r="K39" s="149" t="str">
        <f>VLOOKUP(E39,VIP!$A$2:$O13345,6,0)</f>
        <v>NO</v>
      </c>
      <c r="L39" s="147" t="s">
        <v>2450</v>
      </c>
      <c r="M39" s="143" t="s">
        <v>2456</v>
      </c>
      <c r="N39" s="143" t="s">
        <v>2463</v>
      </c>
      <c r="O39" s="153" t="s">
        <v>2464</v>
      </c>
      <c r="P39" s="149"/>
      <c r="Q39" s="143" t="s">
        <v>2450</v>
      </c>
    </row>
    <row r="40" spans="1:17" ht="18" x14ac:dyDescent="0.25">
      <c r="A40" s="149" t="str">
        <f>VLOOKUP(E40,'LISTADO ATM'!$A$2:$C$899,3,0)</f>
        <v>DISTRITO NACIONAL</v>
      </c>
      <c r="B40" s="146" t="s">
        <v>2701</v>
      </c>
      <c r="C40" s="144">
        <v>44318.759016203701</v>
      </c>
      <c r="D40" s="144" t="s">
        <v>2459</v>
      </c>
      <c r="E40" s="145">
        <v>938</v>
      </c>
      <c r="F40" s="153" t="str">
        <f>VLOOKUP(E40,VIP!$A$2:$O12920,2,0)</f>
        <v>DRBR938</v>
      </c>
      <c r="G40" s="149" t="str">
        <f>VLOOKUP(E40,'LISTADO ATM'!$A$2:$B$898,2,0)</f>
        <v xml:space="preserve">ATM Autobanco Oficina Filadelfia Plaza </v>
      </c>
      <c r="H40" s="149" t="str">
        <f>VLOOKUP(E40,VIP!$A$2:$O17841,7,FALSE)</f>
        <v>Si</v>
      </c>
      <c r="I40" s="149" t="str">
        <f>VLOOKUP(E40,VIP!$A$2:$O9806,8,FALSE)</f>
        <v>Si</v>
      </c>
      <c r="J40" s="149" t="str">
        <f>VLOOKUP(E40,VIP!$A$2:$O9756,8,FALSE)</f>
        <v>Si</v>
      </c>
      <c r="K40" s="149" t="str">
        <f>VLOOKUP(E40,VIP!$A$2:$O13330,6,0)</f>
        <v>NO</v>
      </c>
      <c r="L40" s="147" t="s">
        <v>2450</v>
      </c>
      <c r="M40" s="143" t="s">
        <v>2456</v>
      </c>
      <c r="N40" s="143" t="s">
        <v>2463</v>
      </c>
      <c r="O40" s="157" t="s">
        <v>2464</v>
      </c>
      <c r="P40" s="148"/>
      <c r="Q40" s="143" t="s">
        <v>2450</v>
      </c>
    </row>
    <row r="41" spans="1:17" ht="18" x14ac:dyDescent="0.25">
      <c r="A41" s="149" t="str">
        <f>VLOOKUP(E41,'LISTADO ATM'!$A$2:$C$899,3,0)</f>
        <v>DISTRITO NACIONAL</v>
      </c>
      <c r="B41" s="146" t="s">
        <v>2700</v>
      </c>
      <c r="C41" s="144">
        <v>44318.764340277776</v>
      </c>
      <c r="D41" s="144" t="s">
        <v>2459</v>
      </c>
      <c r="E41" s="145">
        <v>908</v>
      </c>
      <c r="F41" s="153" t="str">
        <f>VLOOKUP(E41,VIP!$A$2:$O12921,2,0)</f>
        <v>DRBR16D</v>
      </c>
      <c r="G41" s="149" t="str">
        <f>VLOOKUP(E41,'LISTADO ATM'!$A$2:$B$898,2,0)</f>
        <v xml:space="preserve">ATM Oficina Plaza Botánika </v>
      </c>
      <c r="H41" s="149" t="str">
        <f>VLOOKUP(E41,VIP!$A$2:$O17842,7,FALSE)</f>
        <v>Si</v>
      </c>
      <c r="I41" s="149" t="str">
        <f>VLOOKUP(E41,VIP!$A$2:$O9807,8,FALSE)</f>
        <v>Si</v>
      </c>
      <c r="J41" s="149" t="str">
        <f>VLOOKUP(E41,VIP!$A$2:$O9757,8,FALSE)</f>
        <v>Si</v>
      </c>
      <c r="K41" s="149" t="str">
        <f>VLOOKUP(E41,VIP!$A$2:$O13331,6,0)</f>
        <v>NO</v>
      </c>
      <c r="L41" s="147" t="s">
        <v>2419</v>
      </c>
      <c r="M41" s="143" t="s">
        <v>2456</v>
      </c>
      <c r="N41" s="143" t="s">
        <v>2463</v>
      </c>
      <c r="O41" s="160" t="s">
        <v>2464</v>
      </c>
      <c r="P41" s="148"/>
      <c r="Q41" s="143" t="s">
        <v>2419</v>
      </c>
    </row>
    <row r="42" spans="1:17" ht="18" x14ac:dyDescent="0.25">
      <c r="A42" s="149" t="str">
        <f>VLOOKUP(E42,'LISTADO ATM'!$A$2:$C$899,3,0)</f>
        <v>DISTRITO NACIONAL</v>
      </c>
      <c r="B42" s="146" t="s">
        <v>2732</v>
      </c>
      <c r="C42" s="144">
        <v>44318.839270833334</v>
      </c>
      <c r="D42" s="144" t="s">
        <v>2483</v>
      </c>
      <c r="E42" s="145">
        <v>813</v>
      </c>
      <c r="F42" s="153" t="str">
        <f>VLOOKUP(E42,VIP!$A$2:$O12937,2,0)</f>
        <v>DRBR815</v>
      </c>
      <c r="G42" s="149" t="str">
        <f>VLOOKUP(E42,'LISTADO ATM'!$A$2:$B$898,2,0)</f>
        <v>ATM Occidental Mall</v>
      </c>
      <c r="H42" s="149" t="str">
        <f>VLOOKUP(E42,VIP!$A$2:$O17858,7,FALSE)</f>
        <v>Si</v>
      </c>
      <c r="I42" s="149" t="str">
        <f>VLOOKUP(E42,VIP!$A$2:$O9823,8,FALSE)</f>
        <v>Si</v>
      </c>
      <c r="J42" s="149" t="str">
        <f>VLOOKUP(E42,VIP!$A$2:$O9773,8,FALSE)</f>
        <v>Si</v>
      </c>
      <c r="K42" s="149" t="str">
        <f>VLOOKUP(E42,VIP!$A$2:$O13347,6,0)</f>
        <v>NO</v>
      </c>
      <c r="L42" s="147" t="s">
        <v>2419</v>
      </c>
      <c r="M42" s="208" t="s">
        <v>2846</v>
      </c>
      <c r="N42" s="143" t="s">
        <v>2463</v>
      </c>
      <c r="O42" s="153" t="s">
        <v>2484</v>
      </c>
      <c r="P42" s="148"/>
      <c r="Q42" s="209">
        <v>44320.40625</v>
      </c>
    </row>
    <row r="43" spans="1:17" ht="18" x14ac:dyDescent="0.25">
      <c r="A43" s="149" t="str">
        <f>VLOOKUP(E43,'LISTADO ATM'!$A$2:$C$899,3,0)</f>
        <v>DISTRITO NACIONAL</v>
      </c>
      <c r="B43" s="146" t="s">
        <v>2730</v>
      </c>
      <c r="C43" s="144">
        <v>44318.858900462961</v>
      </c>
      <c r="D43" s="144" t="s">
        <v>2459</v>
      </c>
      <c r="E43" s="145">
        <v>577</v>
      </c>
      <c r="F43" s="153" t="str">
        <f>VLOOKUP(E43,VIP!$A$2:$O12935,2,0)</f>
        <v>DRBR173</v>
      </c>
      <c r="G43" s="149" t="str">
        <f>VLOOKUP(E43,'LISTADO ATM'!$A$2:$B$898,2,0)</f>
        <v xml:space="preserve">ATM Olé Ave. Duarte </v>
      </c>
      <c r="H43" s="149" t="str">
        <f>VLOOKUP(E43,VIP!$A$2:$O17856,7,FALSE)</f>
        <v>Si</v>
      </c>
      <c r="I43" s="149" t="str">
        <f>VLOOKUP(E43,VIP!$A$2:$O9821,8,FALSE)</f>
        <v>Si</v>
      </c>
      <c r="J43" s="149" t="str">
        <f>VLOOKUP(E43,VIP!$A$2:$O9771,8,FALSE)</f>
        <v>Si</v>
      </c>
      <c r="K43" s="149" t="str">
        <f>VLOOKUP(E43,VIP!$A$2:$O13345,6,0)</f>
        <v>SI</v>
      </c>
      <c r="L43" s="147" t="s">
        <v>2450</v>
      </c>
      <c r="M43" s="143" t="s">
        <v>2456</v>
      </c>
      <c r="N43" s="143" t="s">
        <v>2463</v>
      </c>
      <c r="O43" s="153" t="s">
        <v>2464</v>
      </c>
      <c r="P43" s="148"/>
      <c r="Q43" s="143" t="s">
        <v>2450</v>
      </c>
    </row>
    <row r="44" spans="1:17" ht="18" x14ac:dyDescent="0.25">
      <c r="A44" s="149" t="str">
        <f>VLOOKUP(E44,'LISTADO ATM'!$A$2:$C$899,3,0)</f>
        <v>DISTRITO NACIONAL</v>
      </c>
      <c r="B44" s="146" t="s">
        <v>2728</v>
      </c>
      <c r="C44" s="144">
        <v>44318.869108796294</v>
      </c>
      <c r="D44" s="144" t="s">
        <v>2459</v>
      </c>
      <c r="E44" s="145">
        <v>719</v>
      </c>
      <c r="F44" s="153" t="str">
        <f>VLOOKUP(E44,VIP!$A$2:$O12933,2,0)</f>
        <v>DRBR419</v>
      </c>
      <c r="G44" s="149" t="str">
        <f>VLOOKUP(E44,'LISTADO ATM'!$A$2:$B$898,2,0)</f>
        <v xml:space="preserve">ATM Ayuntamiento Municipal San Luís </v>
      </c>
      <c r="H44" s="149" t="str">
        <f>VLOOKUP(E44,VIP!$A$2:$O17854,7,FALSE)</f>
        <v>Si</v>
      </c>
      <c r="I44" s="149" t="str">
        <f>VLOOKUP(E44,VIP!$A$2:$O9819,8,FALSE)</f>
        <v>Si</v>
      </c>
      <c r="J44" s="149" t="str">
        <f>VLOOKUP(E44,VIP!$A$2:$O9769,8,FALSE)</f>
        <v>Si</v>
      </c>
      <c r="K44" s="149" t="str">
        <f>VLOOKUP(E44,VIP!$A$2:$O13343,6,0)</f>
        <v>NO</v>
      </c>
      <c r="L44" s="147" t="s">
        <v>2419</v>
      </c>
      <c r="M44" s="143" t="s">
        <v>2456</v>
      </c>
      <c r="N44" s="143" t="s">
        <v>2463</v>
      </c>
      <c r="O44" s="153" t="s">
        <v>2464</v>
      </c>
      <c r="P44" s="148"/>
      <c r="Q44" s="143" t="s">
        <v>2419</v>
      </c>
    </row>
    <row r="45" spans="1:17" ht="18" x14ac:dyDescent="0.25">
      <c r="A45" s="149" t="str">
        <f>VLOOKUP(E45,'LISTADO ATM'!$A$2:$C$899,3,0)</f>
        <v>NORTE</v>
      </c>
      <c r="B45" s="146" t="s">
        <v>2727</v>
      </c>
      <c r="C45" s="144">
        <v>44318.875752314816</v>
      </c>
      <c r="D45" s="144" t="s">
        <v>2576</v>
      </c>
      <c r="E45" s="145">
        <v>877</v>
      </c>
      <c r="F45" s="153" t="str">
        <f>VLOOKUP(E45,VIP!$A$2:$O12932,2,0)</f>
        <v>DRBR877</v>
      </c>
      <c r="G45" s="149" t="str">
        <f>VLOOKUP(E45,'LISTADO ATM'!$A$2:$B$898,2,0)</f>
        <v xml:space="preserve">ATM Estación Los Samanes (Ranchito, La Vega) </v>
      </c>
      <c r="H45" s="149" t="str">
        <f>VLOOKUP(E45,VIP!$A$2:$O17853,7,FALSE)</f>
        <v>Si</v>
      </c>
      <c r="I45" s="149" t="str">
        <f>VLOOKUP(E45,VIP!$A$2:$O9818,8,FALSE)</f>
        <v>Si</v>
      </c>
      <c r="J45" s="149" t="str">
        <f>VLOOKUP(E45,VIP!$A$2:$O9768,8,FALSE)</f>
        <v>Si</v>
      </c>
      <c r="K45" s="149" t="str">
        <f>VLOOKUP(E45,VIP!$A$2:$O13342,6,0)</f>
        <v>NO</v>
      </c>
      <c r="L45" s="147" t="s">
        <v>2419</v>
      </c>
      <c r="M45" s="143" t="s">
        <v>2456</v>
      </c>
      <c r="N45" s="143" t="s">
        <v>2463</v>
      </c>
      <c r="O45" s="153" t="s">
        <v>2577</v>
      </c>
      <c r="P45" s="148"/>
      <c r="Q45" s="143" t="s">
        <v>2419</v>
      </c>
    </row>
    <row r="46" spans="1:17" ht="18" x14ac:dyDescent="0.25">
      <c r="A46" s="149" t="str">
        <f>VLOOKUP(E46,'LISTADO ATM'!$A$2:$C$899,3,0)</f>
        <v>DISTRITO NACIONAL</v>
      </c>
      <c r="B46" s="146" t="s">
        <v>2734</v>
      </c>
      <c r="C46" s="144">
        <v>44319.240613425929</v>
      </c>
      <c r="D46" s="144" t="s">
        <v>2483</v>
      </c>
      <c r="E46" s="145">
        <v>239</v>
      </c>
      <c r="F46" s="154" t="str">
        <f>VLOOKUP(E46,VIP!$A$2:$O12920,2,0)</f>
        <v>DRBR239</v>
      </c>
      <c r="G46" s="149" t="str">
        <f>VLOOKUP(E46,'LISTADO ATM'!$A$2:$B$898,2,0)</f>
        <v xml:space="preserve">ATM Autobanco Charles de Gaulle </v>
      </c>
      <c r="H46" s="149" t="str">
        <f>VLOOKUP(E46,VIP!$A$2:$O17841,7,FALSE)</f>
        <v>Si</v>
      </c>
      <c r="I46" s="149" t="str">
        <f>VLOOKUP(E46,VIP!$A$2:$O9806,8,FALSE)</f>
        <v>Si</v>
      </c>
      <c r="J46" s="149" t="str">
        <f>VLOOKUP(E46,VIP!$A$2:$O9756,8,FALSE)</f>
        <v>Si</v>
      </c>
      <c r="K46" s="149" t="str">
        <f>VLOOKUP(E46,VIP!$A$2:$O13330,6,0)</f>
        <v>SI</v>
      </c>
      <c r="L46" s="147" t="s">
        <v>2733</v>
      </c>
      <c r="M46" s="143" t="s">
        <v>2456</v>
      </c>
      <c r="N46" s="143" t="s">
        <v>2463</v>
      </c>
      <c r="O46" s="157" t="s">
        <v>2484</v>
      </c>
      <c r="P46" s="148"/>
      <c r="Q46" s="143" t="s">
        <v>2733</v>
      </c>
    </row>
    <row r="47" spans="1:17" ht="18" x14ac:dyDescent="0.25">
      <c r="A47" s="149" t="str">
        <f>VLOOKUP(E47,'LISTADO ATM'!$A$2:$C$899,3,0)</f>
        <v>DISTRITO NACIONAL</v>
      </c>
      <c r="B47" s="146" t="s">
        <v>2735</v>
      </c>
      <c r="C47" s="144">
        <v>44319.242997685185</v>
      </c>
      <c r="D47" s="144" t="s">
        <v>2459</v>
      </c>
      <c r="E47" s="145">
        <v>180</v>
      </c>
      <c r="F47" s="154" t="str">
        <f>VLOOKUP(E47,VIP!$A$2:$O12921,2,0)</f>
        <v>DRBR180</v>
      </c>
      <c r="G47" s="149" t="str">
        <f>VLOOKUP(E47,'LISTADO ATM'!$A$2:$B$898,2,0)</f>
        <v xml:space="preserve">ATM Megacentro II </v>
      </c>
      <c r="H47" s="149" t="str">
        <f>VLOOKUP(E47,VIP!$A$2:$O17842,7,FALSE)</f>
        <v>Si</v>
      </c>
      <c r="I47" s="149" t="str">
        <f>VLOOKUP(E47,VIP!$A$2:$O9807,8,FALSE)</f>
        <v>Si</v>
      </c>
      <c r="J47" s="149" t="str">
        <f>VLOOKUP(E47,VIP!$A$2:$O9757,8,FALSE)</f>
        <v>Si</v>
      </c>
      <c r="K47" s="149" t="str">
        <f>VLOOKUP(E47,VIP!$A$2:$O13331,6,0)</f>
        <v>SI</v>
      </c>
      <c r="L47" s="147" t="s">
        <v>2733</v>
      </c>
      <c r="M47" s="143" t="s">
        <v>2456</v>
      </c>
      <c r="N47" s="143" t="s">
        <v>2463</v>
      </c>
      <c r="O47" s="154" t="s">
        <v>2464</v>
      </c>
      <c r="P47" s="148"/>
      <c r="Q47" s="143" t="s">
        <v>2733</v>
      </c>
    </row>
    <row r="48" spans="1:17" ht="18" x14ac:dyDescent="0.25">
      <c r="A48" s="149" t="str">
        <f>VLOOKUP(E48,'LISTADO ATM'!$A$2:$C$899,3,0)</f>
        <v>DISTRITO NACIONAL</v>
      </c>
      <c r="B48" s="146">
        <v>3335872200</v>
      </c>
      <c r="C48" s="144">
        <v>44319.319444444445</v>
      </c>
      <c r="D48" s="144" t="s">
        <v>2459</v>
      </c>
      <c r="E48" s="145">
        <v>43</v>
      </c>
      <c r="F48" s="154" t="str">
        <f>VLOOKUP(E48,VIP!$A$2:$O12924,2,0)</f>
        <v>DRBR043</v>
      </c>
      <c r="G48" s="149" t="str">
        <f>VLOOKUP(E48,'LISTADO ATM'!$A$2:$B$898,2,0)</f>
        <v xml:space="preserve">ATM Zona Franca San Isidro </v>
      </c>
      <c r="H48" s="149" t="str">
        <f>VLOOKUP(E48,VIP!$A$2:$O17845,7,FALSE)</f>
        <v>Si</v>
      </c>
      <c r="I48" s="149" t="str">
        <f>VLOOKUP(E48,VIP!$A$2:$O9810,8,FALSE)</f>
        <v>No</v>
      </c>
      <c r="J48" s="149" t="str">
        <f>VLOOKUP(E48,VIP!$A$2:$O9760,8,FALSE)</f>
        <v>No</v>
      </c>
      <c r="K48" s="149" t="str">
        <f>VLOOKUP(E48,VIP!$A$2:$O13334,6,0)</f>
        <v>NO</v>
      </c>
      <c r="L48" s="147" t="s">
        <v>2419</v>
      </c>
      <c r="M48" s="143" t="s">
        <v>2456</v>
      </c>
      <c r="N48" s="143" t="s">
        <v>2463</v>
      </c>
      <c r="O48" s="154" t="s">
        <v>2464</v>
      </c>
      <c r="P48" s="148"/>
      <c r="Q48" s="143" t="s">
        <v>2419</v>
      </c>
    </row>
    <row r="49" spans="1:17" ht="18" x14ac:dyDescent="0.25">
      <c r="A49" s="149" t="str">
        <f>VLOOKUP(E49,'LISTADO ATM'!$A$2:$C$899,3,0)</f>
        <v>DISTRITO NACIONAL</v>
      </c>
      <c r="B49" s="146" t="s">
        <v>2744</v>
      </c>
      <c r="C49" s="144">
        <v>44319.573993055557</v>
      </c>
      <c r="D49" s="144" t="s">
        <v>2181</v>
      </c>
      <c r="E49" s="145">
        <v>589</v>
      </c>
      <c r="F49" s="154" t="str">
        <f>VLOOKUP(E49,VIP!$A$2:$O12941,2,0)</f>
        <v>DRBR23E</v>
      </c>
      <c r="G49" s="149" t="str">
        <f>VLOOKUP(E49,'LISTADO ATM'!$A$2:$B$898,2,0)</f>
        <v xml:space="preserve">ATM S/M Bravo San Vicente de Paul </v>
      </c>
      <c r="H49" s="149" t="str">
        <f>VLOOKUP(E49,VIP!$A$2:$O17862,7,FALSE)</f>
        <v>Si</v>
      </c>
      <c r="I49" s="149" t="str">
        <f>VLOOKUP(E49,VIP!$A$2:$O9827,8,FALSE)</f>
        <v>No</v>
      </c>
      <c r="J49" s="149" t="str">
        <f>VLOOKUP(E49,VIP!$A$2:$O9777,8,FALSE)</f>
        <v>No</v>
      </c>
      <c r="K49" s="149" t="str">
        <f>VLOOKUP(E49,VIP!$A$2:$O13351,6,0)</f>
        <v>NO</v>
      </c>
      <c r="L49" s="147" t="s">
        <v>2220</v>
      </c>
      <c r="M49" s="143" t="s">
        <v>2456</v>
      </c>
      <c r="N49" s="143" t="s">
        <v>2463</v>
      </c>
      <c r="O49" s="154" t="s">
        <v>2465</v>
      </c>
      <c r="P49" s="148"/>
      <c r="Q49" s="143" t="s">
        <v>2220</v>
      </c>
    </row>
    <row r="50" spans="1:17" ht="18" x14ac:dyDescent="0.25">
      <c r="A50" s="149" t="str">
        <f>VLOOKUP(E50,'LISTADO ATM'!$A$2:$C$899,3,0)</f>
        <v>NORTE</v>
      </c>
      <c r="B50" s="146" t="s">
        <v>2745</v>
      </c>
      <c r="C50" s="144">
        <v>44319.651319444441</v>
      </c>
      <c r="D50" s="144" t="s">
        <v>2181</v>
      </c>
      <c r="E50" s="145">
        <v>395</v>
      </c>
      <c r="F50" s="154" t="str">
        <f>VLOOKUP(E50,VIP!$A$2:$O12945,2,0)</f>
        <v>DRBR395</v>
      </c>
      <c r="G50" s="149" t="str">
        <f>VLOOKUP(E50,'LISTADO ATM'!$A$2:$B$898,2,0)</f>
        <v xml:space="preserve">ATM UNP Sabana Iglesia </v>
      </c>
      <c r="H50" s="149" t="str">
        <f>VLOOKUP(E50,VIP!$A$2:$O17866,7,FALSE)</f>
        <v>Si</v>
      </c>
      <c r="I50" s="149" t="str">
        <f>VLOOKUP(E50,VIP!$A$2:$O9831,8,FALSE)</f>
        <v>Si</v>
      </c>
      <c r="J50" s="149" t="str">
        <f>VLOOKUP(E50,VIP!$A$2:$O9781,8,FALSE)</f>
        <v>Si</v>
      </c>
      <c r="K50" s="149" t="str">
        <f>VLOOKUP(E50,VIP!$A$2:$O13355,6,0)</f>
        <v>NO</v>
      </c>
      <c r="L50" s="147" t="s">
        <v>2220</v>
      </c>
      <c r="M50" s="143" t="s">
        <v>2456</v>
      </c>
      <c r="N50" s="143" t="s">
        <v>2463</v>
      </c>
      <c r="O50" s="154" t="s">
        <v>2465</v>
      </c>
      <c r="P50" s="149"/>
      <c r="Q50" s="143" t="s">
        <v>2220</v>
      </c>
    </row>
    <row r="51" spans="1:17" ht="18" x14ac:dyDescent="0.25">
      <c r="A51" s="149" t="str">
        <f>VLOOKUP(E51,'LISTADO ATM'!$A$2:$C$899,3,0)</f>
        <v>DISTRITO NACIONAL</v>
      </c>
      <c r="B51" s="146" t="s">
        <v>2773</v>
      </c>
      <c r="C51" s="144">
        <v>44319.678680555553</v>
      </c>
      <c r="D51" s="144" t="s">
        <v>2459</v>
      </c>
      <c r="E51" s="145">
        <v>684</v>
      </c>
      <c r="F51" s="154" t="str">
        <f>VLOOKUP(E51,VIP!$A$2:$O12978,2,0)</f>
        <v>DRBR684</v>
      </c>
      <c r="G51" s="149" t="str">
        <f>VLOOKUP(E51,'LISTADO ATM'!$A$2:$B$898,2,0)</f>
        <v>ATM Estación Texaco Prolongación 27 Febrero</v>
      </c>
      <c r="H51" s="149" t="str">
        <f>VLOOKUP(E51,VIP!$A$2:$O17899,7,FALSE)</f>
        <v>NO</v>
      </c>
      <c r="I51" s="149" t="str">
        <f>VLOOKUP(E51,VIP!$A$2:$O9864,8,FALSE)</f>
        <v>NO</v>
      </c>
      <c r="J51" s="149" t="str">
        <f>VLOOKUP(E51,VIP!$A$2:$O9814,8,FALSE)</f>
        <v>NO</v>
      </c>
      <c r="K51" s="149" t="str">
        <f>VLOOKUP(E51,VIP!$A$2:$O13388,6,0)</f>
        <v>NO</v>
      </c>
      <c r="L51" s="147" t="s">
        <v>2419</v>
      </c>
      <c r="M51" s="143" t="s">
        <v>2456</v>
      </c>
      <c r="N51" s="143" t="s">
        <v>2463</v>
      </c>
      <c r="O51" s="154" t="s">
        <v>2464</v>
      </c>
      <c r="P51" s="148"/>
      <c r="Q51" s="143" t="s">
        <v>2419</v>
      </c>
    </row>
    <row r="52" spans="1:17" ht="18" x14ac:dyDescent="0.25">
      <c r="A52" s="149" t="str">
        <f>VLOOKUP(E52,'LISTADO ATM'!$A$2:$C$899,3,0)</f>
        <v>NORTE</v>
      </c>
      <c r="B52" s="146" t="s">
        <v>2772</v>
      </c>
      <c r="C52" s="144">
        <v>44319.681423611109</v>
      </c>
      <c r="D52" s="144" t="s">
        <v>2483</v>
      </c>
      <c r="E52" s="145">
        <v>687</v>
      </c>
      <c r="F52" s="154" t="str">
        <f>VLOOKUP(E52,VIP!$A$2:$O12976,2,0)</f>
        <v>DRBR687</v>
      </c>
      <c r="G52" s="149" t="str">
        <f>VLOOKUP(E52,'LISTADO ATM'!$A$2:$B$898,2,0)</f>
        <v>ATM Oficina Monterrico II</v>
      </c>
      <c r="H52" s="149" t="str">
        <f>VLOOKUP(E52,VIP!$A$2:$O17897,7,FALSE)</f>
        <v>NO</v>
      </c>
      <c r="I52" s="149" t="str">
        <f>VLOOKUP(E52,VIP!$A$2:$O9862,8,FALSE)</f>
        <v>NO</v>
      </c>
      <c r="J52" s="149" t="str">
        <f>VLOOKUP(E52,VIP!$A$2:$O9812,8,FALSE)</f>
        <v>NO</v>
      </c>
      <c r="K52" s="149" t="str">
        <f>VLOOKUP(E52,VIP!$A$2:$O13386,6,0)</f>
        <v>SI</v>
      </c>
      <c r="L52" s="147" t="s">
        <v>2419</v>
      </c>
      <c r="M52" s="143" t="s">
        <v>2456</v>
      </c>
      <c r="N52" s="143" t="s">
        <v>2463</v>
      </c>
      <c r="O52" s="161" t="s">
        <v>2585</v>
      </c>
      <c r="P52" s="148"/>
      <c r="Q52" s="143" t="s">
        <v>2419</v>
      </c>
    </row>
    <row r="53" spans="1:17" ht="18" x14ac:dyDescent="0.25">
      <c r="A53" s="149" t="str">
        <f>VLOOKUP(E53,'LISTADO ATM'!$A$2:$C$899,3,0)</f>
        <v>SUR</v>
      </c>
      <c r="B53" s="146" t="s">
        <v>2771</v>
      </c>
      <c r="C53" s="144">
        <v>44319.682592592595</v>
      </c>
      <c r="D53" s="144" t="s">
        <v>2483</v>
      </c>
      <c r="E53" s="145">
        <v>296</v>
      </c>
      <c r="F53" s="154" t="str">
        <f>VLOOKUP(E53,VIP!$A$2:$O12975,2,0)</f>
        <v>DRBR296</v>
      </c>
      <c r="G53" s="149" t="str">
        <f>VLOOKUP(E53,'LISTADO ATM'!$A$2:$B$898,2,0)</f>
        <v>ATM Estación BANICOMB (Baní)  ECO Petroleo</v>
      </c>
      <c r="H53" s="149" t="str">
        <f>VLOOKUP(E53,VIP!$A$2:$O17896,7,FALSE)</f>
        <v>Si</v>
      </c>
      <c r="I53" s="149" t="str">
        <f>VLOOKUP(E53,VIP!$A$2:$O9861,8,FALSE)</f>
        <v>Si</v>
      </c>
      <c r="J53" s="149" t="str">
        <f>VLOOKUP(E53,VIP!$A$2:$O9811,8,FALSE)</f>
        <v>Si</v>
      </c>
      <c r="K53" s="149" t="str">
        <f>VLOOKUP(E53,VIP!$A$2:$O13385,6,0)</f>
        <v>NO</v>
      </c>
      <c r="L53" s="147" t="s">
        <v>2419</v>
      </c>
      <c r="M53" s="143" t="s">
        <v>2456</v>
      </c>
      <c r="N53" s="143" t="s">
        <v>2463</v>
      </c>
      <c r="O53" s="161" t="s">
        <v>2585</v>
      </c>
      <c r="P53" s="148"/>
      <c r="Q53" s="143" t="s">
        <v>2419</v>
      </c>
    </row>
    <row r="54" spans="1:17" ht="18" x14ac:dyDescent="0.25">
      <c r="A54" s="149" t="str">
        <f>VLOOKUP(E54,'LISTADO ATM'!$A$2:$C$899,3,0)</f>
        <v>NORTE</v>
      </c>
      <c r="B54" s="146" t="s">
        <v>2770</v>
      </c>
      <c r="C54" s="144">
        <v>44319.684351851851</v>
      </c>
      <c r="D54" s="144" t="s">
        <v>2576</v>
      </c>
      <c r="E54" s="145">
        <v>732</v>
      </c>
      <c r="F54" s="154" t="str">
        <f>VLOOKUP(E54,VIP!$A$2:$O12974,2,0)</f>
        <v>DRBR12H</v>
      </c>
      <c r="G54" s="149" t="str">
        <f>VLOOKUP(E54,'LISTADO ATM'!$A$2:$B$898,2,0)</f>
        <v xml:space="preserve">ATM Molino del Valle (Santiago) </v>
      </c>
      <c r="H54" s="149" t="str">
        <f>VLOOKUP(E54,VIP!$A$2:$O17895,7,FALSE)</f>
        <v>Si</v>
      </c>
      <c r="I54" s="149" t="str">
        <f>VLOOKUP(E54,VIP!$A$2:$O9860,8,FALSE)</f>
        <v>Si</v>
      </c>
      <c r="J54" s="149" t="str">
        <f>VLOOKUP(E54,VIP!$A$2:$O9810,8,FALSE)</f>
        <v>Si</v>
      </c>
      <c r="K54" s="149" t="str">
        <f>VLOOKUP(E54,VIP!$A$2:$O13384,6,0)</f>
        <v>NO</v>
      </c>
      <c r="L54" s="147" t="s">
        <v>2419</v>
      </c>
      <c r="M54" s="208" t="s">
        <v>2846</v>
      </c>
      <c r="N54" s="143" t="s">
        <v>2463</v>
      </c>
      <c r="O54" s="158" t="s">
        <v>2577</v>
      </c>
      <c r="P54" s="148"/>
      <c r="Q54" s="209">
        <v>44320.445833333331</v>
      </c>
    </row>
    <row r="55" spans="1:17" ht="18" x14ac:dyDescent="0.25">
      <c r="A55" s="149" t="str">
        <f>VLOOKUP(E55,'LISTADO ATM'!$A$2:$C$899,3,0)</f>
        <v>DISTRITO NACIONAL</v>
      </c>
      <c r="B55" s="146" t="s">
        <v>2769</v>
      </c>
      <c r="C55" s="144">
        <v>44319.686354166668</v>
      </c>
      <c r="D55" s="144" t="s">
        <v>2459</v>
      </c>
      <c r="E55" s="145">
        <v>744</v>
      </c>
      <c r="F55" s="154" t="str">
        <f>VLOOKUP(E55,VIP!$A$2:$O12973,2,0)</f>
        <v>DRBR289</v>
      </c>
      <c r="G55" s="149" t="str">
        <f>VLOOKUP(E55,'LISTADO ATM'!$A$2:$B$898,2,0)</f>
        <v xml:space="preserve">ATM Multicentro La Sirena Venezuela </v>
      </c>
      <c r="H55" s="149" t="str">
        <f>VLOOKUP(E55,VIP!$A$2:$O17894,7,FALSE)</f>
        <v>Si</v>
      </c>
      <c r="I55" s="149" t="str">
        <f>VLOOKUP(E55,VIP!$A$2:$O9859,8,FALSE)</f>
        <v>Si</v>
      </c>
      <c r="J55" s="149" t="str">
        <f>VLOOKUP(E55,VIP!$A$2:$O9809,8,FALSE)</f>
        <v>Si</v>
      </c>
      <c r="K55" s="149" t="str">
        <f>VLOOKUP(E55,VIP!$A$2:$O13383,6,0)</f>
        <v>SI</v>
      </c>
      <c r="L55" s="147" t="s">
        <v>2419</v>
      </c>
      <c r="M55" s="208" t="s">
        <v>2846</v>
      </c>
      <c r="N55" s="143" t="s">
        <v>2463</v>
      </c>
      <c r="O55" s="158" t="s">
        <v>2464</v>
      </c>
      <c r="P55" s="148"/>
      <c r="Q55" s="209">
        <v>44320.452777777777</v>
      </c>
    </row>
    <row r="56" spans="1:17" ht="18" x14ac:dyDescent="0.25">
      <c r="A56" s="149" t="str">
        <f>VLOOKUP(E56,'LISTADO ATM'!$A$2:$C$899,3,0)</f>
        <v>ESTE</v>
      </c>
      <c r="B56" s="146" t="s">
        <v>2768</v>
      </c>
      <c r="C56" s="144">
        <v>44319.68822916667</v>
      </c>
      <c r="D56" s="144" t="s">
        <v>2459</v>
      </c>
      <c r="E56" s="145">
        <v>114</v>
      </c>
      <c r="F56" s="154" t="str">
        <f>VLOOKUP(E56,VIP!$A$2:$O12971,2,0)</f>
        <v>DRBR114</v>
      </c>
      <c r="G56" s="149" t="str">
        <f>VLOOKUP(E56,'LISTADO ATM'!$A$2:$B$898,2,0)</f>
        <v xml:space="preserve">ATM Oficina Hato Mayor </v>
      </c>
      <c r="H56" s="149" t="str">
        <f>VLOOKUP(E56,VIP!$A$2:$O17892,7,FALSE)</f>
        <v>Si</v>
      </c>
      <c r="I56" s="149" t="str">
        <f>VLOOKUP(E56,VIP!$A$2:$O9857,8,FALSE)</f>
        <v>Si</v>
      </c>
      <c r="J56" s="149" t="str">
        <f>VLOOKUP(E56,VIP!$A$2:$O9807,8,FALSE)</f>
        <v>Si</v>
      </c>
      <c r="K56" s="149" t="str">
        <f>VLOOKUP(E56,VIP!$A$2:$O13381,6,0)</f>
        <v>NO</v>
      </c>
      <c r="L56" s="147" t="s">
        <v>2419</v>
      </c>
      <c r="M56" s="208" t="s">
        <v>2846</v>
      </c>
      <c r="N56" s="143" t="s">
        <v>2463</v>
      </c>
      <c r="O56" s="158" t="s">
        <v>2464</v>
      </c>
      <c r="P56" s="148"/>
      <c r="Q56" s="209">
        <v>44320.454861111109</v>
      </c>
    </row>
    <row r="57" spans="1:17" ht="18" x14ac:dyDescent="0.25">
      <c r="A57" s="149" t="str">
        <f>VLOOKUP(E57,'LISTADO ATM'!$A$2:$C$899,3,0)</f>
        <v>DISTRITO NACIONAL</v>
      </c>
      <c r="B57" s="146" t="s">
        <v>2767</v>
      </c>
      <c r="C57" s="144">
        <v>44319.69195601852</v>
      </c>
      <c r="D57" s="144" t="s">
        <v>2459</v>
      </c>
      <c r="E57" s="145">
        <v>546</v>
      </c>
      <c r="F57" s="154" t="str">
        <f>VLOOKUP(E57,VIP!$A$2:$O12968,2,0)</f>
        <v>DRBR230</v>
      </c>
      <c r="G57" s="149" t="str">
        <f>VLOOKUP(E57,'LISTADO ATM'!$A$2:$B$898,2,0)</f>
        <v xml:space="preserve">ATM ITLA </v>
      </c>
      <c r="H57" s="149" t="str">
        <f>VLOOKUP(E57,VIP!$A$2:$O17889,7,FALSE)</f>
        <v>Si</v>
      </c>
      <c r="I57" s="149" t="str">
        <f>VLOOKUP(E57,VIP!$A$2:$O9854,8,FALSE)</f>
        <v>Si</v>
      </c>
      <c r="J57" s="149" t="str">
        <f>VLOOKUP(E57,VIP!$A$2:$O9804,8,FALSE)</f>
        <v>Si</v>
      </c>
      <c r="K57" s="149" t="str">
        <f>VLOOKUP(E57,VIP!$A$2:$O13378,6,0)</f>
        <v>NO</v>
      </c>
      <c r="L57" s="147" t="s">
        <v>2419</v>
      </c>
      <c r="M57" s="143" t="s">
        <v>2456</v>
      </c>
      <c r="N57" s="143" t="s">
        <v>2463</v>
      </c>
      <c r="O57" s="158" t="s">
        <v>2464</v>
      </c>
      <c r="P57" s="148"/>
      <c r="Q57" s="143" t="s">
        <v>2419</v>
      </c>
    </row>
    <row r="58" spans="1:17" ht="18" x14ac:dyDescent="0.25">
      <c r="A58" s="149" t="str">
        <f>VLOOKUP(E58,'LISTADO ATM'!$A$2:$C$899,3,0)</f>
        <v>DISTRITO NACIONAL</v>
      </c>
      <c r="B58" s="146" t="s">
        <v>2766</v>
      </c>
      <c r="C58" s="144">
        <v>44319.693252314813</v>
      </c>
      <c r="D58" s="144" t="s">
        <v>2459</v>
      </c>
      <c r="E58" s="145">
        <v>738</v>
      </c>
      <c r="F58" s="154" t="str">
        <f>VLOOKUP(E58,VIP!$A$2:$O12966,2,0)</f>
        <v>DRBR24S</v>
      </c>
      <c r="G58" s="149" t="str">
        <f>VLOOKUP(E58,'LISTADO ATM'!$A$2:$B$898,2,0)</f>
        <v xml:space="preserve">ATM Zona Franca Los Alcarrizos </v>
      </c>
      <c r="H58" s="149" t="str">
        <f>VLOOKUP(E58,VIP!$A$2:$O17887,7,FALSE)</f>
        <v>Si</v>
      </c>
      <c r="I58" s="149" t="str">
        <f>VLOOKUP(E58,VIP!$A$2:$O9852,8,FALSE)</f>
        <v>Si</v>
      </c>
      <c r="J58" s="149" t="str">
        <f>VLOOKUP(E58,VIP!$A$2:$O9802,8,FALSE)</f>
        <v>Si</v>
      </c>
      <c r="K58" s="149" t="str">
        <f>VLOOKUP(E58,VIP!$A$2:$O13376,6,0)</f>
        <v>NO</v>
      </c>
      <c r="L58" s="147" t="s">
        <v>2419</v>
      </c>
      <c r="M58" s="143" t="s">
        <v>2456</v>
      </c>
      <c r="N58" s="143" t="s">
        <v>2463</v>
      </c>
      <c r="O58" s="154" t="s">
        <v>2464</v>
      </c>
      <c r="P58" s="148"/>
      <c r="Q58" s="143" t="s">
        <v>2419</v>
      </c>
    </row>
    <row r="59" spans="1:17" ht="18" x14ac:dyDescent="0.25">
      <c r="A59" s="149" t="str">
        <f>VLOOKUP(E59,'LISTADO ATM'!$A$2:$C$899,3,0)</f>
        <v>DISTRITO NACIONAL</v>
      </c>
      <c r="B59" s="146" t="s">
        <v>2765</v>
      </c>
      <c r="C59" s="144">
        <v>44319.695219907408</v>
      </c>
      <c r="D59" s="144" t="s">
        <v>2459</v>
      </c>
      <c r="E59" s="145">
        <v>32</v>
      </c>
      <c r="F59" s="154" t="str">
        <f>VLOOKUP(E59,VIP!$A$2:$O12965,2,0)</f>
        <v>DRBR032</v>
      </c>
      <c r="G59" s="149" t="str">
        <f>VLOOKUP(E59,'LISTADO ATM'!$A$2:$B$898,2,0)</f>
        <v xml:space="preserve">ATM Oficina San Martín II </v>
      </c>
      <c r="H59" s="149" t="str">
        <f>VLOOKUP(E59,VIP!$A$2:$O17886,7,FALSE)</f>
        <v>Si</v>
      </c>
      <c r="I59" s="149" t="str">
        <f>VLOOKUP(E59,VIP!$A$2:$O9851,8,FALSE)</f>
        <v>Si</v>
      </c>
      <c r="J59" s="149" t="str">
        <f>VLOOKUP(E59,VIP!$A$2:$O9801,8,FALSE)</f>
        <v>Si</v>
      </c>
      <c r="K59" s="149" t="str">
        <f>VLOOKUP(E59,VIP!$A$2:$O13375,6,0)</f>
        <v>NO</v>
      </c>
      <c r="L59" s="147" t="s">
        <v>2450</v>
      </c>
      <c r="M59" s="143" t="s">
        <v>2456</v>
      </c>
      <c r="N59" s="143" t="s">
        <v>2463</v>
      </c>
      <c r="O59" s="160" t="s">
        <v>2464</v>
      </c>
      <c r="P59" s="148"/>
      <c r="Q59" s="143" t="s">
        <v>2450</v>
      </c>
    </row>
    <row r="60" spans="1:17" ht="18" x14ac:dyDescent="0.25">
      <c r="A60" s="149" t="str">
        <f>VLOOKUP(E60,'LISTADO ATM'!$A$2:$C$899,3,0)</f>
        <v>DISTRITO NACIONAL</v>
      </c>
      <c r="B60" s="146" t="s">
        <v>2764</v>
      </c>
      <c r="C60" s="144">
        <v>44319.699421296296</v>
      </c>
      <c r="D60" s="144" t="s">
        <v>2576</v>
      </c>
      <c r="E60" s="145">
        <v>192</v>
      </c>
      <c r="F60" s="154" t="str">
        <f>VLOOKUP(E60,VIP!$A$2:$O12964,2,0)</f>
        <v>DRBR192</v>
      </c>
      <c r="G60" s="149" t="str">
        <f>VLOOKUP(E60,'LISTADO ATM'!$A$2:$B$898,2,0)</f>
        <v xml:space="preserve">ATM Autobanco Luperón II </v>
      </c>
      <c r="H60" s="149" t="str">
        <f>VLOOKUP(E60,VIP!$A$2:$O17885,7,FALSE)</f>
        <v>Si</v>
      </c>
      <c r="I60" s="149" t="str">
        <f>VLOOKUP(E60,VIP!$A$2:$O9850,8,FALSE)</f>
        <v>Si</v>
      </c>
      <c r="J60" s="149" t="str">
        <f>VLOOKUP(E60,VIP!$A$2:$O9800,8,FALSE)</f>
        <v>Si</v>
      </c>
      <c r="K60" s="149" t="str">
        <f>VLOOKUP(E60,VIP!$A$2:$O13374,6,0)</f>
        <v>NO</v>
      </c>
      <c r="L60" s="147" t="s">
        <v>2450</v>
      </c>
      <c r="M60" s="208" t="s">
        <v>2846</v>
      </c>
      <c r="N60" s="143" t="s">
        <v>2463</v>
      </c>
      <c r="O60" s="154" t="s">
        <v>2577</v>
      </c>
      <c r="P60" s="148"/>
      <c r="Q60" s="209">
        <v>44320.445833333331</v>
      </c>
    </row>
    <row r="61" spans="1:17" ht="18" x14ac:dyDescent="0.25">
      <c r="A61" s="149" t="str">
        <f>VLOOKUP(E61,'LISTADO ATM'!$A$2:$C$899,3,0)</f>
        <v>DISTRITO NACIONAL</v>
      </c>
      <c r="B61" s="146" t="s">
        <v>2763</v>
      </c>
      <c r="C61" s="144">
        <v>44319.703368055554</v>
      </c>
      <c r="D61" s="144" t="s">
        <v>2483</v>
      </c>
      <c r="E61" s="145">
        <v>378</v>
      </c>
      <c r="F61" s="154" t="str">
        <f>VLOOKUP(E61,VIP!$A$2:$O12962,2,0)</f>
        <v>DRBR378</v>
      </c>
      <c r="G61" s="149" t="str">
        <f>VLOOKUP(E61,'LISTADO ATM'!$A$2:$B$898,2,0)</f>
        <v>ATM UNP Villa Flores</v>
      </c>
      <c r="H61" s="149" t="str">
        <f>VLOOKUP(E61,VIP!$A$2:$O17883,7,FALSE)</f>
        <v>N/A</v>
      </c>
      <c r="I61" s="149" t="str">
        <f>VLOOKUP(E61,VIP!$A$2:$O9848,8,FALSE)</f>
        <v>N/A</v>
      </c>
      <c r="J61" s="149" t="str">
        <f>VLOOKUP(E61,VIP!$A$2:$O9798,8,FALSE)</f>
        <v>N/A</v>
      </c>
      <c r="K61" s="149" t="str">
        <f>VLOOKUP(E61,VIP!$A$2:$O13372,6,0)</f>
        <v>N/A</v>
      </c>
      <c r="L61" s="147" t="s">
        <v>2419</v>
      </c>
      <c r="M61" s="143" t="s">
        <v>2456</v>
      </c>
      <c r="N61" s="143" t="s">
        <v>2463</v>
      </c>
      <c r="O61" s="160" t="s">
        <v>2585</v>
      </c>
      <c r="P61" s="148"/>
      <c r="Q61" s="143" t="s">
        <v>2419</v>
      </c>
    </row>
    <row r="62" spans="1:17" ht="18" x14ac:dyDescent="0.25">
      <c r="A62" s="149" t="str">
        <f>VLOOKUP(E62,'LISTADO ATM'!$A$2:$C$899,3,0)</f>
        <v>NORTE</v>
      </c>
      <c r="B62" s="146" t="s">
        <v>2762</v>
      </c>
      <c r="C62" s="144">
        <v>44319.70484953704</v>
      </c>
      <c r="D62" s="144" t="s">
        <v>2182</v>
      </c>
      <c r="E62" s="145">
        <v>862</v>
      </c>
      <c r="F62" s="154" t="str">
        <f>VLOOKUP(E62,VIP!$A$2:$O12961,2,0)</f>
        <v>DRBR862</v>
      </c>
      <c r="G62" s="149" t="str">
        <f>VLOOKUP(E62,'LISTADO ATM'!$A$2:$B$898,2,0)</f>
        <v xml:space="preserve">ATM S/M Doble A (Sabaneta) </v>
      </c>
      <c r="H62" s="149" t="str">
        <f>VLOOKUP(E62,VIP!$A$2:$O17882,7,FALSE)</f>
        <v>Si</v>
      </c>
      <c r="I62" s="149" t="str">
        <f>VLOOKUP(E62,VIP!$A$2:$O9847,8,FALSE)</f>
        <v>Si</v>
      </c>
      <c r="J62" s="149" t="str">
        <f>VLOOKUP(E62,VIP!$A$2:$O9797,8,FALSE)</f>
        <v>Si</v>
      </c>
      <c r="K62" s="149" t="str">
        <f>VLOOKUP(E62,VIP!$A$2:$O13371,6,0)</f>
        <v>NO</v>
      </c>
      <c r="L62" s="147" t="s">
        <v>2479</v>
      </c>
      <c r="M62" s="143" t="s">
        <v>2456</v>
      </c>
      <c r="N62" s="143" t="s">
        <v>2463</v>
      </c>
      <c r="O62" s="154" t="s">
        <v>2492</v>
      </c>
      <c r="P62" s="148"/>
      <c r="Q62" s="143" t="s">
        <v>2479</v>
      </c>
    </row>
    <row r="63" spans="1:17" ht="18" x14ac:dyDescent="0.25">
      <c r="A63" s="149" t="str">
        <f>VLOOKUP(E63,'LISTADO ATM'!$A$2:$C$899,3,0)</f>
        <v>NORTE</v>
      </c>
      <c r="B63" s="146" t="s">
        <v>2761</v>
      </c>
      <c r="C63" s="144">
        <v>44319.705694444441</v>
      </c>
      <c r="D63" s="144" t="s">
        <v>2182</v>
      </c>
      <c r="E63" s="145">
        <v>315</v>
      </c>
      <c r="F63" s="154" t="str">
        <f>VLOOKUP(E63,VIP!$A$2:$O12960,2,0)</f>
        <v>DRBR315</v>
      </c>
      <c r="G63" s="149" t="str">
        <f>VLOOKUP(E63,'LISTADO ATM'!$A$2:$B$898,2,0)</f>
        <v xml:space="preserve">ATM Oficina Estrella Sadalá </v>
      </c>
      <c r="H63" s="149" t="str">
        <f>VLOOKUP(E63,VIP!$A$2:$O17881,7,FALSE)</f>
        <v>Si</v>
      </c>
      <c r="I63" s="149" t="str">
        <f>VLOOKUP(E63,VIP!$A$2:$O9846,8,FALSE)</f>
        <v>Si</v>
      </c>
      <c r="J63" s="149" t="str">
        <f>VLOOKUP(E63,VIP!$A$2:$O9796,8,FALSE)</f>
        <v>Si</v>
      </c>
      <c r="K63" s="149" t="str">
        <f>VLOOKUP(E63,VIP!$A$2:$O13370,6,0)</f>
        <v>NO</v>
      </c>
      <c r="L63" s="147" t="s">
        <v>2479</v>
      </c>
      <c r="M63" s="208" t="s">
        <v>2846</v>
      </c>
      <c r="N63" s="143" t="s">
        <v>2463</v>
      </c>
      <c r="O63" s="154" t="s">
        <v>2492</v>
      </c>
      <c r="P63" s="148"/>
      <c r="Q63" s="209">
        <v>44320.458333333336</v>
      </c>
    </row>
    <row r="64" spans="1:17" ht="18" x14ac:dyDescent="0.25">
      <c r="A64" s="149" t="str">
        <f>VLOOKUP(E64,'LISTADO ATM'!$A$2:$C$899,3,0)</f>
        <v>DISTRITO NACIONAL</v>
      </c>
      <c r="B64" s="146" t="s">
        <v>2760</v>
      </c>
      <c r="C64" s="144">
        <v>44319.706076388888</v>
      </c>
      <c r="D64" s="144" t="s">
        <v>2459</v>
      </c>
      <c r="E64" s="145">
        <v>539</v>
      </c>
      <c r="F64" s="154" t="str">
        <f>VLOOKUP(E64,VIP!$A$2:$O12959,2,0)</f>
        <v>DRBR539</v>
      </c>
      <c r="G64" s="149" t="str">
        <f>VLOOKUP(E64,'LISTADO ATM'!$A$2:$B$898,2,0)</f>
        <v>ATM S/M La Cadena Los Proceres</v>
      </c>
      <c r="H64" s="149" t="str">
        <f>VLOOKUP(E64,VIP!$A$2:$O17880,7,FALSE)</f>
        <v>Si</v>
      </c>
      <c r="I64" s="149" t="str">
        <f>VLOOKUP(E64,VIP!$A$2:$O9845,8,FALSE)</f>
        <v>Si</v>
      </c>
      <c r="J64" s="149" t="str">
        <f>VLOOKUP(E64,VIP!$A$2:$O9795,8,FALSE)</f>
        <v>Si</v>
      </c>
      <c r="K64" s="149" t="str">
        <f>VLOOKUP(E64,VIP!$A$2:$O13369,6,0)</f>
        <v>NO</v>
      </c>
      <c r="L64" s="147" t="s">
        <v>2419</v>
      </c>
      <c r="M64" s="143" t="s">
        <v>2456</v>
      </c>
      <c r="N64" s="143" t="s">
        <v>2463</v>
      </c>
      <c r="O64" s="155" t="s">
        <v>2464</v>
      </c>
      <c r="P64" s="148"/>
      <c r="Q64" s="143" t="s">
        <v>2419</v>
      </c>
    </row>
    <row r="65" spans="1:17" ht="18" x14ac:dyDescent="0.25">
      <c r="A65" s="149" t="str">
        <f>VLOOKUP(E65,'LISTADO ATM'!$A$2:$C$899,3,0)</f>
        <v>DISTRITO NACIONAL</v>
      </c>
      <c r="B65" s="146" t="s">
        <v>2759</v>
      </c>
      <c r="C65" s="144">
        <v>44319.707094907404</v>
      </c>
      <c r="D65" s="144" t="s">
        <v>2483</v>
      </c>
      <c r="E65" s="145">
        <v>527</v>
      </c>
      <c r="F65" s="154" t="str">
        <f>VLOOKUP(E65,VIP!$A$2:$O12958,2,0)</f>
        <v>DRBR527</v>
      </c>
      <c r="G65" s="149" t="str">
        <f>VLOOKUP(E65,'LISTADO ATM'!$A$2:$B$898,2,0)</f>
        <v>ATM Oficina Zona Oriental II</v>
      </c>
      <c r="H65" s="149" t="str">
        <f>VLOOKUP(E65,VIP!$A$2:$O17879,7,FALSE)</f>
        <v>Si</v>
      </c>
      <c r="I65" s="149" t="str">
        <f>VLOOKUP(E65,VIP!$A$2:$O9844,8,FALSE)</f>
        <v>Si</v>
      </c>
      <c r="J65" s="149" t="str">
        <f>VLOOKUP(E65,VIP!$A$2:$O9794,8,FALSE)</f>
        <v>Si</v>
      </c>
      <c r="K65" s="149" t="str">
        <f>VLOOKUP(E65,VIP!$A$2:$O13368,6,0)</f>
        <v>SI</v>
      </c>
      <c r="L65" s="147" t="s">
        <v>2419</v>
      </c>
      <c r="M65" s="143" t="s">
        <v>2456</v>
      </c>
      <c r="N65" s="143" t="s">
        <v>2463</v>
      </c>
      <c r="O65" s="154" t="s">
        <v>2585</v>
      </c>
      <c r="P65" s="148"/>
      <c r="Q65" s="143" t="s">
        <v>2419</v>
      </c>
    </row>
    <row r="66" spans="1:17" ht="18" x14ac:dyDescent="0.25">
      <c r="A66" s="149" t="str">
        <f>VLOOKUP(E66,'LISTADO ATM'!$A$2:$C$899,3,0)</f>
        <v>DISTRITO NACIONAL</v>
      </c>
      <c r="B66" s="146" t="s">
        <v>2758</v>
      </c>
      <c r="C66" s="144">
        <v>44319.724826388891</v>
      </c>
      <c r="D66" s="144" t="s">
        <v>2181</v>
      </c>
      <c r="E66" s="145">
        <v>839</v>
      </c>
      <c r="F66" s="154" t="str">
        <f>VLOOKUP(E66,VIP!$A$2:$O12957,2,0)</f>
        <v>DRBR839</v>
      </c>
      <c r="G66" s="149" t="str">
        <f>VLOOKUP(E66,'LISTADO ATM'!$A$2:$B$898,2,0)</f>
        <v xml:space="preserve">ATM INAPA </v>
      </c>
      <c r="H66" s="149" t="str">
        <f>VLOOKUP(E66,VIP!$A$2:$O17878,7,FALSE)</f>
        <v>Si</v>
      </c>
      <c r="I66" s="149" t="str">
        <f>VLOOKUP(E66,VIP!$A$2:$O9843,8,FALSE)</f>
        <v>Si</v>
      </c>
      <c r="J66" s="149" t="str">
        <f>VLOOKUP(E66,VIP!$A$2:$O9793,8,FALSE)</f>
        <v>Si</v>
      </c>
      <c r="K66" s="149" t="str">
        <f>VLOOKUP(E66,VIP!$A$2:$O13367,6,0)</f>
        <v>NO</v>
      </c>
      <c r="L66" s="147" t="s">
        <v>2246</v>
      </c>
      <c r="M66" s="208" t="s">
        <v>2846</v>
      </c>
      <c r="N66" s="143" t="s">
        <v>2463</v>
      </c>
      <c r="O66" s="154" t="s">
        <v>2465</v>
      </c>
      <c r="P66" s="149"/>
      <c r="Q66" s="209">
        <v>44320.439583333333</v>
      </c>
    </row>
    <row r="67" spans="1:17" ht="18" x14ac:dyDescent="0.25">
      <c r="A67" s="149" t="str">
        <f>VLOOKUP(E67,'LISTADO ATM'!$A$2:$C$899,3,0)</f>
        <v>DISTRITO NACIONAL</v>
      </c>
      <c r="B67" s="146" t="s">
        <v>2757</v>
      </c>
      <c r="C67" s="144">
        <v>44319.725115740737</v>
      </c>
      <c r="D67" s="144" t="s">
        <v>2181</v>
      </c>
      <c r="E67" s="145">
        <v>558</v>
      </c>
      <c r="F67" s="154" t="str">
        <f>VLOOKUP(E67,VIP!$A$2:$O12956,2,0)</f>
        <v>DRBR106</v>
      </c>
      <c r="G67" s="149" t="str">
        <f>VLOOKUP(E67,'LISTADO ATM'!$A$2:$B$898,2,0)</f>
        <v xml:space="preserve">ATM Base Naval 27 de Febrero (Sans Soucí) </v>
      </c>
      <c r="H67" s="149" t="str">
        <f>VLOOKUP(E67,VIP!$A$2:$O17877,7,FALSE)</f>
        <v>Si</v>
      </c>
      <c r="I67" s="149" t="str">
        <f>VLOOKUP(E67,VIP!$A$2:$O9842,8,FALSE)</f>
        <v>Si</v>
      </c>
      <c r="J67" s="149" t="str">
        <f>VLOOKUP(E67,VIP!$A$2:$O9792,8,FALSE)</f>
        <v>Si</v>
      </c>
      <c r="K67" s="149" t="str">
        <f>VLOOKUP(E67,VIP!$A$2:$O13366,6,0)</f>
        <v>NO</v>
      </c>
      <c r="L67" s="147" t="s">
        <v>2246</v>
      </c>
      <c r="M67" s="143" t="s">
        <v>2456</v>
      </c>
      <c r="N67" s="143" t="s">
        <v>2463</v>
      </c>
      <c r="O67" s="161" t="s">
        <v>2465</v>
      </c>
      <c r="P67" s="149"/>
      <c r="Q67" s="143" t="s">
        <v>2246</v>
      </c>
    </row>
    <row r="68" spans="1:17" ht="18" x14ac:dyDescent="0.25">
      <c r="A68" s="149" t="str">
        <f>VLOOKUP(E68,'LISTADO ATM'!$A$2:$C$899,3,0)</f>
        <v>DISTRITO NACIONAL</v>
      </c>
      <c r="B68" s="146" t="s">
        <v>2756</v>
      </c>
      <c r="C68" s="144">
        <v>44319.725578703707</v>
      </c>
      <c r="D68" s="144" t="s">
        <v>2181</v>
      </c>
      <c r="E68" s="145">
        <v>821</v>
      </c>
      <c r="F68" s="154" t="str">
        <f>VLOOKUP(E68,VIP!$A$2:$O12955,2,0)</f>
        <v>DRBR821</v>
      </c>
      <c r="G68" s="149" t="str">
        <f>VLOOKUP(E68,'LISTADO ATM'!$A$2:$B$898,2,0)</f>
        <v xml:space="preserve">ATM S/M Bravo Churchill </v>
      </c>
      <c r="H68" s="149" t="str">
        <f>VLOOKUP(E68,VIP!$A$2:$O17876,7,FALSE)</f>
        <v>Si</v>
      </c>
      <c r="I68" s="149" t="str">
        <f>VLOOKUP(E68,VIP!$A$2:$O9841,8,FALSE)</f>
        <v>No</v>
      </c>
      <c r="J68" s="149" t="str">
        <f>VLOOKUP(E68,VIP!$A$2:$O9791,8,FALSE)</f>
        <v>No</v>
      </c>
      <c r="K68" s="149" t="str">
        <f>VLOOKUP(E68,VIP!$A$2:$O13365,6,0)</f>
        <v>SI</v>
      </c>
      <c r="L68" s="147" t="s">
        <v>2246</v>
      </c>
      <c r="M68" s="143" t="s">
        <v>2456</v>
      </c>
      <c r="N68" s="143" t="s">
        <v>2463</v>
      </c>
      <c r="O68" s="161" t="s">
        <v>2465</v>
      </c>
      <c r="P68" s="149"/>
      <c r="Q68" s="143" t="s">
        <v>2246</v>
      </c>
    </row>
    <row r="69" spans="1:17" ht="18" x14ac:dyDescent="0.25">
      <c r="A69" s="149" t="str">
        <f>VLOOKUP(E69,'LISTADO ATM'!$A$2:$C$899,3,0)</f>
        <v>DISTRITO NACIONAL</v>
      </c>
      <c r="B69" s="146" t="s">
        <v>2755</v>
      </c>
      <c r="C69" s="144">
        <v>44319.726840277777</v>
      </c>
      <c r="D69" s="144" t="s">
        <v>2181</v>
      </c>
      <c r="E69" s="145">
        <v>387</v>
      </c>
      <c r="F69" s="154" t="str">
        <f>VLOOKUP(E69,VIP!$A$2:$O12953,2,0)</f>
        <v>DRBR387</v>
      </c>
      <c r="G69" s="149" t="str">
        <f>VLOOKUP(E69,'LISTADO ATM'!$A$2:$B$898,2,0)</f>
        <v xml:space="preserve">ATM S/M La Cadena San Vicente de Paul </v>
      </c>
      <c r="H69" s="149" t="str">
        <f>VLOOKUP(E69,VIP!$A$2:$O17874,7,FALSE)</f>
        <v>Si</v>
      </c>
      <c r="I69" s="149" t="str">
        <f>VLOOKUP(E69,VIP!$A$2:$O9839,8,FALSE)</f>
        <v>Si</v>
      </c>
      <c r="J69" s="149" t="str">
        <f>VLOOKUP(E69,VIP!$A$2:$O9789,8,FALSE)</f>
        <v>Si</v>
      </c>
      <c r="K69" s="149" t="str">
        <f>VLOOKUP(E69,VIP!$A$2:$O13363,6,0)</f>
        <v>NO</v>
      </c>
      <c r="L69" s="147" t="s">
        <v>2246</v>
      </c>
      <c r="M69" s="143" t="s">
        <v>2456</v>
      </c>
      <c r="N69" s="143" t="s">
        <v>2463</v>
      </c>
      <c r="O69" s="154" t="s">
        <v>2465</v>
      </c>
      <c r="P69" s="149"/>
      <c r="Q69" s="143" t="s">
        <v>2246</v>
      </c>
    </row>
    <row r="70" spans="1:17" ht="18" x14ac:dyDescent="0.25">
      <c r="A70" s="149" t="str">
        <f>VLOOKUP(E70,'LISTADO ATM'!$A$2:$C$899,3,0)</f>
        <v>ESTE</v>
      </c>
      <c r="B70" s="146" t="s">
        <v>2754</v>
      </c>
      <c r="C70" s="144">
        <v>44319.727280092593</v>
      </c>
      <c r="D70" s="144" t="s">
        <v>2181</v>
      </c>
      <c r="E70" s="145">
        <v>213</v>
      </c>
      <c r="F70" s="154" t="str">
        <f>VLOOKUP(E70,VIP!$A$2:$O12952,2,0)</f>
        <v>DRBR213</v>
      </c>
      <c r="G70" s="149" t="str">
        <f>VLOOKUP(E70,'LISTADO ATM'!$A$2:$B$898,2,0)</f>
        <v xml:space="preserve">ATM Almacenes Iberia (La Romana) </v>
      </c>
      <c r="H70" s="149" t="str">
        <f>VLOOKUP(E70,VIP!$A$2:$O17873,7,FALSE)</f>
        <v>Si</v>
      </c>
      <c r="I70" s="149" t="str">
        <f>VLOOKUP(E70,VIP!$A$2:$O9838,8,FALSE)</f>
        <v>Si</v>
      </c>
      <c r="J70" s="149" t="str">
        <f>VLOOKUP(E70,VIP!$A$2:$O9788,8,FALSE)</f>
        <v>Si</v>
      </c>
      <c r="K70" s="149" t="str">
        <f>VLOOKUP(E70,VIP!$A$2:$O13362,6,0)</f>
        <v>NO</v>
      </c>
      <c r="L70" s="147" t="s">
        <v>2246</v>
      </c>
      <c r="M70" s="143" t="s">
        <v>2456</v>
      </c>
      <c r="N70" s="143" t="s">
        <v>2463</v>
      </c>
      <c r="O70" s="154" t="s">
        <v>2465</v>
      </c>
      <c r="P70" s="149"/>
      <c r="Q70" s="143" t="s">
        <v>2246</v>
      </c>
    </row>
    <row r="71" spans="1:17" ht="18" x14ac:dyDescent="0.25">
      <c r="A71" s="149" t="str">
        <f>VLOOKUP(E71,'LISTADO ATM'!$A$2:$C$899,3,0)</f>
        <v>NORTE</v>
      </c>
      <c r="B71" s="146" t="s">
        <v>2753</v>
      </c>
      <c r="C71" s="144">
        <v>44319.735949074071</v>
      </c>
      <c r="D71" s="144" t="s">
        <v>2483</v>
      </c>
      <c r="E71" s="145">
        <v>643</v>
      </c>
      <c r="F71" s="154" t="str">
        <f>VLOOKUP(E71,VIP!$A$2:$O12951,2,0)</f>
        <v>DRBR127</v>
      </c>
      <c r="G71" s="149" t="str">
        <f>VLOOKUP(E71,'LISTADO ATM'!$A$2:$B$898,2,0)</f>
        <v xml:space="preserve">ATM Oficina Valerio </v>
      </c>
      <c r="H71" s="149" t="str">
        <f>VLOOKUP(E71,VIP!$A$2:$O17872,7,FALSE)</f>
        <v>Si</v>
      </c>
      <c r="I71" s="149" t="str">
        <f>VLOOKUP(E71,VIP!$A$2:$O9837,8,FALSE)</f>
        <v>No</v>
      </c>
      <c r="J71" s="149" t="str">
        <f>VLOOKUP(E71,VIP!$A$2:$O9787,8,FALSE)</f>
        <v>No</v>
      </c>
      <c r="K71" s="149" t="str">
        <f>VLOOKUP(E71,VIP!$A$2:$O13361,6,0)</f>
        <v>NO</v>
      </c>
      <c r="L71" s="147" t="s">
        <v>2419</v>
      </c>
      <c r="M71" s="143" t="s">
        <v>2456</v>
      </c>
      <c r="N71" s="143" t="s">
        <v>2463</v>
      </c>
      <c r="O71" s="154" t="s">
        <v>2585</v>
      </c>
      <c r="P71" s="148"/>
      <c r="Q71" s="143" t="s">
        <v>2419</v>
      </c>
    </row>
    <row r="72" spans="1:17" ht="18" x14ac:dyDescent="0.25">
      <c r="A72" s="149" t="str">
        <f>VLOOKUP(E72,'LISTADO ATM'!$A$2:$C$899,3,0)</f>
        <v>DISTRITO NACIONAL</v>
      </c>
      <c r="B72" s="146" t="s">
        <v>2752</v>
      </c>
      <c r="C72" s="144">
        <v>44319.739004629628</v>
      </c>
      <c r="D72" s="144" t="s">
        <v>2459</v>
      </c>
      <c r="E72" s="145">
        <v>655</v>
      </c>
      <c r="F72" s="154" t="str">
        <f>VLOOKUP(E72,VIP!$A$2:$O12949,2,0)</f>
        <v>DRBR655</v>
      </c>
      <c r="G72" s="149" t="str">
        <f>VLOOKUP(E72,'LISTADO ATM'!$A$2:$B$898,2,0)</f>
        <v>ATM Farmacia Sandra</v>
      </c>
      <c r="H72" s="149" t="str">
        <f>VLOOKUP(E72,VIP!$A$2:$O17870,7,FALSE)</f>
        <v>Si</v>
      </c>
      <c r="I72" s="149" t="str">
        <f>VLOOKUP(E72,VIP!$A$2:$O9835,8,FALSE)</f>
        <v>Si</v>
      </c>
      <c r="J72" s="149" t="str">
        <f>VLOOKUP(E72,VIP!$A$2:$O9785,8,FALSE)</f>
        <v>Si</v>
      </c>
      <c r="K72" s="149" t="str">
        <f>VLOOKUP(E72,VIP!$A$2:$O13359,6,0)</f>
        <v>NO</v>
      </c>
      <c r="L72" s="147" t="s">
        <v>2419</v>
      </c>
      <c r="M72" s="143" t="s">
        <v>2456</v>
      </c>
      <c r="N72" s="143" t="s">
        <v>2463</v>
      </c>
      <c r="O72" s="156" t="s">
        <v>2464</v>
      </c>
      <c r="P72" s="148"/>
      <c r="Q72" s="143" t="s">
        <v>2419</v>
      </c>
    </row>
    <row r="73" spans="1:17" ht="18" x14ac:dyDescent="0.25">
      <c r="A73" s="149" t="str">
        <f>VLOOKUP(E73,'LISTADO ATM'!$A$2:$C$899,3,0)</f>
        <v>DISTRITO NACIONAL</v>
      </c>
      <c r="B73" s="146" t="s">
        <v>2751</v>
      </c>
      <c r="C73" s="144">
        <v>44319.741331018522</v>
      </c>
      <c r="D73" s="144" t="s">
        <v>2181</v>
      </c>
      <c r="E73" s="145">
        <v>10</v>
      </c>
      <c r="F73" s="154" t="str">
        <f>VLOOKUP(E73,VIP!$A$2:$O12948,2,0)</f>
        <v>DRBR010</v>
      </c>
      <c r="G73" s="149" t="str">
        <f>VLOOKUP(E73,'LISTADO ATM'!$A$2:$B$898,2,0)</f>
        <v xml:space="preserve">ATM Ministerio Salud Pública </v>
      </c>
      <c r="H73" s="149" t="str">
        <f>VLOOKUP(E73,VIP!$A$2:$O17869,7,FALSE)</f>
        <v>Si</v>
      </c>
      <c r="I73" s="149" t="str">
        <f>VLOOKUP(E73,VIP!$A$2:$O9834,8,FALSE)</f>
        <v>Si</v>
      </c>
      <c r="J73" s="149" t="str">
        <f>VLOOKUP(E73,VIP!$A$2:$O9784,8,FALSE)</f>
        <v>Si</v>
      </c>
      <c r="K73" s="149" t="str">
        <f>VLOOKUP(E73,VIP!$A$2:$O13358,6,0)</f>
        <v>NO</v>
      </c>
      <c r="L73" s="147" t="s">
        <v>2220</v>
      </c>
      <c r="M73" s="143" t="s">
        <v>2456</v>
      </c>
      <c r="N73" s="143" t="s">
        <v>2463</v>
      </c>
      <c r="O73" s="156" t="s">
        <v>2465</v>
      </c>
      <c r="P73" s="149"/>
      <c r="Q73" s="143" t="s">
        <v>2220</v>
      </c>
    </row>
    <row r="74" spans="1:17" ht="18" x14ac:dyDescent="0.25">
      <c r="A74" s="149" t="str">
        <f>VLOOKUP(E74,'LISTADO ATM'!$A$2:$C$899,3,0)</f>
        <v>SUR</v>
      </c>
      <c r="B74" s="146" t="s">
        <v>2750</v>
      </c>
      <c r="C74" s="144">
        <v>44319.742071759261</v>
      </c>
      <c r="D74" s="144" t="s">
        <v>2181</v>
      </c>
      <c r="E74" s="145">
        <v>455</v>
      </c>
      <c r="F74" s="154" t="str">
        <f>VLOOKUP(E74,VIP!$A$2:$O12947,2,0)</f>
        <v>DRBR455</v>
      </c>
      <c r="G74" s="149" t="str">
        <f>VLOOKUP(E74,'LISTADO ATM'!$A$2:$B$898,2,0)</f>
        <v xml:space="preserve">ATM Oficina Baní II </v>
      </c>
      <c r="H74" s="149" t="str">
        <f>VLOOKUP(E74,VIP!$A$2:$O17868,7,FALSE)</f>
        <v>Si</v>
      </c>
      <c r="I74" s="149" t="str">
        <f>VLOOKUP(E74,VIP!$A$2:$O9833,8,FALSE)</f>
        <v>Si</v>
      </c>
      <c r="J74" s="149" t="str">
        <f>VLOOKUP(E74,VIP!$A$2:$O9783,8,FALSE)</f>
        <v>Si</v>
      </c>
      <c r="K74" s="149" t="str">
        <f>VLOOKUP(E74,VIP!$A$2:$O13357,6,0)</f>
        <v>NO</v>
      </c>
      <c r="L74" s="147" t="s">
        <v>2220</v>
      </c>
      <c r="M74" s="143" t="s">
        <v>2456</v>
      </c>
      <c r="N74" s="143" t="s">
        <v>2463</v>
      </c>
      <c r="O74" s="154" t="s">
        <v>2465</v>
      </c>
      <c r="P74" s="149"/>
      <c r="Q74" s="143" t="s">
        <v>2220</v>
      </c>
    </row>
    <row r="75" spans="1:17" ht="18" x14ac:dyDescent="0.25">
      <c r="A75" s="149" t="str">
        <f>VLOOKUP(E75,'LISTADO ATM'!$A$2:$C$899,3,0)</f>
        <v>DISTRITO NACIONAL</v>
      </c>
      <c r="B75" s="146" t="s">
        <v>2749</v>
      </c>
      <c r="C75" s="144">
        <v>44319.742430555554</v>
      </c>
      <c r="D75" s="144" t="s">
        <v>2181</v>
      </c>
      <c r="E75" s="145">
        <v>522</v>
      </c>
      <c r="F75" s="154" t="str">
        <f>VLOOKUP(E75,VIP!$A$2:$O12946,2,0)</f>
        <v>DRBR522</v>
      </c>
      <c r="G75" s="149" t="str">
        <f>VLOOKUP(E75,'LISTADO ATM'!$A$2:$B$898,2,0)</f>
        <v xml:space="preserve">ATM Oficina Galería 360 </v>
      </c>
      <c r="H75" s="149" t="str">
        <f>VLOOKUP(E75,VIP!$A$2:$O17867,7,FALSE)</f>
        <v>Si</v>
      </c>
      <c r="I75" s="149" t="str">
        <f>VLOOKUP(E75,VIP!$A$2:$O9832,8,FALSE)</f>
        <v>Si</v>
      </c>
      <c r="J75" s="149" t="str">
        <f>VLOOKUP(E75,VIP!$A$2:$O9782,8,FALSE)</f>
        <v>Si</v>
      </c>
      <c r="K75" s="149" t="str">
        <f>VLOOKUP(E75,VIP!$A$2:$O13356,6,0)</f>
        <v>SI</v>
      </c>
      <c r="L75" s="147" t="s">
        <v>2220</v>
      </c>
      <c r="M75" s="208" t="s">
        <v>2846</v>
      </c>
      <c r="N75" s="143" t="s">
        <v>2463</v>
      </c>
      <c r="O75" s="154" t="s">
        <v>2465</v>
      </c>
      <c r="P75" s="149"/>
      <c r="Q75" s="209">
        <v>44320.44027777778</v>
      </c>
    </row>
    <row r="76" spans="1:17" ht="18" x14ac:dyDescent="0.25">
      <c r="A76" s="149" t="str">
        <f>VLOOKUP(E76,'LISTADO ATM'!$A$2:$C$899,3,0)</f>
        <v>DISTRITO NACIONAL</v>
      </c>
      <c r="B76" s="146" t="s">
        <v>2748</v>
      </c>
      <c r="C76" s="144">
        <v>44319.742835648147</v>
      </c>
      <c r="D76" s="144" t="s">
        <v>2181</v>
      </c>
      <c r="E76" s="145">
        <v>902</v>
      </c>
      <c r="F76" s="154" t="str">
        <f>VLOOKUP(E76,VIP!$A$2:$O12945,2,0)</f>
        <v>DRBR16A</v>
      </c>
      <c r="G76" s="149" t="str">
        <f>VLOOKUP(E76,'LISTADO ATM'!$A$2:$B$898,2,0)</f>
        <v xml:space="preserve">ATM Oficina Plaza Florida </v>
      </c>
      <c r="H76" s="149" t="str">
        <f>VLOOKUP(E76,VIP!$A$2:$O17866,7,FALSE)</f>
        <v>Si</v>
      </c>
      <c r="I76" s="149" t="str">
        <f>VLOOKUP(E76,VIP!$A$2:$O9831,8,FALSE)</f>
        <v>Si</v>
      </c>
      <c r="J76" s="149" t="str">
        <f>VLOOKUP(E76,VIP!$A$2:$O9781,8,FALSE)</f>
        <v>Si</v>
      </c>
      <c r="K76" s="149" t="str">
        <f>VLOOKUP(E76,VIP!$A$2:$O13355,6,0)</f>
        <v>NO</v>
      </c>
      <c r="L76" s="147" t="s">
        <v>2220</v>
      </c>
      <c r="M76" s="143" t="s">
        <v>2456</v>
      </c>
      <c r="N76" s="143" t="s">
        <v>2463</v>
      </c>
      <c r="O76" s="157" t="s">
        <v>2465</v>
      </c>
      <c r="P76" s="149"/>
      <c r="Q76" s="143" t="s">
        <v>2220</v>
      </c>
    </row>
    <row r="77" spans="1:17" ht="18" x14ac:dyDescent="0.25">
      <c r="A77" s="149" t="str">
        <f>VLOOKUP(E77,'LISTADO ATM'!$A$2:$C$899,3,0)</f>
        <v>DISTRITO NACIONAL</v>
      </c>
      <c r="B77" s="146" t="s">
        <v>2747</v>
      </c>
      <c r="C77" s="144">
        <v>44319.743194444447</v>
      </c>
      <c r="D77" s="144" t="s">
        <v>2181</v>
      </c>
      <c r="E77" s="145">
        <v>917</v>
      </c>
      <c r="F77" s="155" t="str">
        <f>VLOOKUP(E77,VIP!$A$2:$O12944,2,0)</f>
        <v>DRBR01B</v>
      </c>
      <c r="G77" s="149" t="str">
        <f>VLOOKUP(E77,'LISTADO ATM'!$A$2:$B$898,2,0)</f>
        <v xml:space="preserve">ATM Oficina Los Mina </v>
      </c>
      <c r="H77" s="149" t="str">
        <f>VLOOKUP(E77,VIP!$A$2:$O17865,7,FALSE)</f>
        <v>Si</v>
      </c>
      <c r="I77" s="149" t="str">
        <f>VLOOKUP(E77,VIP!$A$2:$O9830,8,FALSE)</f>
        <v>Si</v>
      </c>
      <c r="J77" s="149" t="str">
        <f>VLOOKUP(E77,VIP!$A$2:$O9780,8,FALSE)</f>
        <v>Si</v>
      </c>
      <c r="K77" s="149" t="str">
        <f>VLOOKUP(E77,VIP!$A$2:$O13354,6,0)</f>
        <v>NO</v>
      </c>
      <c r="L77" s="147" t="s">
        <v>2220</v>
      </c>
      <c r="M77" s="208" t="s">
        <v>2846</v>
      </c>
      <c r="N77" s="143" t="s">
        <v>2463</v>
      </c>
      <c r="O77" s="155" t="s">
        <v>2465</v>
      </c>
      <c r="P77" s="149"/>
      <c r="Q77" s="209">
        <v>44320.44027777778</v>
      </c>
    </row>
    <row r="78" spans="1:17" ht="18" x14ac:dyDescent="0.25">
      <c r="A78" s="149" t="str">
        <f>VLOOKUP(E78,'LISTADO ATM'!$A$2:$C$899,3,0)</f>
        <v>NORTE</v>
      </c>
      <c r="B78" s="146" t="s">
        <v>2746</v>
      </c>
      <c r="C78" s="144">
        <v>44319.743622685186</v>
      </c>
      <c r="D78" s="144" t="s">
        <v>2182</v>
      </c>
      <c r="E78" s="145">
        <v>926</v>
      </c>
      <c r="F78" s="155" t="str">
        <f>VLOOKUP(E78,VIP!$A$2:$O12943,2,0)</f>
        <v>DRBR926</v>
      </c>
      <c r="G78" s="149" t="str">
        <f>VLOOKUP(E78,'LISTADO ATM'!$A$2:$B$898,2,0)</f>
        <v>ATM S/M Juan Cepin</v>
      </c>
      <c r="H78" s="149" t="str">
        <f>VLOOKUP(E78,VIP!$A$2:$O17864,7,FALSE)</f>
        <v>N/A</v>
      </c>
      <c r="I78" s="149" t="str">
        <f>VLOOKUP(E78,VIP!$A$2:$O9829,8,FALSE)</f>
        <v>N/A</v>
      </c>
      <c r="J78" s="149" t="str">
        <f>VLOOKUP(E78,VIP!$A$2:$O9779,8,FALSE)</f>
        <v>N/A</v>
      </c>
      <c r="K78" s="149" t="str">
        <f>VLOOKUP(E78,VIP!$A$2:$O13353,6,0)</f>
        <v>N/A</v>
      </c>
      <c r="L78" s="147" t="s">
        <v>2220</v>
      </c>
      <c r="M78" s="143" t="s">
        <v>2456</v>
      </c>
      <c r="N78" s="143" t="s">
        <v>2463</v>
      </c>
      <c r="O78" s="155" t="s">
        <v>2492</v>
      </c>
      <c r="P78" s="149"/>
      <c r="Q78" s="143" t="s">
        <v>2220</v>
      </c>
    </row>
    <row r="79" spans="1:17" ht="18" x14ac:dyDescent="0.25">
      <c r="A79" s="149" t="str">
        <f>VLOOKUP(E79,'LISTADO ATM'!$A$2:$C$899,3,0)</f>
        <v>DISTRITO NACIONAL</v>
      </c>
      <c r="B79" s="146" t="s">
        <v>2787</v>
      </c>
      <c r="C79" s="144">
        <v>44319.756701388891</v>
      </c>
      <c r="D79" s="144" t="s">
        <v>2459</v>
      </c>
      <c r="E79" s="145">
        <v>697</v>
      </c>
      <c r="F79" s="155" t="str">
        <f>VLOOKUP(E79,VIP!$A$2:$O12959,2,0)</f>
        <v>DRBR697</v>
      </c>
      <c r="G79" s="149" t="str">
        <f>VLOOKUP(E79,'LISTADO ATM'!$A$2:$B$898,2,0)</f>
        <v>ATM Hipermercado Olé Ciudad Juan Bosch</v>
      </c>
      <c r="H79" s="149" t="str">
        <f>VLOOKUP(E79,VIP!$A$2:$O17880,7,FALSE)</f>
        <v>Si</v>
      </c>
      <c r="I79" s="149" t="str">
        <f>VLOOKUP(E79,VIP!$A$2:$O9845,8,FALSE)</f>
        <v>Si</v>
      </c>
      <c r="J79" s="149" t="str">
        <f>VLOOKUP(E79,VIP!$A$2:$O9795,8,FALSE)</f>
        <v>Si</v>
      </c>
      <c r="K79" s="149" t="str">
        <f>VLOOKUP(E79,VIP!$A$2:$O13369,6,0)</f>
        <v>NO</v>
      </c>
      <c r="L79" s="147" t="s">
        <v>2419</v>
      </c>
      <c r="M79" s="143" t="s">
        <v>2456</v>
      </c>
      <c r="N79" s="143" t="s">
        <v>2463</v>
      </c>
      <c r="O79" s="155" t="s">
        <v>2464</v>
      </c>
      <c r="P79" s="149"/>
      <c r="Q79" s="143" t="s">
        <v>2419</v>
      </c>
    </row>
    <row r="80" spans="1:17" ht="18" x14ac:dyDescent="0.25">
      <c r="A80" s="149" t="str">
        <f>VLOOKUP(E80,'LISTADO ATM'!$A$2:$C$899,3,0)</f>
        <v>DISTRITO NACIONAL</v>
      </c>
      <c r="B80" s="146" t="s">
        <v>2786</v>
      </c>
      <c r="C80" s="144">
        <v>44319.759282407409</v>
      </c>
      <c r="D80" s="144" t="s">
        <v>2181</v>
      </c>
      <c r="E80" s="145">
        <v>232</v>
      </c>
      <c r="F80" s="155" t="str">
        <f>VLOOKUP(E80,VIP!$A$2:$O12958,2,0)</f>
        <v>DRBR232</v>
      </c>
      <c r="G80" s="149" t="str">
        <f>VLOOKUP(E80,'LISTADO ATM'!$A$2:$B$898,2,0)</f>
        <v xml:space="preserve">ATM S/M Nacional Charles de Gaulle </v>
      </c>
      <c r="H80" s="149" t="str">
        <f>VLOOKUP(E80,VIP!$A$2:$O17879,7,FALSE)</f>
        <v>Si</v>
      </c>
      <c r="I80" s="149" t="str">
        <f>VLOOKUP(E80,VIP!$A$2:$O9844,8,FALSE)</f>
        <v>Si</v>
      </c>
      <c r="J80" s="149" t="str">
        <f>VLOOKUP(E80,VIP!$A$2:$O9794,8,FALSE)</f>
        <v>Si</v>
      </c>
      <c r="K80" s="149" t="str">
        <f>VLOOKUP(E80,VIP!$A$2:$O13368,6,0)</f>
        <v>SI</v>
      </c>
      <c r="L80" s="147" t="s">
        <v>2220</v>
      </c>
      <c r="M80" s="143" t="s">
        <v>2456</v>
      </c>
      <c r="N80" s="143" t="s">
        <v>2463</v>
      </c>
      <c r="O80" s="155" t="s">
        <v>2465</v>
      </c>
      <c r="P80" s="149"/>
      <c r="Q80" s="143" t="s">
        <v>2220</v>
      </c>
    </row>
    <row r="81" spans="1:17" ht="18" x14ac:dyDescent="0.25">
      <c r="A81" s="149" t="str">
        <f>VLOOKUP(E81,'LISTADO ATM'!$A$2:$C$899,3,0)</f>
        <v>DISTRITO NACIONAL</v>
      </c>
      <c r="B81" s="146" t="s">
        <v>2785</v>
      </c>
      <c r="C81" s="144">
        <v>44319.762395833335</v>
      </c>
      <c r="D81" s="144" t="s">
        <v>2181</v>
      </c>
      <c r="E81" s="145">
        <v>517</v>
      </c>
      <c r="F81" s="155" t="str">
        <f>VLOOKUP(E81,VIP!$A$2:$O12957,2,0)</f>
        <v>DRBR517</v>
      </c>
      <c r="G81" s="149" t="str">
        <f>VLOOKUP(E81,'LISTADO ATM'!$A$2:$B$898,2,0)</f>
        <v xml:space="preserve">ATM Autobanco Oficina Sans Soucí </v>
      </c>
      <c r="H81" s="149" t="str">
        <f>VLOOKUP(E81,VIP!$A$2:$O17878,7,FALSE)</f>
        <v>Si</v>
      </c>
      <c r="I81" s="149" t="str">
        <f>VLOOKUP(E81,VIP!$A$2:$O9843,8,FALSE)</f>
        <v>Si</v>
      </c>
      <c r="J81" s="149" t="str">
        <f>VLOOKUP(E81,VIP!$A$2:$O9793,8,FALSE)</f>
        <v>Si</v>
      </c>
      <c r="K81" s="149" t="str">
        <f>VLOOKUP(E81,VIP!$A$2:$O13367,6,0)</f>
        <v>SI</v>
      </c>
      <c r="L81" s="147" t="s">
        <v>2220</v>
      </c>
      <c r="M81" s="143" t="s">
        <v>2456</v>
      </c>
      <c r="N81" s="143" t="s">
        <v>2463</v>
      </c>
      <c r="O81" s="155" t="s">
        <v>2465</v>
      </c>
      <c r="P81" s="149"/>
      <c r="Q81" s="143" t="s">
        <v>2220</v>
      </c>
    </row>
    <row r="82" spans="1:17" ht="18" x14ac:dyDescent="0.25">
      <c r="A82" s="149" t="str">
        <f>VLOOKUP(E82,'LISTADO ATM'!$A$2:$C$899,3,0)</f>
        <v>NORTE</v>
      </c>
      <c r="B82" s="146" t="s">
        <v>2784</v>
      </c>
      <c r="C82" s="144">
        <v>44319.765717592592</v>
      </c>
      <c r="D82" s="144" t="s">
        <v>2576</v>
      </c>
      <c r="E82" s="145">
        <v>799</v>
      </c>
      <c r="F82" s="155" t="str">
        <f>VLOOKUP(E82,VIP!$A$2:$O12956,2,0)</f>
        <v>DRBR799</v>
      </c>
      <c r="G82" s="149" t="str">
        <f>VLOOKUP(E82,'LISTADO ATM'!$A$2:$B$898,2,0)</f>
        <v xml:space="preserve">ATM Clínica Corominas (Santiago) </v>
      </c>
      <c r="H82" s="149" t="str">
        <f>VLOOKUP(E82,VIP!$A$2:$O17877,7,FALSE)</f>
        <v>Si</v>
      </c>
      <c r="I82" s="149" t="str">
        <f>VLOOKUP(E82,VIP!$A$2:$O9842,8,FALSE)</f>
        <v>Si</v>
      </c>
      <c r="J82" s="149" t="str">
        <f>VLOOKUP(E82,VIP!$A$2:$O9792,8,FALSE)</f>
        <v>Si</v>
      </c>
      <c r="K82" s="149" t="str">
        <f>VLOOKUP(E82,VIP!$A$2:$O13366,6,0)</f>
        <v>NO</v>
      </c>
      <c r="L82" s="147" t="s">
        <v>2450</v>
      </c>
      <c r="M82" s="143" t="s">
        <v>2456</v>
      </c>
      <c r="N82" s="143" t="s">
        <v>2463</v>
      </c>
      <c r="O82" s="155" t="s">
        <v>2577</v>
      </c>
      <c r="P82" s="149"/>
      <c r="Q82" s="143" t="s">
        <v>2450</v>
      </c>
    </row>
    <row r="83" spans="1:17" ht="18" x14ac:dyDescent="0.25">
      <c r="A83" s="149" t="str">
        <f>VLOOKUP(E83,'LISTADO ATM'!$A$2:$C$899,3,0)</f>
        <v>SUR</v>
      </c>
      <c r="B83" s="146" t="s">
        <v>2783</v>
      </c>
      <c r="C83" s="144">
        <v>44319.769872685189</v>
      </c>
      <c r="D83" s="144" t="s">
        <v>2483</v>
      </c>
      <c r="E83" s="145">
        <v>829</v>
      </c>
      <c r="F83" s="155" t="str">
        <f>VLOOKUP(E83,VIP!$A$2:$O12955,2,0)</f>
        <v>DRBR829</v>
      </c>
      <c r="G83" s="149" t="str">
        <f>VLOOKUP(E83,'LISTADO ATM'!$A$2:$B$898,2,0)</f>
        <v xml:space="preserve">ATM UNP Multicentro Sirena Baní </v>
      </c>
      <c r="H83" s="149" t="str">
        <f>VLOOKUP(E83,VIP!$A$2:$O17876,7,FALSE)</f>
        <v>Si</v>
      </c>
      <c r="I83" s="149" t="str">
        <f>VLOOKUP(E83,VIP!$A$2:$O9841,8,FALSE)</f>
        <v>Si</v>
      </c>
      <c r="J83" s="149" t="str">
        <f>VLOOKUP(E83,VIP!$A$2:$O9791,8,FALSE)</f>
        <v>Si</v>
      </c>
      <c r="K83" s="149" t="str">
        <f>VLOOKUP(E83,VIP!$A$2:$O13365,6,0)</f>
        <v>NO</v>
      </c>
      <c r="L83" s="147" t="s">
        <v>2419</v>
      </c>
      <c r="M83" s="143" t="s">
        <v>2456</v>
      </c>
      <c r="N83" s="143" t="s">
        <v>2463</v>
      </c>
      <c r="O83" s="155" t="s">
        <v>2585</v>
      </c>
      <c r="P83" s="149"/>
      <c r="Q83" s="143" t="s">
        <v>2419</v>
      </c>
    </row>
    <row r="84" spans="1:17" ht="18" x14ac:dyDescent="0.25">
      <c r="A84" s="149" t="str">
        <f>VLOOKUP(E84,'LISTADO ATM'!$A$2:$C$899,3,0)</f>
        <v>NORTE</v>
      </c>
      <c r="B84" s="146" t="s">
        <v>2782</v>
      </c>
      <c r="C84" s="144">
        <v>44319.772326388891</v>
      </c>
      <c r="D84" s="144" t="s">
        <v>2483</v>
      </c>
      <c r="E84" s="145">
        <v>882</v>
      </c>
      <c r="F84" s="155" t="str">
        <f>VLOOKUP(E84,VIP!$A$2:$O12954,2,0)</f>
        <v>DRBR882</v>
      </c>
      <c r="G84" s="149" t="str">
        <f>VLOOKUP(E84,'LISTADO ATM'!$A$2:$B$898,2,0)</f>
        <v xml:space="preserve">ATM Oficina Moca II </v>
      </c>
      <c r="H84" s="149" t="str">
        <f>VLOOKUP(E84,VIP!$A$2:$O17875,7,FALSE)</f>
        <v>Si</v>
      </c>
      <c r="I84" s="149" t="str">
        <f>VLOOKUP(E84,VIP!$A$2:$O9840,8,FALSE)</f>
        <v>Si</v>
      </c>
      <c r="J84" s="149" t="str">
        <f>VLOOKUP(E84,VIP!$A$2:$O9790,8,FALSE)</f>
        <v>Si</v>
      </c>
      <c r="K84" s="149" t="str">
        <f>VLOOKUP(E84,VIP!$A$2:$O13364,6,0)</f>
        <v>SI</v>
      </c>
      <c r="L84" s="147" t="s">
        <v>2450</v>
      </c>
      <c r="M84" s="143" t="s">
        <v>2456</v>
      </c>
      <c r="N84" s="143" t="s">
        <v>2463</v>
      </c>
      <c r="O84" s="158" t="s">
        <v>2585</v>
      </c>
      <c r="P84" s="149"/>
      <c r="Q84" s="143" t="s">
        <v>2450</v>
      </c>
    </row>
    <row r="85" spans="1:17" ht="18" x14ac:dyDescent="0.25">
      <c r="A85" s="149" t="str">
        <f>VLOOKUP(E85,'LISTADO ATM'!$A$2:$C$899,3,0)</f>
        <v>DISTRITO NACIONAL</v>
      </c>
      <c r="B85" s="146" t="s">
        <v>2781</v>
      </c>
      <c r="C85" s="144">
        <v>44319.782905092594</v>
      </c>
      <c r="D85" s="144" t="s">
        <v>2483</v>
      </c>
      <c r="E85" s="145">
        <v>911</v>
      </c>
      <c r="F85" s="155" t="str">
        <f>VLOOKUP(E85,VIP!$A$2:$O12953,2,0)</f>
        <v>DRBR911</v>
      </c>
      <c r="G85" s="149" t="str">
        <f>VLOOKUP(E85,'LISTADO ATM'!$A$2:$B$898,2,0)</f>
        <v xml:space="preserve">ATM Oficina Venezuela II </v>
      </c>
      <c r="H85" s="149" t="str">
        <f>VLOOKUP(E85,VIP!$A$2:$O17874,7,FALSE)</f>
        <v>Si</v>
      </c>
      <c r="I85" s="149" t="str">
        <f>VLOOKUP(E85,VIP!$A$2:$O9839,8,FALSE)</f>
        <v>Si</v>
      </c>
      <c r="J85" s="149" t="str">
        <f>VLOOKUP(E85,VIP!$A$2:$O9789,8,FALSE)</f>
        <v>Si</v>
      </c>
      <c r="K85" s="149" t="str">
        <f>VLOOKUP(E85,VIP!$A$2:$O13363,6,0)</f>
        <v>SI</v>
      </c>
      <c r="L85" s="147" t="s">
        <v>2450</v>
      </c>
      <c r="M85" s="208" t="s">
        <v>2846</v>
      </c>
      <c r="N85" s="143" t="s">
        <v>2463</v>
      </c>
      <c r="O85" s="161" t="s">
        <v>2585</v>
      </c>
      <c r="P85" s="149"/>
      <c r="Q85" s="209">
        <v>44320.367361111108</v>
      </c>
    </row>
    <row r="86" spans="1:17" ht="18" x14ac:dyDescent="0.25">
      <c r="A86" s="149" t="str">
        <f>VLOOKUP(E86,'LISTADO ATM'!$A$2:$C$899,3,0)</f>
        <v>NORTE</v>
      </c>
      <c r="B86" s="146" t="s">
        <v>2780</v>
      </c>
      <c r="C86" s="144">
        <v>44319.787754629629</v>
      </c>
      <c r="D86" s="144" t="s">
        <v>2483</v>
      </c>
      <c r="E86" s="207">
        <v>950</v>
      </c>
      <c r="F86" s="155" t="str">
        <f>VLOOKUP(E86,VIP!$A$2:$O12952,2,0)</f>
        <v>DRBR12G</v>
      </c>
      <c r="G86" s="149" t="str">
        <f>VLOOKUP(E86,'LISTADO ATM'!$A$2:$B$898,2,0)</f>
        <v xml:space="preserve">ATM Oficina Monterrico </v>
      </c>
      <c r="H86" s="149" t="str">
        <f>VLOOKUP(E86,VIP!$A$2:$O17873,7,FALSE)</f>
        <v>Si</v>
      </c>
      <c r="I86" s="149" t="str">
        <f>VLOOKUP(E86,VIP!$A$2:$O9838,8,FALSE)</f>
        <v>Si</v>
      </c>
      <c r="J86" s="149" t="str">
        <f>VLOOKUP(E86,VIP!$A$2:$O9788,8,FALSE)</f>
        <v>Si</v>
      </c>
      <c r="K86" s="149" t="str">
        <f>VLOOKUP(E86,VIP!$A$2:$O13362,6,0)</f>
        <v>SI</v>
      </c>
      <c r="L86" s="147" t="s">
        <v>2419</v>
      </c>
      <c r="M86" s="143" t="s">
        <v>2456</v>
      </c>
      <c r="N86" s="143" t="s">
        <v>2463</v>
      </c>
      <c r="O86" s="155" t="s">
        <v>2585</v>
      </c>
      <c r="P86" s="149"/>
      <c r="Q86" s="143" t="s">
        <v>2419</v>
      </c>
    </row>
    <row r="87" spans="1:17" ht="18" x14ac:dyDescent="0.25">
      <c r="A87" s="149" t="str">
        <f>VLOOKUP(E87,'LISTADO ATM'!$A$2:$C$899,3,0)</f>
        <v>DISTRITO NACIONAL</v>
      </c>
      <c r="B87" s="146" t="s">
        <v>2779</v>
      </c>
      <c r="C87" s="144">
        <v>44319.805162037039</v>
      </c>
      <c r="D87" s="144" t="s">
        <v>2181</v>
      </c>
      <c r="E87" s="145">
        <v>670</v>
      </c>
      <c r="F87" s="155" t="str">
        <f>VLOOKUP(E87,VIP!$A$2:$O12950,2,0)</f>
        <v>DRBR670</v>
      </c>
      <c r="G87" s="149" t="str">
        <f>VLOOKUP(E87,'LISTADO ATM'!$A$2:$B$898,2,0)</f>
        <v>ATM Estación Texaco Algodón</v>
      </c>
      <c r="H87" s="149" t="str">
        <f>VLOOKUP(E87,VIP!$A$2:$O17871,7,FALSE)</f>
        <v>Si</v>
      </c>
      <c r="I87" s="149" t="str">
        <f>VLOOKUP(E87,VIP!$A$2:$O9836,8,FALSE)</f>
        <v>Si</v>
      </c>
      <c r="J87" s="149" t="str">
        <f>VLOOKUP(E87,VIP!$A$2:$O9786,8,FALSE)</f>
        <v>Si</v>
      </c>
      <c r="K87" s="149" t="str">
        <f>VLOOKUP(E87,VIP!$A$2:$O13360,6,0)</f>
        <v>NO</v>
      </c>
      <c r="L87" s="147" t="s">
        <v>2220</v>
      </c>
      <c r="M87" s="208" t="s">
        <v>2846</v>
      </c>
      <c r="N87" s="143" t="s">
        <v>2463</v>
      </c>
      <c r="O87" s="158" t="s">
        <v>2465</v>
      </c>
      <c r="P87" s="149"/>
      <c r="Q87" s="209">
        <v>44320.443055555559</v>
      </c>
    </row>
    <row r="88" spans="1:17" ht="18" x14ac:dyDescent="0.25">
      <c r="A88" s="149" t="str">
        <f>VLOOKUP(E88,'LISTADO ATM'!$A$2:$C$899,3,0)</f>
        <v>DISTRITO NACIONAL</v>
      </c>
      <c r="B88" s="146" t="s">
        <v>2778</v>
      </c>
      <c r="C88" s="144">
        <v>44319.814930555556</v>
      </c>
      <c r="D88" s="144" t="s">
        <v>2181</v>
      </c>
      <c r="E88" s="145">
        <v>391</v>
      </c>
      <c r="F88" s="155" t="str">
        <f>VLOOKUP(E88,VIP!$A$2:$O12948,2,0)</f>
        <v>DRBR391</v>
      </c>
      <c r="G88" s="149" t="str">
        <f>VLOOKUP(E88,'LISTADO ATM'!$A$2:$B$898,2,0)</f>
        <v xml:space="preserve">ATM S/M Jumbo Luperón </v>
      </c>
      <c r="H88" s="149" t="str">
        <f>VLOOKUP(E88,VIP!$A$2:$O17869,7,FALSE)</f>
        <v>Si</v>
      </c>
      <c r="I88" s="149" t="str">
        <f>VLOOKUP(E88,VIP!$A$2:$O9834,8,FALSE)</f>
        <v>Si</v>
      </c>
      <c r="J88" s="149" t="str">
        <f>VLOOKUP(E88,VIP!$A$2:$O9784,8,FALSE)</f>
        <v>Si</v>
      </c>
      <c r="K88" s="149" t="str">
        <f>VLOOKUP(E88,VIP!$A$2:$O13358,6,0)</f>
        <v>NO</v>
      </c>
      <c r="L88" s="147" t="s">
        <v>2479</v>
      </c>
      <c r="M88" s="143" t="s">
        <v>2456</v>
      </c>
      <c r="N88" s="143" t="s">
        <v>2463</v>
      </c>
      <c r="O88" s="155" t="s">
        <v>2465</v>
      </c>
      <c r="P88" s="149"/>
      <c r="Q88" s="143" t="s">
        <v>2479</v>
      </c>
    </row>
    <row r="89" spans="1:17" ht="18" x14ac:dyDescent="0.25">
      <c r="A89" s="149" t="str">
        <f>VLOOKUP(E89,'LISTADO ATM'!$A$2:$C$899,3,0)</f>
        <v>SUR</v>
      </c>
      <c r="B89" s="146" t="s">
        <v>2777</v>
      </c>
      <c r="C89" s="144">
        <v>44319.821712962963</v>
      </c>
      <c r="D89" s="144" t="s">
        <v>2181</v>
      </c>
      <c r="E89" s="145">
        <v>783</v>
      </c>
      <c r="F89" s="155" t="str">
        <f>VLOOKUP(E89,VIP!$A$2:$O12947,2,0)</f>
        <v>DRBR303</v>
      </c>
      <c r="G89" s="149" t="str">
        <f>VLOOKUP(E89,'LISTADO ATM'!$A$2:$B$898,2,0)</f>
        <v xml:space="preserve">ATM Autobanco Alfa y Omega (Barahona) </v>
      </c>
      <c r="H89" s="149" t="str">
        <f>VLOOKUP(E89,VIP!$A$2:$O17868,7,FALSE)</f>
        <v>Si</v>
      </c>
      <c r="I89" s="149" t="str">
        <f>VLOOKUP(E89,VIP!$A$2:$O9833,8,FALSE)</f>
        <v>Si</v>
      </c>
      <c r="J89" s="149" t="str">
        <f>VLOOKUP(E89,VIP!$A$2:$O9783,8,FALSE)</f>
        <v>Si</v>
      </c>
      <c r="K89" s="149" t="str">
        <f>VLOOKUP(E89,VIP!$A$2:$O13357,6,0)</f>
        <v>NO</v>
      </c>
      <c r="L89" s="147" t="s">
        <v>2422</v>
      </c>
      <c r="M89" s="143" t="s">
        <v>2456</v>
      </c>
      <c r="N89" s="143" t="s">
        <v>2463</v>
      </c>
      <c r="O89" s="155" t="s">
        <v>2465</v>
      </c>
      <c r="P89" s="149"/>
      <c r="Q89" s="143" t="s">
        <v>2422</v>
      </c>
    </row>
    <row r="90" spans="1:17" ht="18" x14ac:dyDescent="0.25">
      <c r="A90" s="149" t="str">
        <f>VLOOKUP(E90,'LISTADO ATM'!$A$2:$C$899,3,0)</f>
        <v>DISTRITO NACIONAL</v>
      </c>
      <c r="B90" s="146" t="s">
        <v>2776</v>
      </c>
      <c r="C90" s="144">
        <v>44319.863252314812</v>
      </c>
      <c r="D90" s="144" t="s">
        <v>2181</v>
      </c>
      <c r="E90" s="145">
        <v>160</v>
      </c>
      <c r="F90" s="155" t="str">
        <f>VLOOKUP(E90,VIP!$A$2:$O12946,2,0)</f>
        <v>DRBR160</v>
      </c>
      <c r="G90" s="149" t="str">
        <f>VLOOKUP(E90,'LISTADO ATM'!$A$2:$B$898,2,0)</f>
        <v xml:space="preserve">ATM Oficina Herrera </v>
      </c>
      <c r="H90" s="149" t="str">
        <f>VLOOKUP(E90,VIP!$A$2:$O17867,7,FALSE)</f>
        <v>Si</v>
      </c>
      <c r="I90" s="149" t="str">
        <f>VLOOKUP(E90,VIP!$A$2:$O9832,8,FALSE)</f>
        <v>Si</v>
      </c>
      <c r="J90" s="149" t="str">
        <f>VLOOKUP(E90,VIP!$A$2:$O9782,8,FALSE)</f>
        <v>Si</v>
      </c>
      <c r="K90" s="149" t="str">
        <f>VLOOKUP(E90,VIP!$A$2:$O13356,6,0)</f>
        <v>NO</v>
      </c>
      <c r="L90" s="147" t="s">
        <v>2220</v>
      </c>
      <c r="M90" s="143" t="s">
        <v>2456</v>
      </c>
      <c r="N90" s="143" t="s">
        <v>2463</v>
      </c>
      <c r="O90" s="155" t="s">
        <v>2465</v>
      </c>
      <c r="P90" s="149"/>
      <c r="Q90" s="143" t="s">
        <v>2220</v>
      </c>
    </row>
    <row r="91" spans="1:17" ht="18" x14ac:dyDescent="0.25">
      <c r="A91" s="149" t="str">
        <f>VLOOKUP(E91,'LISTADO ATM'!$A$2:$C$899,3,0)</f>
        <v>DISTRITO NACIONAL</v>
      </c>
      <c r="B91" s="146" t="s">
        <v>2775</v>
      </c>
      <c r="C91" s="144">
        <v>44319.866365740738</v>
      </c>
      <c r="D91" s="144" t="s">
        <v>2181</v>
      </c>
      <c r="E91" s="145">
        <v>583</v>
      </c>
      <c r="F91" s="155" t="str">
        <f>VLOOKUP(E91,VIP!$A$2:$O12945,2,0)</f>
        <v>DRBR431</v>
      </c>
      <c r="G91" s="149" t="str">
        <f>VLOOKUP(E91,'LISTADO ATM'!$A$2:$B$898,2,0)</f>
        <v xml:space="preserve">ATM Ministerio Fuerzas Armadas I </v>
      </c>
      <c r="H91" s="149" t="str">
        <f>VLOOKUP(E91,VIP!$A$2:$O17866,7,FALSE)</f>
        <v>Si</v>
      </c>
      <c r="I91" s="149" t="str">
        <f>VLOOKUP(E91,VIP!$A$2:$O9831,8,FALSE)</f>
        <v>Si</v>
      </c>
      <c r="J91" s="149" t="str">
        <f>VLOOKUP(E91,VIP!$A$2:$O9781,8,FALSE)</f>
        <v>Si</v>
      </c>
      <c r="K91" s="149" t="str">
        <f>VLOOKUP(E91,VIP!$A$2:$O13355,6,0)</f>
        <v>NO</v>
      </c>
      <c r="L91" s="147" t="s">
        <v>2220</v>
      </c>
      <c r="M91" s="143" t="s">
        <v>2456</v>
      </c>
      <c r="N91" s="143" t="s">
        <v>2463</v>
      </c>
      <c r="O91" s="155" t="s">
        <v>2465</v>
      </c>
      <c r="P91" s="149"/>
      <c r="Q91" s="143" t="s">
        <v>2220</v>
      </c>
    </row>
    <row r="92" spans="1:17" ht="18" x14ac:dyDescent="0.25">
      <c r="A92" s="149" t="str">
        <f>VLOOKUP(E92,'LISTADO ATM'!$A$2:$C$899,3,0)</f>
        <v>DISTRITO NACIONAL</v>
      </c>
      <c r="B92" s="146" t="s">
        <v>2774</v>
      </c>
      <c r="C92" s="144">
        <v>44319.866747685184</v>
      </c>
      <c r="D92" s="144" t="s">
        <v>2181</v>
      </c>
      <c r="E92" s="145">
        <v>248</v>
      </c>
      <c r="F92" s="155" t="str">
        <f>VLOOKUP(E92,VIP!$A$2:$O12944,2,0)</f>
        <v>DRBR248</v>
      </c>
      <c r="G92" s="149" t="str">
        <f>VLOOKUP(E92,'LISTADO ATM'!$A$2:$B$898,2,0)</f>
        <v xml:space="preserve">ATM Shell Paraiso </v>
      </c>
      <c r="H92" s="149" t="str">
        <f>VLOOKUP(E92,VIP!$A$2:$O17865,7,FALSE)</f>
        <v>Si</v>
      </c>
      <c r="I92" s="149" t="str">
        <f>VLOOKUP(E92,VIP!$A$2:$O9830,8,FALSE)</f>
        <v>Si</v>
      </c>
      <c r="J92" s="149" t="str">
        <f>VLOOKUP(E92,VIP!$A$2:$O9780,8,FALSE)</f>
        <v>Si</v>
      </c>
      <c r="K92" s="149" t="str">
        <f>VLOOKUP(E92,VIP!$A$2:$O13354,6,0)</f>
        <v>NO</v>
      </c>
      <c r="L92" s="147" t="s">
        <v>2220</v>
      </c>
      <c r="M92" s="143" t="s">
        <v>2456</v>
      </c>
      <c r="N92" s="143" t="s">
        <v>2463</v>
      </c>
      <c r="O92" s="155" t="s">
        <v>2465</v>
      </c>
      <c r="P92" s="149"/>
      <c r="Q92" s="143" t="s">
        <v>2220</v>
      </c>
    </row>
    <row r="93" spans="1:17" ht="18" x14ac:dyDescent="0.25">
      <c r="A93" s="149" t="str">
        <f>VLOOKUP(E93,'LISTADO ATM'!$A$2:$C$899,3,0)</f>
        <v>SUR</v>
      </c>
      <c r="B93" s="146" t="s">
        <v>2805</v>
      </c>
      <c r="C93" s="144">
        <v>44319.915011574078</v>
      </c>
      <c r="D93" s="144" t="s">
        <v>2459</v>
      </c>
      <c r="E93" s="145">
        <v>582</v>
      </c>
      <c r="F93" s="155" t="str">
        <f>VLOOKUP(E93,VIP!$A$2:$O12962,2,0)</f>
        <v xml:space="preserve">DRBR582 </v>
      </c>
      <c r="G93" s="149" t="str">
        <f>VLOOKUP(E93,'LISTADO ATM'!$A$2:$B$898,2,0)</f>
        <v>ATM Estación Sabana Yegua</v>
      </c>
      <c r="H93" s="149" t="str">
        <f>VLOOKUP(E93,VIP!$A$2:$O17883,7,FALSE)</f>
        <v>N/A</v>
      </c>
      <c r="I93" s="149" t="str">
        <f>VLOOKUP(E93,VIP!$A$2:$O9848,8,FALSE)</f>
        <v>N/A</v>
      </c>
      <c r="J93" s="149" t="str">
        <f>VLOOKUP(E93,VIP!$A$2:$O9798,8,FALSE)</f>
        <v>N/A</v>
      </c>
      <c r="K93" s="149" t="str">
        <f>VLOOKUP(E93,VIP!$A$2:$O13372,6,0)</f>
        <v>N/A</v>
      </c>
      <c r="L93" s="147" t="s">
        <v>2419</v>
      </c>
      <c r="M93" s="143" t="s">
        <v>2456</v>
      </c>
      <c r="N93" s="143" t="s">
        <v>2463</v>
      </c>
      <c r="O93" s="155" t="s">
        <v>2464</v>
      </c>
      <c r="P93" s="149"/>
      <c r="Q93" s="143" t="s">
        <v>2419</v>
      </c>
    </row>
    <row r="94" spans="1:17" ht="18" x14ac:dyDescent="0.25">
      <c r="A94" s="149" t="str">
        <f>VLOOKUP(E94,'LISTADO ATM'!$A$2:$C$899,3,0)</f>
        <v>NORTE</v>
      </c>
      <c r="B94" s="146" t="s">
        <v>2804</v>
      </c>
      <c r="C94" s="144">
        <v>44319.917060185187</v>
      </c>
      <c r="D94" s="144" t="s">
        <v>2576</v>
      </c>
      <c r="E94" s="145">
        <v>878</v>
      </c>
      <c r="F94" s="155" t="str">
        <f>VLOOKUP(E94,VIP!$A$2:$O12961,2,0)</f>
        <v>DRBR878</v>
      </c>
      <c r="G94" s="149" t="str">
        <f>VLOOKUP(E94,'LISTADO ATM'!$A$2:$B$898,2,0)</f>
        <v>ATM UNP Cabral Y Baez</v>
      </c>
      <c r="H94" s="149" t="str">
        <f>VLOOKUP(E94,VIP!$A$2:$O17882,7,FALSE)</f>
        <v>N/A</v>
      </c>
      <c r="I94" s="149" t="str">
        <f>VLOOKUP(E94,VIP!$A$2:$O9847,8,FALSE)</f>
        <v>N/A</v>
      </c>
      <c r="J94" s="149" t="str">
        <f>VLOOKUP(E94,VIP!$A$2:$O9797,8,FALSE)</f>
        <v>N/A</v>
      </c>
      <c r="K94" s="149" t="str">
        <f>VLOOKUP(E94,VIP!$A$2:$O13371,6,0)</f>
        <v>N/A</v>
      </c>
      <c r="L94" s="147" t="s">
        <v>2450</v>
      </c>
      <c r="M94" s="143" t="s">
        <v>2456</v>
      </c>
      <c r="N94" s="143" t="s">
        <v>2463</v>
      </c>
      <c r="O94" s="155" t="s">
        <v>2577</v>
      </c>
      <c r="P94" s="149"/>
      <c r="Q94" s="143" t="s">
        <v>2450</v>
      </c>
    </row>
    <row r="95" spans="1:17" ht="18" x14ac:dyDescent="0.25">
      <c r="A95" s="149" t="str">
        <f>VLOOKUP(E95,'LISTADO ATM'!$A$2:$C$899,3,0)</f>
        <v>NORTE</v>
      </c>
      <c r="B95" s="146" t="s">
        <v>2803</v>
      </c>
      <c r="C95" s="144">
        <v>44319.918587962966</v>
      </c>
      <c r="D95" s="144" t="s">
        <v>2483</v>
      </c>
      <c r="E95" s="145">
        <v>283</v>
      </c>
      <c r="F95" s="155" t="str">
        <f>VLOOKUP(E95,VIP!$A$2:$O12960,2,0)</f>
        <v>DRBR283</v>
      </c>
      <c r="G95" s="149" t="str">
        <f>VLOOKUP(E95,'LISTADO ATM'!$A$2:$B$898,2,0)</f>
        <v xml:space="preserve">ATM Oficina Nibaje </v>
      </c>
      <c r="H95" s="149" t="str">
        <f>VLOOKUP(E95,VIP!$A$2:$O17881,7,FALSE)</f>
        <v>Si</v>
      </c>
      <c r="I95" s="149" t="str">
        <f>VLOOKUP(E95,VIP!$A$2:$O9846,8,FALSE)</f>
        <v>Si</v>
      </c>
      <c r="J95" s="149" t="str">
        <f>VLOOKUP(E95,VIP!$A$2:$O9796,8,FALSE)</f>
        <v>Si</v>
      </c>
      <c r="K95" s="149" t="str">
        <f>VLOOKUP(E95,VIP!$A$2:$O13370,6,0)</f>
        <v>NO</v>
      </c>
      <c r="L95" s="147" t="s">
        <v>2419</v>
      </c>
      <c r="M95" s="143" t="s">
        <v>2456</v>
      </c>
      <c r="N95" s="143" t="s">
        <v>2463</v>
      </c>
      <c r="O95" s="155" t="s">
        <v>2585</v>
      </c>
      <c r="P95" s="149"/>
      <c r="Q95" s="143" t="s">
        <v>2419</v>
      </c>
    </row>
    <row r="96" spans="1:17" ht="18" x14ac:dyDescent="0.25">
      <c r="A96" s="149" t="str">
        <f>VLOOKUP(E96,'LISTADO ATM'!$A$2:$C$899,3,0)</f>
        <v>NORTE</v>
      </c>
      <c r="B96" s="146" t="s">
        <v>2802</v>
      </c>
      <c r="C96" s="144">
        <v>44319.91983796296</v>
      </c>
      <c r="D96" s="144" t="s">
        <v>2576</v>
      </c>
      <c r="E96" s="145">
        <v>492</v>
      </c>
      <c r="F96" s="155" t="str">
        <f>VLOOKUP(E96,VIP!$A$2:$O12959,2,0)</f>
        <v>DRBR492</v>
      </c>
      <c r="G96" s="149" t="str">
        <f>VLOOKUP(E96,'LISTADO ATM'!$A$2:$B$898,2,0)</f>
        <v>ATM S/M Nacional  El Dorado Santiago</v>
      </c>
      <c r="H96" s="149" t="str">
        <f>VLOOKUP(E96,VIP!$A$2:$O17880,7,FALSE)</f>
        <v>N/A</v>
      </c>
      <c r="I96" s="149" t="str">
        <f>VLOOKUP(E96,VIP!$A$2:$O9845,8,FALSE)</f>
        <v>N/A</v>
      </c>
      <c r="J96" s="149" t="str">
        <f>VLOOKUP(E96,VIP!$A$2:$O9795,8,FALSE)</f>
        <v>N/A</v>
      </c>
      <c r="K96" s="149" t="str">
        <f>VLOOKUP(E96,VIP!$A$2:$O13369,6,0)</f>
        <v>N/A</v>
      </c>
      <c r="L96" s="147" t="s">
        <v>2450</v>
      </c>
      <c r="M96" s="208" t="s">
        <v>2846</v>
      </c>
      <c r="N96" s="143" t="s">
        <v>2463</v>
      </c>
      <c r="O96" s="155" t="s">
        <v>2577</v>
      </c>
      <c r="P96" s="149"/>
      <c r="Q96" s="209">
        <v>44320.449305555558</v>
      </c>
    </row>
    <row r="97" spans="1:17" ht="18" x14ac:dyDescent="0.25">
      <c r="A97" s="149" t="str">
        <f>VLOOKUP(E97,'LISTADO ATM'!$A$2:$C$899,3,0)</f>
        <v>NORTE</v>
      </c>
      <c r="B97" s="146" t="s">
        <v>2801</v>
      </c>
      <c r="C97" s="144">
        <v>44319.920937499999</v>
      </c>
      <c r="D97" s="144" t="s">
        <v>2576</v>
      </c>
      <c r="E97" s="145">
        <v>97</v>
      </c>
      <c r="F97" s="155" t="str">
        <f>VLOOKUP(E97,VIP!$A$2:$O12958,2,0)</f>
        <v>DRBR097</v>
      </c>
      <c r="G97" s="149" t="str">
        <f>VLOOKUP(E97,'LISTADO ATM'!$A$2:$B$898,2,0)</f>
        <v xml:space="preserve">ATM Oficina Villa Riva </v>
      </c>
      <c r="H97" s="149" t="str">
        <f>VLOOKUP(E97,VIP!$A$2:$O17879,7,FALSE)</f>
        <v>Si</v>
      </c>
      <c r="I97" s="149" t="str">
        <f>VLOOKUP(E97,VIP!$A$2:$O9844,8,FALSE)</f>
        <v>Si</v>
      </c>
      <c r="J97" s="149" t="str">
        <f>VLOOKUP(E97,VIP!$A$2:$O9794,8,FALSE)</f>
        <v>Si</v>
      </c>
      <c r="K97" s="149" t="str">
        <f>VLOOKUP(E97,VIP!$A$2:$O13368,6,0)</f>
        <v>NO</v>
      </c>
      <c r="L97" s="147" t="s">
        <v>2419</v>
      </c>
      <c r="M97" s="208" t="s">
        <v>2846</v>
      </c>
      <c r="N97" s="143" t="s">
        <v>2463</v>
      </c>
      <c r="O97" s="155" t="s">
        <v>2577</v>
      </c>
      <c r="P97" s="149"/>
      <c r="Q97" s="209">
        <v>44320.455555555556</v>
      </c>
    </row>
    <row r="98" spans="1:17" ht="18" x14ac:dyDescent="0.25">
      <c r="A98" s="149" t="str">
        <f>VLOOKUP(E98,'LISTADO ATM'!$A$2:$C$899,3,0)</f>
        <v>SUR</v>
      </c>
      <c r="B98" s="146" t="s">
        <v>2800</v>
      </c>
      <c r="C98" s="144">
        <v>44319.923263888886</v>
      </c>
      <c r="D98" s="144" t="s">
        <v>2459</v>
      </c>
      <c r="E98" s="145">
        <v>512</v>
      </c>
      <c r="F98" s="155" t="str">
        <f>VLOOKUP(E98,VIP!$A$2:$O12957,2,0)</f>
        <v>DRBR512</v>
      </c>
      <c r="G98" s="149" t="str">
        <f>VLOOKUP(E98,'LISTADO ATM'!$A$2:$B$898,2,0)</f>
        <v>ATM Plaza Jesús Ferreira</v>
      </c>
      <c r="H98" s="149" t="str">
        <f>VLOOKUP(E98,VIP!$A$2:$O17878,7,FALSE)</f>
        <v>N/A</v>
      </c>
      <c r="I98" s="149" t="str">
        <f>VLOOKUP(E98,VIP!$A$2:$O9843,8,FALSE)</f>
        <v>N/A</v>
      </c>
      <c r="J98" s="149" t="str">
        <f>VLOOKUP(E98,VIP!$A$2:$O9793,8,FALSE)</f>
        <v>N/A</v>
      </c>
      <c r="K98" s="149" t="str">
        <f>VLOOKUP(E98,VIP!$A$2:$O13367,6,0)</f>
        <v>N/A</v>
      </c>
      <c r="L98" s="147" t="s">
        <v>2419</v>
      </c>
      <c r="M98" s="143" t="s">
        <v>2456</v>
      </c>
      <c r="N98" s="143" t="s">
        <v>2463</v>
      </c>
      <c r="O98" s="155" t="s">
        <v>2464</v>
      </c>
      <c r="P98" s="149"/>
      <c r="Q98" s="143" t="s">
        <v>2419</v>
      </c>
    </row>
    <row r="99" spans="1:17" ht="18" x14ac:dyDescent="0.25">
      <c r="A99" s="149" t="str">
        <f>VLOOKUP(E99,'LISTADO ATM'!$A$2:$C$899,3,0)</f>
        <v>ESTE</v>
      </c>
      <c r="B99" s="146" t="s">
        <v>2799</v>
      </c>
      <c r="C99" s="144">
        <v>44319.926759259259</v>
      </c>
      <c r="D99" s="144" t="s">
        <v>2483</v>
      </c>
      <c r="E99" s="206">
        <v>772</v>
      </c>
      <c r="F99" s="155" t="str">
        <f>VLOOKUP(E99,VIP!$A$2:$O12956,2,0)</f>
        <v>DRBR215</v>
      </c>
      <c r="G99" s="149" t="str">
        <f>VLOOKUP(E99,'LISTADO ATM'!$A$2:$B$898,2,0)</f>
        <v xml:space="preserve">ATM UNP Yamasá </v>
      </c>
      <c r="H99" s="149" t="str">
        <f>VLOOKUP(E99,VIP!$A$2:$O17877,7,FALSE)</f>
        <v>Si</v>
      </c>
      <c r="I99" s="149" t="str">
        <f>VLOOKUP(E99,VIP!$A$2:$O9842,8,FALSE)</f>
        <v>Si</v>
      </c>
      <c r="J99" s="149" t="str">
        <f>VLOOKUP(E99,VIP!$A$2:$O9792,8,FALSE)</f>
        <v>Si</v>
      </c>
      <c r="K99" s="149" t="str">
        <f>VLOOKUP(E99,VIP!$A$2:$O13366,6,0)</f>
        <v>NO</v>
      </c>
      <c r="L99" s="147" t="s">
        <v>2419</v>
      </c>
      <c r="M99" s="208" t="s">
        <v>2846</v>
      </c>
      <c r="N99" s="143" t="s">
        <v>2463</v>
      </c>
      <c r="O99" s="155" t="s">
        <v>2585</v>
      </c>
      <c r="P99" s="149"/>
      <c r="Q99" s="209">
        <v>44320.409722222219</v>
      </c>
    </row>
    <row r="100" spans="1:17" ht="18" x14ac:dyDescent="0.25">
      <c r="A100" s="149" t="str">
        <f>VLOOKUP(E100,'LISTADO ATM'!$A$2:$C$899,3,0)</f>
        <v>ESTE</v>
      </c>
      <c r="B100" s="146" t="s">
        <v>2798</v>
      </c>
      <c r="C100" s="144">
        <v>44319.927418981482</v>
      </c>
      <c r="D100" s="144" t="s">
        <v>2483</v>
      </c>
      <c r="E100" s="206">
        <v>345</v>
      </c>
      <c r="F100" s="155" t="str">
        <f>VLOOKUP(E100,VIP!$A$2:$O12955,2,0)</f>
        <v>DRBR345</v>
      </c>
      <c r="G100" s="149" t="str">
        <f>VLOOKUP(E100,'LISTADO ATM'!$A$2:$B$898,2,0)</f>
        <v>ATM Oficina Yamasá  II</v>
      </c>
      <c r="H100" s="149" t="str">
        <f>VLOOKUP(E100,VIP!$A$2:$O17876,7,FALSE)</f>
        <v>N/A</v>
      </c>
      <c r="I100" s="149" t="str">
        <f>VLOOKUP(E100,VIP!$A$2:$O9841,8,FALSE)</f>
        <v>N/A</v>
      </c>
      <c r="J100" s="149" t="str">
        <f>VLOOKUP(E100,VIP!$A$2:$O9791,8,FALSE)</f>
        <v>N/A</v>
      </c>
      <c r="K100" s="149" t="str">
        <f>VLOOKUP(E100,VIP!$A$2:$O13365,6,0)</f>
        <v>N/A</v>
      </c>
      <c r="L100" s="147" t="s">
        <v>2419</v>
      </c>
      <c r="M100" s="208" t="s">
        <v>2846</v>
      </c>
      <c r="N100" s="143" t="s">
        <v>2463</v>
      </c>
      <c r="O100" s="155" t="s">
        <v>2585</v>
      </c>
      <c r="P100" s="149"/>
      <c r="Q100" s="209">
        <v>44320.409722222219</v>
      </c>
    </row>
    <row r="101" spans="1:17" ht="18" x14ac:dyDescent="0.25">
      <c r="A101" s="149" t="str">
        <f>VLOOKUP(E101,'LISTADO ATM'!$A$2:$C$899,3,0)</f>
        <v>DISTRITO NACIONAL</v>
      </c>
      <c r="B101" s="146" t="s">
        <v>2797</v>
      </c>
      <c r="C101" s="144">
        <v>44319.928749999999</v>
      </c>
      <c r="D101" s="144" t="s">
        <v>2483</v>
      </c>
      <c r="E101" s="145">
        <v>567</v>
      </c>
      <c r="F101" s="155" t="str">
        <f>VLOOKUP(E101,VIP!$A$2:$O12954,2,0)</f>
        <v>DRBR015</v>
      </c>
      <c r="G101" s="149" t="str">
        <f>VLOOKUP(E101,'LISTADO ATM'!$A$2:$B$898,2,0)</f>
        <v xml:space="preserve">ATM Oficina Máximo Gómez </v>
      </c>
      <c r="H101" s="149" t="str">
        <f>VLOOKUP(E101,VIP!$A$2:$O17875,7,FALSE)</f>
        <v>Si</v>
      </c>
      <c r="I101" s="149" t="str">
        <f>VLOOKUP(E101,VIP!$A$2:$O9840,8,FALSE)</f>
        <v>Si</v>
      </c>
      <c r="J101" s="149" t="str">
        <f>VLOOKUP(E101,VIP!$A$2:$O9790,8,FALSE)</f>
        <v>Si</v>
      </c>
      <c r="K101" s="149" t="str">
        <f>VLOOKUP(E101,VIP!$A$2:$O13364,6,0)</f>
        <v>NO</v>
      </c>
      <c r="L101" s="147" t="s">
        <v>2450</v>
      </c>
      <c r="M101" s="143" t="s">
        <v>2456</v>
      </c>
      <c r="N101" s="143" t="s">
        <v>2463</v>
      </c>
      <c r="O101" s="155" t="s">
        <v>2585</v>
      </c>
      <c r="P101" s="149"/>
      <c r="Q101" s="143" t="s">
        <v>2450</v>
      </c>
    </row>
    <row r="102" spans="1:17" ht="18" x14ac:dyDescent="0.25">
      <c r="A102" s="149" t="str">
        <f>VLOOKUP(E102,'LISTADO ATM'!$A$2:$C$899,3,0)</f>
        <v>NORTE</v>
      </c>
      <c r="B102" s="146" t="s">
        <v>2796</v>
      </c>
      <c r="C102" s="144">
        <v>44319.929594907408</v>
      </c>
      <c r="D102" s="144" t="s">
        <v>2483</v>
      </c>
      <c r="E102" s="145">
        <v>749</v>
      </c>
      <c r="F102" s="155" t="str">
        <f>VLOOKUP(E102,VIP!$A$2:$O12953,2,0)</f>
        <v>DRBR251</v>
      </c>
      <c r="G102" s="149" t="str">
        <f>VLOOKUP(E102,'LISTADO ATM'!$A$2:$B$898,2,0)</f>
        <v xml:space="preserve">ATM Oficina Yaque </v>
      </c>
      <c r="H102" s="149" t="str">
        <f>VLOOKUP(E102,VIP!$A$2:$O17874,7,FALSE)</f>
        <v>Si</v>
      </c>
      <c r="I102" s="149" t="str">
        <f>VLOOKUP(E102,VIP!$A$2:$O9839,8,FALSE)</f>
        <v>Si</v>
      </c>
      <c r="J102" s="149" t="str">
        <f>VLOOKUP(E102,VIP!$A$2:$O9789,8,FALSE)</f>
        <v>Si</v>
      </c>
      <c r="K102" s="149" t="str">
        <f>VLOOKUP(E102,VIP!$A$2:$O13363,6,0)</f>
        <v>NO</v>
      </c>
      <c r="L102" s="147" t="s">
        <v>2419</v>
      </c>
      <c r="M102" s="208" t="s">
        <v>2846</v>
      </c>
      <c r="N102" s="143" t="s">
        <v>2463</v>
      </c>
      <c r="O102" s="155" t="s">
        <v>2585</v>
      </c>
      <c r="P102" s="149"/>
      <c r="Q102" s="209">
        <v>44320.407638888886</v>
      </c>
    </row>
    <row r="103" spans="1:17" ht="18" x14ac:dyDescent="0.25">
      <c r="A103" s="149" t="str">
        <f>VLOOKUP(E103,'LISTADO ATM'!$A$2:$C$899,3,0)</f>
        <v>DISTRITO NACIONAL</v>
      </c>
      <c r="B103" s="146" t="s">
        <v>2795</v>
      </c>
      <c r="C103" s="144">
        <v>44319.930914351855</v>
      </c>
      <c r="D103" s="144" t="s">
        <v>2459</v>
      </c>
      <c r="E103" s="145">
        <v>238</v>
      </c>
      <c r="F103" s="155" t="str">
        <f>VLOOKUP(E103,VIP!$A$2:$O12952,2,0)</f>
        <v>DRBR238</v>
      </c>
      <c r="G103" s="149" t="str">
        <f>VLOOKUP(E103,'LISTADO ATM'!$A$2:$B$898,2,0)</f>
        <v xml:space="preserve">ATM Multicentro La Sirena Charles de Gaulle </v>
      </c>
      <c r="H103" s="149" t="str">
        <f>VLOOKUP(E103,VIP!$A$2:$O17873,7,FALSE)</f>
        <v>Si</v>
      </c>
      <c r="I103" s="149" t="str">
        <f>VLOOKUP(E103,VIP!$A$2:$O9838,8,FALSE)</f>
        <v>Si</v>
      </c>
      <c r="J103" s="149" t="str">
        <f>VLOOKUP(E103,VIP!$A$2:$O9788,8,FALSE)</f>
        <v>Si</v>
      </c>
      <c r="K103" s="149" t="str">
        <f>VLOOKUP(E103,VIP!$A$2:$O13362,6,0)</f>
        <v>No</v>
      </c>
      <c r="L103" s="147" t="s">
        <v>2419</v>
      </c>
      <c r="M103" s="143" t="s">
        <v>2456</v>
      </c>
      <c r="N103" s="143" t="s">
        <v>2463</v>
      </c>
      <c r="O103" s="155" t="s">
        <v>2464</v>
      </c>
      <c r="P103" s="149"/>
      <c r="Q103" s="143" t="s">
        <v>2419</v>
      </c>
    </row>
    <row r="104" spans="1:17" ht="18" x14ac:dyDescent="0.25">
      <c r="A104" s="149" t="str">
        <f>VLOOKUP(E104,'LISTADO ATM'!$A$2:$C$899,3,0)</f>
        <v>DISTRITO NACIONAL</v>
      </c>
      <c r="B104" s="146" t="s">
        <v>2794</v>
      </c>
      <c r="C104" s="144">
        <v>44319.93167824074</v>
      </c>
      <c r="D104" s="144" t="s">
        <v>2483</v>
      </c>
      <c r="E104" s="145">
        <v>516</v>
      </c>
      <c r="F104" s="155" t="str">
        <f>VLOOKUP(E104,VIP!$A$2:$O12951,2,0)</f>
        <v>DRBR516</v>
      </c>
      <c r="G104" s="149" t="str">
        <f>VLOOKUP(E104,'LISTADO ATM'!$A$2:$B$898,2,0)</f>
        <v xml:space="preserve">ATM Oficina Gascue </v>
      </c>
      <c r="H104" s="149" t="str">
        <f>VLOOKUP(E104,VIP!$A$2:$O17872,7,FALSE)</f>
        <v>Si</v>
      </c>
      <c r="I104" s="149" t="str">
        <f>VLOOKUP(E104,VIP!$A$2:$O9837,8,FALSE)</f>
        <v>Si</v>
      </c>
      <c r="J104" s="149" t="str">
        <f>VLOOKUP(E104,VIP!$A$2:$O9787,8,FALSE)</f>
        <v>Si</v>
      </c>
      <c r="K104" s="149" t="str">
        <f>VLOOKUP(E104,VIP!$A$2:$O13361,6,0)</f>
        <v>SI</v>
      </c>
      <c r="L104" s="147" t="s">
        <v>2419</v>
      </c>
      <c r="M104" s="208" t="s">
        <v>2846</v>
      </c>
      <c r="N104" s="143" t="s">
        <v>2463</v>
      </c>
      <c r="O104" s="161" t="s">
        <v>2585</v>
      </c>
      <c r="P104" s="149"/>
      <c r="Q104" s="209">
        <v>44320.379861111112</v>
      </c>
    </row>
    <row r="105" spans="1:17" ht="18" x14ac:dyDescent="0.25">
      <c r="A105" s="149" t="str">
        <f>VLOOKUP(E105,'LISTADO ATM'!$A$2:$C$899,3,0)</f>
        <v>DISTRITO NACIONAL</v>
      </c>
      <c r="B105" s="146" t="s">
        <v>2793</v>
      </c>
      <c r="C105" s="144">
        <v>44319.93246527778</v>
      </c>
      <c r="D105" s="144" t="s">
        <v>2459</v>
      </c>
      <c r="E105" s="145">
        <v>889</v>
      </c>
      <c r="F105" s="155" t="str">
        <f>VLOOKUP(E105,VIP!$A$2:$O12950,2,0)</f>
        <v>DRBR889</v>
      </c>
      <c r="G105" s="149" t="str">
        <f>VLOOKUP(E105,'LISTADO ATM'!$A$2:$B$898,2,0)</f>
        <v>ATM Oficina Plaza Lama Máximo Gómez II</v>
      </c>
      <c r="H105" s="149" t="str">
        <f>VLOOKUP(E105,VIP!$A$2:$O17871,7,FALSE)</f>
        <v>Si</v>
      </c>
      <c r="I105" s="149" t="str">
        <f>VLOOKUP(E105,VIP!$A$2:$O9836,8,FALSE)</f>
        <v>Si</v>
      </c>
      <c r="J105" s="149" t="str">
        <f>VLOOKUP(E105,VIP!$A$2:$O9786,8,FALSE)</f>
        <v>Si</v>
      </c>
      <c r="K105" s="149" t="str">
        <f>VLOOKUP(E105,VIP!$A$2:$O13360,6,0)</f>
        <v>NO</v>
      </c>
      <c r="L105" s="147" t="s">
        <v>2419</v>
      </c>
      <c r="M105" s="143" t="s">
        <v>2456</v>
      </c>
      <c r="N105" s="143" t="s">
        <v>2463</v>
      </c>
      <c r="O105" s="155" t="s">
        <v>2464</v>
      </c>
      <c r="P105" s="149"/>
      <c r="Q105" s="143" t="s">
        <v>2419</v>
      </c>
    </row>
    <row r="106" spans="1:17" ht="18" x14ac:dyDescent="0.25">
      <c r="A106" s="149" t="str">
        <f>VLOOKUP(E106,'LISTADO ATM'!$A$2:$C$899,3,0)</f>
        <v>NORTE</v>
      </c>
      <c r="B106" s="146" t="s">
        <v>2792</v>
      </c>
      <c r="C106" s="144">
        <v>44319.933356481481</v>
      </c>
      <c r="D106" s="144" t="s">
        <v>2576</v>
      </c>
      <c r="E106" s="145">
        <v>129</v>
      </c>
      <c r="F106" s="155" t="str">
        <f>VLOOKUP(E106,VIP!$A$2:$O12949,2,0)</f>
        <v>DRBR129</v>
      </c>
      <c r="G106" s="149" t="str">
        <f>VLOOKUP(E106,'LISTADO ATM'!$A$2:$B$898,2,0)</f>
        <v xml:space="preserve">ATM Multicentro La Sirena (Santiago) </v>
      </c>
      <c r="H106" s="149" t="str">
        <f>VLOOKUP(E106,VIP!$A$2:$O17870,7,FALSE)</f>
        <v>Si</v>
      </c>
      <c r="I106" s="149" t="str">
        <f>VLOOKUP(E106,VIP!$A$2:$O9835,8,FALSE)</f>
        <v>Si</v>
      </c>
      <c r="J106" s="149" t="str">
        <f>VLOOKUP(E106,VIP!$A$2:$O9785,8,FALSE)</f>
        <v>Si</v>
      </c>
      <c r="K106" s="149" t="str">
        <f>VLOOKUP(E106,VIP!$A$2:$O13359,6,0)</f>
        <v>SI</v>
      </c>
      <c r="L106" s="147" t="s">
        <v>2419</v>
      </c>
      <c r="M106" s="143" t="s">
        <v>2456</v>
      </c>
      <c r="N106" s="143" t="s">
        <v>2463</v>
      </c>
      <c r="O106" s="155" t="s">
        <v>2577</v>
      </c>
      <c r="P106" s="149"/>
      <c r="Q106" s="143" t="s">
        <v>2419</v>
      </c>
    </row>
    <row r="107" spans="1:17" ht="18" x14ac:dyDescent="0.25">
      <c r="A107" s="149" t="str">
        <f>VLOOKUP(E107,'LISTADO ATM'!$A$2:$C$899,3,0)</f>
        <v>NORTE</v>
      </c>
      <c r="B107" s="146" t="s">
        <v>2791</v>
      </c>
      <c r="C107" s="144">
        <v>44319.934756944444</v>
      </c>
      <c r="D107" s="144" t="s">
        <v>2576</v>
      </c>
      <c r="E107" s="145">
        <v>22</v>
      </c>
      <c r="F107" s="158" t="str">
        <f>VLOOKUP(E107,VIP!$A$2:$O12948,2,0)</f>
        <v>DRBR813</v>
      </c>
      <c r="G107" s="149" t="str">
        <f>VLOOKUP(E107,'LISTADO ATM'!$A$2:$B$898,2,0)</f>
        <v>ATM S/M Olimpico (Santiago)</v>
      </c>
      <c r="H107" s="149" t="str">
        <f>VLOOKUP(E107,VIP!$A$2:$O17869,7,FALSE)</f>
        <v>Si</v>
      </c>
      <c r="I107" s="149" t="str">
        <f>VLOOKUP(E107,VIP!$A$2:$O9834,8,FALSE)</f>
        <v>Si</v>
      </c>
      <c r="J107" s="149" t="str">
        <f>VLOOKUP(E107,VIP!$A$2:$O9784,8,FALSE)</f>
        <v>Si</v>
      </c>
      <c r="K107" s="149" t="str">
        <f>VLOOKUP(E107,VIP!$A$2:$O13358,6,0)</f>
        <v>NO</v>
      </c>
      <c r="L107" s="147" t="s">
        <v>2419</v>
      </c>
      <c r="M107" s="143" t="s">
        <v>2456</v>
      </c>
      <c r="N107" s="143" t="s">
        <v>2463</v>
      </c>
      <c r="O107" s="160" t="s">
        <v>2577</v>
      </c>
      <c r="P107" s="149"/>
      <c r="Q107" s="143" t="s">
        <v>2419</v>
      </c>
    </row>
    <row r="108" spans="1:17" ht="18" x14ac:dyDescent="0.25">
      <c r="A108" s="149" t="str">
        <f>VLOOKUP(E108,'LISTADO ATM'!$A$2:$C$899,3,0)</f>
        <v>DISTRITO NACIONAL</v>
      </c>
      <c r="B108" s="146" t="s">
        <v>2790</v>
      </c>
      <c r="C108" s="144">
        <v>44319.93582175926</v>
      </c>
      <c r="D108" s="144" t="s">
        <v>2459</v>
      </c>
      <c r="E108" s="145">
        <v>31</v>
      </c>
      <c r="F108" s="158" t="str">
        <f>VLOOKUP(E108,VIP!$A$2:$O12947,2,0)</f>
        <v>DRBR031</v>
      </c>
      <c r="G108" s="149" t="str">
        <f>VLOOKUP(E108,'LISTADO ATM'!$A$2:$B$898,2,0)</f>
        <v xml:space="preserve">ATM Oficina San Martín I </v>
      </c>
      <c r="H108" s="149" t="str">
        <f>VLOOKUP(E108,VIP!$A$2:$O17868,7,FALSE)</f>
        <v>Si</v>
      </c>
      <c r="I108" s="149" t="str">
        <f>VLOOKUP(E108,VIP!$A$2:$O9833,8,FALSE)</f>
        <v>Si</v>
      </c>
      <c r="J108" s="149" t="str">
        <f>VLOOKUP(E108,VIP!$A$2:$O9783,8,FALSE)</f>
        <v>Si</v>
      </c>
      <c r="K108" s="149" t="str">
        <f>VLOOKUP(E108,VIP!$A$2:$O13357,6,0)</f>
        <v>NO</v>
      </c>
      <c r="L108" s="147" t="s">
        <v>2419</v>
      </c>
      <c r="M108" s="143" t="s">
        <v>2456</v>
      </c>
      <c r="N108" s="143" t="s">
        <v>2463</v>
      </c>
      <c r="O108" s="160" t="s">
        <v>2464</v>
      </c>
      <c r="P108" s="149"/>
      <c r="Q108" s="143" t="s">
        <v>2419</v>
      </c>
    </row>
    <row r="109" spans="1:17" ht="18" x14ac:dyDescent="0.25">
      <c r="A109" s="149" t="str">
        <f>VLOOKUP(E109,'LISTADO ATM'!$A$2:$C$899,3,0)</f>
        <v>DISTRITO NACIONAL</v>
      </c>
      <c r="B109" s="146" t="s">
        <v>2789</v>
      </c>
      <c r="C109" s="144">
        <v>44319.936747685184</v>
      </c>
      <c r="D109" s="144" t="s">
        <v>2459</v>
      </c>
      <c r="E109" s="145">
        <v>983</v>
      </c>
      <c r="F109" s="158" t="str">
        <f>VLOOKUP(E109,VIP!$A$2:$O12946,2,0)</f>
        <v>DRBR983</v>
      </c>
      <c r="G109" s="149" t="str">
        <f>VLOOKUP(E109,'LISTADO ATM'!$A$2:$B$898,2,0)</f>
        <v xml:space="preserve">ATM Bravo República de Colombia </v>
      </c>
      <c r="H109" s="149" t="str">
        <f>VLOOKUP(E109,VIP!$A$2:$O17867,7,FALSE)</f>
        <v>Si</v>
      </c>
      <c r="I109" s="149" t="str">
        <f>VLOOKUP(E109,VIP!$A$2:$O9832,8,FALSE)</f>
        <v>No</v>
      </c>
      <c r="J109" s="149" t="str">
        <f>VLOOKUP(E109,VIP!$A$2:$O9782,8,FALSE)</f>
        <v>No</v>
      </c>
      <c r="K109" s="149" t="str">
        <f>VLOOKUP(E109,VIP!$A$2:$O13356,6,0)</f>
        <v>NO</v>
      </c>
      <c r="L109" s="147" t="s">
        <v>2419</v>
      </c>
      <c r="M109" s="143" t="s">
        <v>2456</v>
      </c>
      <c r="N109" s="143" t="s">
        <v>2463</v>
      </c>
      <c r="O109" s="158" t="s">
        <v>2464</v>
      </c>
      <c r="P109" s="149"/>
      <c r="Q109" s="143" t="s">
        <v>2419</v>
      </c>
    </row>
    <row r="110" spans="1:17" ht="18" x14ac:dyDescent="0.25">
      <c r="A110" s="149" t="str">
        <f>VLOOKUP(E110,'LISTADO ATM'!$A$2:$C$899,3,0)</f>
        <v>DISTRITO NACIONAL</v>
      </c>
      <c r="B110" s="146" t="s">
        <v>2788</v>
      </c>
      <c r="C110" s="144">
        <v>44319.937731481485</v>
      </c>
      <c r="D110" s="144" t="s">
        <v>2459</v>
      </c>
      <c r="E110" s="145">
        <v>169</v>
      </c>
      <c r="F110" s="158" t="str">
        <f>VLOOKUP(E110,VIP!$A$2:$O12945,2,0)</f>
        <v>DRBR169</v>
      </c>
      <c r="G110" s="149" t="str">
        <f>VLOOKUP(E110,'LISTADO ATM'!$A$2:$B$898,2,0)</f>
        <v xml:space="preserve">ATM Oficina Caonabo </v>
      </c>
      <c r="H110" s="149" t="str">
        <f>VLOOKUP(E110,VIP!$A$2:$O17866,7,FALSE)</f>
        <v>Si</v>
      </c>
      <c r="I110" s="149" t="str">
        <f>VLOOKUP(E110,VIP!$A$2:$O9831,8,FALSE)</f>
        <v>Si</v>
      </c>
      <c r="J110" s="149" t="str">
        <f>VLOOKUP(E110,VIP!$A$2:$O9781,8,FALSE)</f>
        <v>Si</v>
      </c>
      <c r="K110" s="149" t="str">
        <f>VLOOKUP(E110,VIP!$A$2:$O13355,6,0)</f>
        <v>NO</v>
      </c>
      <c r="L110" s="147" t="s">
        <v>2419</v>
      </c>
      <c r="M110" s="143" t="s">
        <v>2456</v>
      </c>
      <c r="N110" s="143" t="s">
        <v>2463</v>
      </c>
      <c r="O110" s="158" t="s">
        <v>2464</v>
      </c>
      <c r="P110" s="149"/>
      <c r="Q110" s="143" t="s">
        <v>2419</v>
      </c>
    </row>
    <row r="111" spans="1:17" ht="18" x14ac:dyDescent="0.25">
      <c r="A111" s="149" t="str">
        <f>VLOOKUP(E111,'LISTADO ATM'!$A$2:$C$899,3,0)</f>
        <v>NORTE</v>
      </c>
      <c r="B111" s="146" t="s">
        <v>2836</v>
      </c>
      <c r="C111" s="144">
        <v>44320.01525462963</v>
      </c>
      <c r="D111" s="144" t="s">
        <v>2182</v>
      </c>
      <c r="E111" s="145">
        <v>64</v>
      </c>
      <c r="F111" s="158" t="str">
        <f>VLOOKUP(E111,VIP!$A$2:$O12979,2,0)</f>
        <v>DRBR064</v>
      </c>
      <c r="G111" s="149" t="str">
        <f>VLOOKUP(E111,'LISTADO ATM'!$A$2:$B$898,2,0)</f>
        <v xml:space="preserve">ATM COOPALINA (Cotuí) </v>
      </c>
      <c r="H111" s="149" t="str">
        <f>VLOOKUP(E111,VIP!$A$2:$O17900,7,FALSE)</f>
        <v>Si</v>
      </c>
      <c r="I111" s="149" t="str">
        <f>VLOOKUP(E111,VIP!$A$2:$O9865,8,FALSE)</f>
        <v>Si</v>
      </c>
      <c r="J111" s="149" t="str">
        <f>VLOOKUP(E111,VIP!$A$2:$O9815,8,FALSE)</f>
        <v>Si</v>
      </c>
      <c r="K111" s="149" t="str">
        <f>VLOOKUP(E111,VIP!$A$2:$O13389,6,0)</f>
        <v>NO</v>
      </c>
      <c r="L111" s="147" t="s">
        <v>2246</v>
      </c>
      <c r="M111" s="143" t="s">
        <v>2456</v>
      </c>
      <c r="N111" s="143" t="s">
        <v>2463</v>
      </c>
      <c r="O111" s="158" t="s">
        <v>2839</v>
      </c>
      <c r="P111" s="149"/>
      <c r="Q111" s="143" t="s">
        <v>2246</v>
      </c>
    </row>
    <row r="112" spans="1:17" ht="18" x14ac:dyDescent="0.25">
      <c r="A112" s="149" t="str">
        <f>VLOOKUP(E112,'LISTADO ATM'!$A$2:$C$899,3,0)</f>
        <v>DISTRITO NACIONAL</v>
      </c>
      <c r="B112" s="146" t="s">
        <v>2835</v>
      </c>
      <c r="C112" s="144">
        <v>44320.017164351855</v>
      </c>
      <c r="D112" s="144" t="s">
        <v>2181</v>
      </c>
      <c r="E112" s="145">
        <v>868</v>
      </c>
      <c r="F112" s="158" t="str">
        <f>VLOOKUP(E112,VIP!$A$2:$O12978,2,0)</f>
        <v>DRBR868</v>
      </c>
      <c r="G112" s="149" t="str">
        <f>VLOOKUP(E112,'LISTADO ATM'!$A$2:$B$898,2,0)</f>
        <v xml:space="preserve">ATM Casino Diamante </v>
      </c>
      <c r="H112" s="149" t="str">
        <f>VLOOKUP(E112,VIP!$A$2:$O17899,7,FALSE)</f>
        <v>Si</v>
      </c>
      <c r="I112" s="149" t="str">
        <f>VLOOKUP(E112,VIP!$A$2:$O9864,8,FALSE)</f>
        <v>Si</v>
      </c>
      <c r="J112" s="149" t="str">
        <f>VLOOKUP(E112,VIP!$A$2:$O9814,8,FALSE)</f>
        <v>Si</v>
      </c>
      <c r="K112" s="149" t="str">
        <f>VLOOKUP(E112,VIP!$A$2:$O13388,6,0)</f>
        <v>NO</v>
      </c>
      <c r="L112" s="147" t="s">
        <v>2220</v>
      </c>
      <c r="M112" s="208" t="s">
        <v>2846</v>
      </c>
      <c r="N112" s="143" t="s">
        <v>2463</v>
      </c>
      <c r="O112" s="158" t="s">
        <v>2465</v>
      </c>
      <c r="P112" s="149"/>
      <c r="Q112" s="209">
        <v>44320.440972222219</v>
      </c>
    </row>
    <row r="113" spans="1:17" ht="18" x14ac:dyDescent="0.25">
      <c r="A113" s="149" t="str">
        <f>VLOOKUP(E113,'LISTADO ATM'!$A$2:$C$899,3,0)</f>
        <v>NORTE</v>
      </c>
      <c r="B113" s="146" t="s">
        <v>2834</v>
      </c>
      <c r="C113" s="144">
        <v>44320.018275462964</v>
      </c>
      <c r="D113" s="144" t="s">
        <v>2483</v>
      </c>
      <c r="E113" s="145">
        <v>944</v>
      </c>
      <c r="F113" s="158" t="str">
        <f>VLOOKUP(E113,VIP!$A$2:$O12977,2,0)</f>
        <v>DRBR944</v>
      </c>
      <c r="G113" s="149" t="str">
        <f>VLOOKUP(E113,'LISTADO ATM'!$A$2:$B$898,2,0)</f>
        <v xml:space="preserve">ATM UNP Mao </v>
      </c>
      <c r="H113" s="149" t="str">
        <f>VLOOKUP(E113,VIP!$A$2:$O17898,7,FALSE)</f>
        <v>Si</v>
      </c>
      <c r="I113" s="149" t="str">
        <f>VLOOKUP(E113,VIP!$A$2:$O9863,8,FALSE)</f>
        <v>Si</v>
      </c>
      <c r="J113" s="149" t="str">
        <f>VLOOKUP(E113,VIP!$A$2:$O9813,8,FALSE)</f>
        <v>Si</v>
      </c>
      <c r="K113" s="149" t="str">
        <f>VLOOKUP(E113,VIP!$A$2:$O13387,6,0)</f>
        <v>NO</v>
      </c>
      <c r="L113" s="147" t="s">
        <v>2838</v>
      </c>
      <c r="M113" s="143" t="s">
        <v>2456</v>
      </c>
      <c r="N113" s="143" t="s">
        <v>2463</v>
      </c>
      <c r="O113" s="158" t="s">
        <v>2484</v>
      </c>
      <c r="P113" s="149"/>
      <c r="Q113" s="143" t="s">
        <v>2838</v>
      </c>
    </row>
    <row r="114" spans="1:17" ht="18" x14ac:dyDescent="0.25">
      <c r="A114" s="149" t="str">
        <f>VLOOKUP(E114,'LISTADO ATM'!$A$2:$C$899,3,0)</f>
        <v>ESTE</v>
      </c>
      <c r="B114" s="146" t="s">
        <v>2833</v>
      </c>
      <c r="C114" s="144">
        <v>44320.02076388889</v>
      </c>
      <c r="D114" s="144" t="s">
        <v>2483</v>
      </c>
      <c r="E114" s="145">
        <v>608</v>
      </c>
      <c r="F114" s="158" t="str">
        <f>VLOOKUP(E114,VIP!$A$2:$O12976,2,0)</f>
        <v>DRBR305</v>
      </c>
      <c r="G114" s="149" t="str">
        <f>VLOOKUP(E114,'LISTADO ATM'!$A$2:$B$898,2,0)</f>
        <v xml:space="preserve">ATM Oficina Jumbo (San Pedro) </v>
      </c>
      <c r="H114" s="149" t="str">
        <f>VLOOKUP(E114,VIP!$A$2:$O17897,7,FALSE)</f>
        <v>Si</v>
      </c>
      <c r="I114" s="149" t="str">
        <f>VLOOKUP(E114,VIP!$A$2:$O9862,8,FALSE)</f>
        <v>Si</v>
      </c>
      <c r="J114" s="149" t="str">
        <f>VLOOKUP(E114,VIP!$A$2:$O9812,8,FALSE)</f>
        <v>Si</v>
      </c>
      <c r="K114" s="149" t="str">
        <f>VLOOKUP(E114,VIP!$A$2:$O13386,6,0)</f>
        <v>SI</v>
      </c>
      <c r="L114" s="147" t="s">
        <v>2838</v>
      </c>
      <c r="M114" s="143" t="s">
        <v>2456</v>
      </c>
      <c r="N114" s="143" t="s">
        <v>2463</v>
      </c>
      <c r="O114" s="158" t="s">
        <v>2484</v>
      </c>
      <c r="P114" s="149"/>
      <c r="Q114" s="143" t="s">
        <v>2838</v>
      </c>
    </row>
    <row r="115" spans="1:17" ht="18" x14ac:dyDescent="0.25">
      <c r="A115" s="149" t="str">
        <f>VLOOKUP(E115,'LISTADO ATM'!$A$2:$C$899,3,0)</f>
        <v>NORTE</v>
      </c>
      <c r="B115" s="146" t="s">
        <v>2832</v>
      </c>
      <c r="C115" s="144">
        <v>44320.022986111115</v>
      </c>
      <c r="D115" s="144" t="s">
        <v>2483</v>
      </c>
      <c r="E115" s="145">
        <v>395</v>
      </c>
      <c r="F115" s="158" t="str">
        <f>VLOOKUP(E115,VIP!$A$2:$O12975,2,0)</f>
        <v>DRBR395</v>
      </c>
      <c r="G115" s="149" t="str">
        <f>VLOOKUP(E115,'LISTADO ATM'!$A$2:$B$898,2,0)</f>
        <v xml:space="preserve">ATM UNP Sabana Iglesia </v>
      </c>
      <c r="H115" s="149" t="str">
        <f>VLOOKUP(E115,VIP!$A$2:$O17896,7,FALSE)</f>
        <v>Si</v>
      </c>
      <c r="I115" s="149" t="str">
        <f>VLOOKUP(E115,VIP!$A$2:$O9861,8,FALSE)</f>
        <v>Si</v>
      </c>
      <c r="J115" s="149" t="str">
        <f>VLOOKUP(E115,VIP!$A$2:$O9811,8,FALSE)</f>
        <v>Si</v>
      </c>
      <c r="K115" s="149" t="str">
        <f>VLOOKUP(E115,VIP!$A$2:$O13385,6,0)</f>
        <v>NO</v>
      </c>
      <c r="L115" s="147" t="s">
        <v>2837</v>
      </c>
      <c r="M115" s="143" t="s">
        <v>2456</v>
      </c>
      <c r="N115" s="143" t="s">
        <v>2463</v>
      </c>
      <c r="O115" s="158" t="s">
        <v>2484</v>
      </c>
      <c r="P115" s="149"/>
      <c r="Q115" s="143" t="s">
        <v>2837</v>
      </c>
    </row>
    <row r="116" spans="1:17" ht="18" x14ac:dyDescent="0.25">
      <c r="A116" s="149" t="str">
        <f>VLOOKUP(E116,'LISTADO ATM'!$A$2:$C$899,3,0)</f>
        <v>DISTRITO NACIONAL</v>
      </c>
      <c r="B116" s="146" t="s">
        <v>2831</v>
      </c>
      <c r="C116" s="144">
        <v>44320.035856481481</v>
      </c>
      <c r="D116" s="144" t="s">
        <v>2181</v>
      </c>
      <c r="E116" s="145">
        <v>338</v>
      </c>
      <c r="F116" s="158" t="str">
        <f>VLOOKUP(E116,VIP!$A$2:$O12971,2,0)</f>
        <v>DRBR338</v>
      </c>
      <c r="G116" s="149" t="str">
        <f>VLOOKUP(E116,'LISTADO ATM'!$A$2:$B$898,2,0)</f>
        <v>ATM S/M Aprezio Pantoja</v>
      </c>
      <c r="H116" s="149" t="str">
        <f>VLOOKUP(E116,VIP!$A$2:$O17892,7,FALSE)</f>
        <v>Si</v>
      </c>
      <c r="I116" s="149" t="str">
        <f>VLOOKUP(E116,VIP!$A$2:$O9857,8,FALSE)</f>
        <v>Si</v>
      </c>
      <c r="J116" s="149" t="str">
        <f>VLOOKUP(E116,VIP!$A$2:$O9807,8,FALSE)</f>
        <v>Si</v>
      </c>
      <c r="K116" s="149" t="str">
        <f>VLOOKUP(E116,VIP!$A$2:$O13381,6,0)</f>
        <v>NO</v>
      </c>
      <c r="L116" s="147" t="s">
        <v>2246</v>
      </c>
      <c r="M116" s="143" t="s">
        <v>2456</v>
      </c>
      <c r="N116" s="143" t="s">
        <v>2463</v>
      </c>
      <c r="O116" s="158" t="s">
        <v>2465</v>
      </c>
      <c r="P116" s="149"/>
      <c r="Q116" s="143" t="s">
        <v>2246</v>
      </c>
    </row>
    <row r="117" spans="1:17" ht="18" x14ac:dyDescent="0.25">
      <c r="A117" s="149" t="str">
        <f>VLOOKUP(E117,'LISTADO ATM'!$A$2:$C$899,3,0)</f>
        <v>SUR</v>
      </c>
      <c r="B117" s="146" t="s">
        <v>2830</v>
      </c>
      <c r="C117" s="144">
        <v>44320.039988425924</v>
      </c>
      <c r="D117" s="144" t="s">
        <v>2459</v>
      </c>
      <c r="E117" s="145">
        <v>584</v>
      </c>
      <c r="F117" s="158" t="str">
        <f>VLOOKUP(E117,VIP!$A$2:$O12969,2,0)</f>
        <v>DRBR404</v>
      </c>
      <c r="G117" s="149" t="str">
        <f>VLOOKUP(E117,'LISTADO ATM'!$A$2:$B$898,2,0)</f>
        <v xml:space="preserve">ATM Oficina San Cristóbal I </v>
      </c>
      <c r="H117" s="149" t="str">
        <f>VLOOKUP(E117,VIP!$A$2:$O17890,7,FALSE)</f>
        <v>Si</v>
      </c>
      <c r="I117" s="149" t="str">
        <f>VLOOKUP(E117,VIP!$A$2:$O9855,8,FALSE)</f>
        <v>Si</v>
      </c>
      <c r="J117" s="149" t="str">
        <f>VLOOKUP(E117,VIP!$A$2:$O9805,8,FALSE)</f>
        <v>Si</v>
      </c>
      <c r="K117" s="149" t="str">
        <f>VLOOKUP(E117,VIP!$A$2:$O13379,6,0)</f>
        <v>SI</v>
      </c>
      <c r="L117" s="147" t="s">
        <v>2419</v>
      </c>
      <c r="M117" s="143" t="s">
        <v>2456</v>
      </c>
      <c r="N117" s="143" t="s">
        <v>2463</v>
      </c>
      <c r="O117" s="158" t="s">
        <v>2464</v>
      </c>
      <c r="P117" s="149"/>
      <c r="Q117" s="143" t="s">
        <v>2419</v>
      </c>
    </row>
    <row r="118" spans="1:17" ht="18" x14ac:dyDescent="0.25">
      <c r="A118" s="149" t="str">
        <f>VLOOKUP(E118,'LISTADO ATM'!$A$2:$C$899,3,0)</f>
        <v>DISTRITO NACIONAL</v>
      </c>
      <c r="B118" s="146" t="s">
        <v>2829</v>
      </c>
      <c r="C118" s="144">
        <v>44320.052847222221</v>
      </c>
      <c r="D118" s="144" t="s">
        <v>2181</v>
      </c>
      <c r="E118" s="145">
        <v>812</v>
      </c>
      <c r="F118" s="158" t="str">
        <f>VLOOKUP(E118,VIP!$A$2:$O12968,2,0)</f>
        <v>DRBR812</v>
      </c>
      <c r="G118" s="149" t="str">
        <f>VLOOKUP(E118,'LISTADO ATM'!$A$2:$B$898,2,0)</f>
        <v xml:space="preserve">ATM Canasta del Pueblo </v>
      </c>
      <c r="H118" s="149" t="str">
        <f>VLOOKUP(E118,VIP!$A$2:$O17889,7,FALSE)</f>
        <v>Si</v>
      </c>
      <c r="I118" s="149" t="str">
        <f>VLOOKUP(E118,VIP!$A$2:$O9854,8,FALSE)</f>
        <v>Si</v>
      </c>
      <c r="J118" s="149" t="str">
        <f>VLOOKUP(E118,VIP!$A$2:$O9804,8,FALSE)</f>
        <v>Si</v>
      </c>
      <c r="K118" s="149" t="str">
        <f>VLOOKUP(E118,VIP!$A$2:$O13378,6,0)</f>
        <v>NO</v>
      </c>
      <c r="L118" s="147" t="s">
        <v>2220</v>
      </c>
      <c r="M118" s="143" t="s">
        <v>2456</v>
      </c>
      <c r="N118" s="143" t="s">
        <v>2463</v>
      </c>
      <c r="O118" s="158" t="s">
        <v>2465</v>
      </c>
      <c r="P118" s="149"/>
      <c r="Q118" s="143" t="s">
        <v>2220</v>
      </c>
    </row>
    <row r="119" spans="1:17" ht="18" x14ac:dyDescent="0.25">
      <c r="A119" s="149" t="str">
        <f>VLOOKUP(E119,'LISTADO ATM'!$A$2:$C$899,3,0)</f>
        <v>DISTRITO NACIONAL</v>
      </c>
      <c r="B119" s="146" t="s">
        <v>2828</v>
      </c>
      <c r="C119" s="144">
        <v>44320.054976851854</v>
      </c>
      <c r="D119" s="144" t="s">
        <v>2181</v>
      </c>
      <c r="E119" s="145">
        <v>952</v>
      </c>
      <c r="F119" s="158" t="str">
        <f>VLOOKUP(E119,VIP!$A$2:$O12967,2,0)</f>
        <v>DRBR16L</v>
      </c>
      <c r="G119" s="149" t="str">
        <f>VLOOKUP(E119,'LISTADO ATM'!$A$2:$B$898,2,0)</f>
        <v xml:space="preserve">ATM Alvarez Rivas </v>
      </c>
      <c r="H119" s="149" t="str">
        <f>VLOOKUP(E119,VIP!$A$2:$O17888,7,FALSE)</f>
        <v>Si</v>
      </c>
      <c r="I119" s="149" t="str">
        <f>VLOOKUP(E119,VIP!$A$2:$O9853,8,FALSE)</f>
        <v>Si</v>
      </c>
      <c r="J119" s="149" t="str">
        <f>VLOOKUP(E119,VIP!$A$2:$O9803,8,FALSE)</f>
        <v>Si</v>
      </c>
      <c r="K119" s="149" t="str">
        <f>VLOOKUP(E119,VIP!$A$2:$O13377,6,0)</f>
        <v>NO</v>
      </c>
      <c r="L119" s="147" t="s">
        <v>2220</v>
      </c>
      <c r="M119" s="143" t="s">
        <v>2456</v>
      </c>
      <c r="N119" s="143" t="s">
        <v>2463</v>
      </c>
      <c r="O119" s="158" t="s">
        <v>2465</v>
      </c>
      <c r="P119" s="149"/>
      <c r="Q119" s="143" t="s">
        <v>2220</v>
      </c>
    </row>
    <row r="120" spans="1:17" ht="18" x14ac:dyDescent="0.25">
      <c r="A120" s="149" t="str">
        <f>VLOOKUP(E120,'LISTADO ATM'!$A$2:$C$899,3,0)</f>
        <v>ESTE</v>
      </c>
      <c r="B120" s="146" t="s">
        <v>2827</v>
      </c>
      <c r="C120" s="144">
        <v>44320.056192129632</v>
      </c>
      <c r="D120" s="144" t="s">
        <v>2181</v>
      </c>
      <c r="E120" s="145">
        <v>795</v>
      </c>
      <c r="F120" s="158" t="str">
        <f>VLOOKUP(E120,VIP!$A$2:$O12966,2,0)</f>
        <v>DRBR795</v>
      </c>
      <c r="G120" s="149" t="str">
        <f>VLOOKUP(E120,'LISTADO ATM'!$A$2:$B$898,2,0)</f>
        <v xml:space="preserve">ATM UNP Guaymate (La Romana) </v>
      </c>
      <c r="H120" s="149" t="str">
        <f>VLOOKUP(E120,VIP!$A$2:$O17887,7,FALSE)</f>
        <v>Si</v>
      </c>
      <c r="I120" s="149" t="str">
        <f>VLOOKUP(E120,VIP!$A$2:$O9852,8,FALSE)</f>
        <v>Si</v>
      </c>
      <c r="J120" s="149" t="str">
        <f>VLOOKUP(E120,VIP!$A$2:$O9802,8,FALSE)</f>
        <v>Si</v>
      </c>
      <c r="K120" s="149" t="str">
        <f>VLOOKUP(E120,VIP!$A$2:$O13376,6,0)</f>
        <v>NO</v>
      </c>
      <c r="L120" s="147" t="s">
        <v>2220</v>
      </c>
      <c r="M120" s="143" t="s">
        <v>2456</v>
      </c>
      <c r="N120" s="143" t="s">
        <v>2463</v>
      </c>
      <c r="O120" s="158" t="s">
        <v>2465</v>
      </c>
      <c r="P120" s="149"/>
      <c r="Q120" s="143" t="s">
        <v>2220</v>
      </c>
    </row>
    <row r="121" spans="1:17" ht="18" x14ac:dyDescent="0.25">
      <c r="A121" s="149" t="str">
        <f>VLOOKUP(E121,'LISTADO ATM'!$A$2:$C$899,3,0)</f>
        <v>NORTE</v>
      </c>
      <c r="B121" s="146" t="s">
        <v>2826</v>
      </c>
      <c r="C121" s="144">
        <v>44320.056990740741</v>
      </c>
      <c r="D121" s="144" t="s">
        <v>2182</v>
      </c>
      <c r="E121" s="145">
        <v>528</v>
      </c>
      <c r="F121" s="158" t="str">
        <f>VLOOKUP(E121,VIP!$A$2:$O12965,2,0)</f>
        <v>DRBR284</v>
      </c>
      <c r="G121" s="149" t="str">
        <f>VLOOKUP(E121,'LISTADO ATM'!$A$2:$B$898,2,0)</f>
        <v xml:space="preserve">ATM Ferretería Ochoa (Santiago) </v>
      </c>
      <c r="H121" s="149" t="str">
        <f>VLOOKUP(E121,VIP!$A$2:$O17886,7,FALSE)</f>
        <v>Si</v>
      </c>
      <c r="I121" s="149" t="str">
        <f>VLOOKUP(E121,VIP!$A$2:$O9851,8,FALSE)</f>
        <v>Si</v>
      </c>
      <c r="J121" s="149" t="str">
        <f>VLOOKUP(E121,VIP!$A$2:$O9801,8,FALSE)</f>
        <v>Si</v>
      </c>
      <c r="K121" s="149" t="str">
        <f>VLOOKUP(E121,VIP!$A$2:$O13375,6,0)</f>
        <v>NO</v>
      </c>
      <c r="L121" s="147" t="s">
        <v>2220</v>
      </c>
      <c r="M121" s="143" t="s">
        <v>2456</v>
      </c>
      <c r="N121" s="143" t="s">
        <v>2463</v>
      </c>
      <c r="O121" s="158" t="s">
        <v>2839</v>
      </c>
      <c r="P121" s="149"/>
      <c r="Q121" s="143" t="s">
        <v>2220</v>
      </c>
    </row>
    <row r="122" spans="1:17" ht="18" x14ac:dyDescent="0.25">
      <c r="A122" s="149" t="str">
        <f>VLOOKUP(E122,'LISTADO ATM'!$A$2:$C$899,3,0)</f>
        <v>NORTE</v>
      </c>
      <c r="B122" s="146" t="s">
        <v>2825</v>
      </c>
      <c r="C122" s="144">
        <v>44320.064791666664</v>
      </c>
      <c r="D122" s="144" t="s">
        <v>2182</v>
      </c>
      <c r="E122" s="145">
        <v>496</v>
      </c>
      <c r="F122" s="158" t="str">
        <f>VLOOKUP(E122,VIP!$A$2:$O12964,2,0)</f>
        <v>DRBR496</v>
      </c>
      <c r="G122" s="149" t="str">
        <f>VLOOKUP(E122,'LISTADO ATM'!$A$2:$B$898,2,0)</f>
        <v xml:space="preserve">ATM Multicentro La Sirena Bonao </v>
      </c>
      <c r="H122" s="149" t="str">
        <f>VLOOKUP(E122,VIP!$A$2:$O17885,7,FALSE)</f>
        <v>Si</v>
      </c>
      <c r="I122" s="149" t="str">
        <f>VLOOKUP(E122,VIP!$A$2:$O9850,8,FALSE)</f>
        <v>Si</v>
      </c>
      <c r="J122" s="149" t="str">
        <f>VLOOKUP(E122,VIP!$A$2:$O9800,8,FALSE)</f>
        <v>Si</v>
      </c>
      <c r="K122" s="149" t="str">
        <f>VLOOKUP(E122,VIP!$A$2:$O13374,6,0)</f>
        <v>NO</v>
      </c>
      <c r="L122" s="147" t="s">
        <v>2220</v>
      </c>
      <c r="M122" s="208" t="s">
        <v>2846</v>
      </c>
      <c r="N122" s="143" t="s">
        <v>2463</v>
      </c>
      <c r="O122" s="161" t="s">
        <v>2839</v>
      </c>
      <c r="P122" s="149"/>
      <c r="Q122" s="209">
        <v>44320.359722222223</v>
      </c>
    </row>
    <row r="123" spans="1:17" ht="18" x14ac:dyDescent="0.25">
      <c r="A123" s="149" t="str">
        <f>VLOOKUP(E123,'LISTADO ATM'!$A$2:$C$899,3,0)</f>
        <v>DISTRITO NACIONAL</v>
      </c>
      <c r="B123" s="146" t="s">
        <v>2824</v>
      </c>
      <c r="C123" s="144">
        <v>44320.06585648148</v>
      </c>
      <c r="D123" s="144" t="s">
        <v>2181</v>
      </c>
      <c r="E123" s="145">
        <v>487</v>
      </c>
      <c r="F123" s="158" t="str">
        <f>VLOOKUP(E123,VIP!$A$2:$O12963,2,0)</f>
        <v>DRBR487</v>
      </c>
      <c r="G123" s="149" t="str">
        <f>VLOOKUP(E123,'LISTADO ATM'!$A$2:$B$898,2,0)</f>
        <v xml:space="preserve">ATM Olé Hainamosa </v>
      </c>
      <c r="H123" s="149" t="str">
        <f>VLOOKUP(E123,VIP!$A$2:$O17884,7,FALSE)</f>
        <v>Si</v>
      </c>
      <c r="I123" s="149" t="str">
        <f>VLOOKUP(E123,VIP!$A$2:$O9849,8,FALSE)</f>
        <v>Si</v>
      </c>
      <c r="J123" s="149" t="str">
        <f>VLOOKUP(E123,VIP!$A$2:$O9799,8,FALSE)</f>
        <v>Si</v>
      </c>
      <c r="K123" s="149" t="str">
        <f>VLOOKUP(E123,VIP!$A$2:$O13373,6,0)</f>
        <v>SI</v>
      </c>
      <c r="L123" s="147" t="s">
        <v>2220</v>
      </c>
      <c r="M123" s="208" t="s">
        <v>2846</v>
      </c>
      <c r="N123" s="143" t="s">
        <v>2463</v>
      </c>
      <c r="O123" s="158" t="s">
        <v>2465</v>
      </c>
      <c r="P123" s="149"/>
      <c r="Q123" s="209">
        <v>44320.35833333333</v>
      </c>
    </row>
    <row r="124" spans="1:17" ht="18" x14ac:dyDescent="0.25">
      <c r="A124" s="149" t="str">
        <f>VLOOKUP(E124,'LISTADO ATM'!$A$2:$C$899,3,0)</f>
        <v>NORTE</v>
      </c>
      <c r="B124" s="146" t="s">
        <v>2823</v>
      </c>
      <c r="C124" s="144">
        <v>44320.068425925929</v>
      </c>
      <c r="D124" s="144" t="s">
        <v>2182</v>
      </c>
      <c r="E124" s="145">
        <v>172</v>
      </c>
      <c r="F124" s="158" t="str">
        <f>VLOOKUP(E124,VIP!$A$2:$O12962,2,0)</f>
        <v>DRBR172</v>
      </c>
      <c r="G124" s="149" t="str">
        <f>VLOOKUP(E124,'LISTADO ATM'!$A$2:$B$898,2,0)</f>
        <v xml:space="preserve">ATM UNP Guaucí </v>
      </c>
      <c r="H124" s="149" t="str">
        <f>VLOOKUP(E124,VIP!$A$2:$O17883,7,FALSE)</f>
        <v>Si</v>
      </c>
      <c r="I124" s="149" t="str">
        <f>VLOOKUP(E124,VIP!$A$2:$O9848,8,FALSE)</f>
        <v>Si</v>
      </c>
      <c r="J124" s="149" t="str">
        <f>VLOOKUP(E124,VIP!$A$2:$O9798,8,FALSE)</f>
        <v>Si</v>
      </c>
      <c r="K124" s="149" t="str">
        <f>VLOOKUP(E124,VIP!$A$2:$O13372,6,0)</f>
        <v>NO</v>
      </c>
      <c r="L124" s="147" t="s">
        <v>2220</v>
      </c>
      <c r="M124" s="208" t="s">
        <v>2846</v>
      </c>
      <c r="N124" s="143" t="s">
        <v>2463</v>
      </c>
      <c r="O124" s="158" t="s">
        <v>2839</v>
      </c>
      <c r="P124" s="149"/>
      <c r="Q124" s="209">
        <v>44320.349305555559</v>
      </c>
    </row>
    <row r="125" spans="1:17" ht="18" x14ac:dyDescent="0.25">
      <c r="A125" s="149" t="str">
        <f>VLOOKUP(E125,'LISTADO ATM'!$A$2:$C$899,3,0)</f>
        <v>DISTRITO NACIONAL</v>
      </c>
      <c r="B125" s="146" t="s">
        <v>2822</v>
      </c>
      <c r="C125" s="144">
        <v>44320.1253125</v>
      </c>
      <c r="D125" s="144" t="s">
        <v>2181</v>
      </c>
      <c r="E125" s="145">
        <v>546</v>
      </c>
      <c r="F125" s="158" t="str">
        <f>VLOOKUP(E125,VIP!$A$2:$O12961,2,0)</f>
        <v>DRBR230</v>
      </c>
      <c r="G125" s="149" t="str">
        <f>VLOOKUP(E125,'LISTADO ATM'!$A$2:$B$898,2,0)</f>
        <v xml:space="preserve">ATM ITLA </v>
      </c>
      <c r="H125" s="149" t="str">
        <f>VLOOKUP(E125,VIP!$A$2:$O17882,7,FALSE)</f>
        <v>Si</v>
      </c>
      <c r="I125" s="149" t="str">
        <f>VLOOKUP(E125,VIP!$A$2:$O9847,8,FALSE)</f>
        <v>Si</v>
      </c>
      <c r="J125" s="149" t="str">
        <f>VLOOKUP(E125,VIP!$A$2:$O9797,8,FALSE)</f>
        <v>Si</v>
      </c>
      <c r="K125" s="149" t="str">
        <f>VLOOKUP(E125,VIP!$A$2:$O13371,6,0)</f>
        <v>NO</v>
      </c>
      <c r="L125" s="147" t="s">
        <v>2246</v>
      </c>
      <c r="M125" s="143" t="s">
        <v>2456</v>
      </c>
      <c r="N125" s="143" t="s">
        <v>2463</v>
      </c>
      <c r="O125" s="158" t="s">
        <v>2465</v>
      </c>
      <c r="P125" s="149"/>
      <c r="Q125" s="143" t="s">
        <v>2246</v>
      </c>
    </row>
    <row r="126" spans="1:17" ht="18" x14ac:dyDescent="0.25">
      <c r="A126" s="149" t="str">
        <f>VLOOKUP(E126,'LISTADO ATM'!$A$2:$C$899,3,0)</f>
        <v>NORTE</v>
      </c>
      <c r="B126" s="146" t="s">
        <v>2821</v>
      </c>
      <c r="C126" s="144">
        <v>44320.126898148148</v>
      </c>
      <c r="D126" s="144" t="s">
        <v>2182</v>
      </c>
      <c r="E126" s="145">
        <v>948</v>
      </c>
      <c r="F126" s="158" t="str">
        <f>VLOOKUP(E126,VIP!$A$2:$O12960,2,0)</f>
        <v>DRBR948</v>
      </c>
      <c r="G126" s="149" t="str">
        <f>VLOOKUP(E126,'LISTADO ATM'!$A$2:$B$898,2,0)</f>
        <v xml:space="preserve">ATM Autobanco El Jaya II (SFM) </v>
      </c>
      <c r="H126" s="149" t="str">
        <f>VLOOKUP(E126,VIP!$A$2:$O17881,7,FALSE)</f>
        <v>Si</v>
      </c>
      <c r="I126" s="149" t="str">
        <f>VLOOKUP(E126,VIP!$A$2:$O9846,8,FALSE)</f>
        <v>Si</v>
      </c>
      <c r="J126" s="149" t="str">
        <f>VLOOKUP(E126,VIP!$A$2:$O9796,8,FALSE)</f>
        <v>Si</v>
      </c>
      <c r="K126" s="149" t="str">
        <f>VLOOKUP(E126,VIP!$A$2:$O13370,6,0)</f>
        <v>NO</v>
      </c>
      <c r="L126" s="147" t="s">
        <v>2220</v>
      </c>
      <c r="M126" s="208" t="s">
        <v>2846</v>
      </c>
      <c r="N126" s="143" t="s">
        <v>2463</v>
      </c>
      <c r="O126" s="158" t="s">
        <v>2839</v>
      </c>
      <c r="P126" s="149"/>
      <c r="Q126" s="209">
        <v>44320.328472222223</v>
      </c>
    </row>
    <row r="127" spans="1:17" ht="18" x14ac:dyDescent="0.25">
      <c r="A127" s="149" t="str">
        <f>VLOOKUP(E127,'LISTADO ATM'!$A$2:$C$899,3,0)</f>
        <v>DISTRITO NACIONAL</v>
      </c>
      <c r="B127" s="146" t="s">
        <v>2820</v>
      </c>
      <c r="C127" s="144">
        <v>44320.128391203703</v>
      </c>
      <c r="D127" s="144" t="s">
        <v>2181</v>
      </c>
      <c r="E127" s="145">
        <v>943</v>
      </c>
      <c r="F127" s="158" t="str">
        <f>VLOOKUP(E127,VIP!$A$2:$O12959,2,0)</f>
        <v>DRBR16K</v>
      </c>
      <c r="G127" s="149" t="str">
        <f>VLOOKUP(E127,'LISTADO ATM'!$A$2:$B$898,2,0)</f>
        <v xml:space="preserve">ATM Oficina Tránsito Terreste </v>
      </c>
      <c r="H127" s="149" t="str">
        <f>VLOOKUP(E127,VIP!$A$2:$O17880,7,FALSE)</f>
        <v>Si</v>
      </c>
      <c r="I127" s="149" t="str">
        <f>VLOOKUP(E127,VIP!$A$2:$O9845,8,FALSE)</f>
        <v>Si</v>
      </c>
      <c r="J127" s="149" t="str">
        <f>VLOOKUP(E127,VIP!$A$2:$O9795,8,FALSE)</f>
        <v>Si</v>
      </c>
      <c r="K127" s="149" t="str">
        <f>VLOOKUP(E127,VIP!$A$2:$O13369,6,0)</f>
        <v>NO</v>
      </c>
      <c r="L127" s="147" t="s">
        <v>2220</v>
      </c>
      <c r="M127" s="143" t="s">
        <v>2456</v>
      </c>
      <c r="N127" s="143" t="s">
        <v>2463</v>
      </c>
      <c r="O127" s="158" t="s">
        <v>2465</v>
      </c>
      <c r="P127" s="149"/>
      <c r="Q127" s="143" t="s">
        <v>2220</v>
      </c>
    </row>
    <row r="128" spans="1:17" ht="18" x14ac:dyDescent="0.25">
      <c r="A128" s="149" t="str">
        <f>VLOOKUP(E128,'LISTADO ATM'!$A$2:$C$899,3,0)</f>
        <v>DISTRITO NACIONAL</v>
      </c>
      <c r="B128" s="146" t="s">
        <v>2819</v>
      </c>
      <c r="C128" s="144">
        <v>44320.129942129628</v>
      </c>
      <c r="D128" s="144" t="s">
        <v>2181</v>
      </c>
      <c r="E128" s="145">
        <v>473</v>
      </c>
      <c r="F128" s="158" t="str">
        <f>VLOOKUP(E128,VIP!$A$2:$O12958,2,0)</f>
        <v>DRBR473</v>
      </c>
      <c r="G128" s="149" t="str">
        <f>VLOOKUP(E128,'LISTADO ATM'!$A$2:$B$898,2,0)</f>
        <v xml:space="preserve">ATM Oficina Carrefour II </v>
      </c>
      <c r="H128" s="149" t="str">
        <f>VLOOKUP(E128,VIP!$A$2:$O17879,7,FALSE)</f>
        <v>Si</v>
      </c>
      <c r="I128" s="149" t="str">
        <f>VLOOKUP(E128,VIP!$A$2:$O9844,8,FALSE)</f>
        <v>Si</v>
      </c>
      <c r="J128" s="149" t="str">
        <f>VLOOKUP(E128,VIP!$A$2:$O9794,8,FALSE)</f>
        <v>Si</v>
      </c>
      <c r="K128" s="149" t="str">
        <f>VLOOKUP(E128,VIP!$A$2:$O13368,6,0)</f>
        <v>NO</v>
      </c>
      <c r="L128" s="147" t="s">
        <v>2220</v>
      </c>
      <c r="M128" s="143" t="s">
        <v>2456</v>
      </c>
      <c r="N128" s="143" t="s">
        <v>2463</v>
      </c>
      <c r="O128" s="158" t="s">
        <v>2465</v>
      </c>
      <c r="P128" s="149"/>
      <c r="Q128" s="143" t="s">
        <v>2220</v>
      </c>
    </row>
    <row r="129" spans="1:17" ht="18" x14ac:dyDescent="0.25">
      <c r="A129" s="149" t="str">
        <f>VLOOKUP(E129,'LISTADO ATM'!$A$2:$C$899,3,0)</f>
        <v>NORTE</v>
      </c>
      <c r="B129" s="146" t="s">
        <v>2818</v>
      </c>
      <c r="C129" s="144">
        <v>44320.130902777775</v>
      </c>
      <c r="D129" s="144" t="s">
        <v>2182</v>
      </c>
      <c r="E129" s="145">
        <v>74</v>
      </c>
      <c r="F129" s="158" t="str">
        <f>VLOOKUP(E129,VIP!$A$2:$O12957,2,0)</f>
        <v>DRBR074</v>
      </c>
      <c r="G129" s="149" t="str">
        <f>VLOOKUP(E129,'LISTADO ATM'!$A$2:$B$898,2,0)</f>
        <v xml:space="preserve">ATM Oficina Sosúa </v>
      </c>
      <c r="H129" s="149" t="str">
        <f>VLOOKUP(E129,VIP!$A$2:$O17878,7,FALSE)</f>
        <v>Si</v>
      </c>
      <c r="I129" s="149" t="str">
        <f>VLOOKUP(E129,VIP!$A$2:$O9843,8,FALSE)</f>
        <v>Si</v>
      </c>
      <c r="J129" s="149" t="str">
        <f>VLOOKUP(E129,VIP!$A$2:$O9793,8,FALSE)</f>
        <v>Si</v>
      </c>
      <c r="K129" s="149" t="str">
        <f>VLOOKUP(E129,VIP!$A$2:$O13367,6,0)</f>
        <v>NO</v>
      </c>
      <c r="L129" s="147" t="s">
        <v>2220</v>
      </c>
      <c r="M129" s="208" t="s">
        <v>2846</v>
      </c>
      <c r="N129" s="143" t="s">
        <v>2463</v>
      </c>
      <c r="O129" s="161" t="s">
        <v>2839</v>
      </c>
      <c r="P129" s="149"/>
      <c r="Q129" s="209">
        <v>44320.361805555556</v>
      </c>
    </row>
    <row r="130" spans="1:17" ht="18" x14ac:dyDescent="0.25">
      <c r="A130" s="149" t="str">
        <f>VLOOKUP(E130,'LISTADO ATM'!$A$2:$C$899,3,0)</f>
        <v>DISTRITO NACIONAL</v>
      </c>
      <c r="B130" s="146" t="s">
        <v>2817</v>
      </c>
      <c r="C130" s="144">
        <v>44320.216203703705</v>
      </c>
      <c r="D130" s="144" t="s">
        <v>2459</v>
      </c>
      <c r="E130" s="145">
        <v>14</v>
      </c>
      <c r="F130" s="158" t="str">
        <f>VLOOKUP(E130,VIP!$A$2:$O12956,2,0)</f>
        <v>DRBR014</v>
      </c>
      <c r="G130" s="149" t="str">
        <f>VLOOKUP(E130,'LISTADO ATM'!$A$2:$B$898,2,0)</f>
        <v xml:space="preserve">ATM Oficina Aeropuerto Las Américas I </v>
      </c>
      <c r="H130" s="149" t="str">
        <f>VLOOKUP(E130,VIP!$A$2:$O17877,7,FALSE)</f>
        <v>Si</v>
      </c>
      <c r="I130" s="149" t="str">
        <f>VLOOKUP(E130,VIP!$A$2:$O9842,8,FALSE)</f>
        <v>Si</v>
      </c>
      <c r="J130" s="149" t="str">
        <f>VLOOKUP(E130,VIP!$A$2:$O9792,8,FALSE)</f>
        <v>Si</v>
      </c>
      <c r="K130" s="149" t="str">
        <f>VLOOKUP(E130,VIP!$A$2:$O13366,6,0)</f>
        <v>NO</v>
      </c>
      <c r="L130" s="147" t="s">
        <v>2419</v>
      </c>
      <c r="M130" s="143" t="s">
        <v>2456</v>
      </c>
      <c r="N130" s="143" t="s">
        <v>2463</v>
      </c>
      <c r="O130" s="158" t="s">
        <v>2464</v>
      </c>
      <c r="P130" s="149"/>
      <c r="Q130" s="143" t="s">
        <v>2419</v>
      </c>
    </row>
    <row r="131" spans="1:17" ht="18" x14ac:dyDescent="0.25">
      <c r="A131" s="149" t="str">
        <f>VLOOKUP(E131,'LISTADO ATM'!$A$2:$C$899,3,0)</f>
        <v>DISTRITO NACIONAL</v>
      </c>
      <c r="B131" s="146" t="s">
        <v>2816</v>
      </c>
      <c r="C131" s="144">
        <v>44320.219293981485</v>
      </c>
      <c r="D131" s="144" t="s">
        <v>2459</v>
      </c>
      <c r="E131" s="145">
        <v>302</v>
      </c>
      <c r="F131" s="158" t="str">
        <f>VLOOKUP(E131,VIP!$A$2:$O12955,2,0)</f>
        <v>DRBR302</v>
      </c>
      <c r="G131" s="149" t="str">
        <f>VLOOKUP(E131,'LISTADO ATM'!$A$2:$B$898,2,0)</f>
        <v xml:space="preserve">ATM S/M Aprezio Los Mameyes  </v>
      </c>
      <c r="H131" s="149" t="str">
        <f>VLOOKUP(E131,VIP!$A$2:$O17876,7,FALSE)</f>
        <v>Si</v>
      </c>
      <c r="I131" s="149" t="str">
        <f>VLOOKUP(E131,VIP!$A$2:$O9841,8,FALSE)</f>
        <v>Si</v>
      </c>
      <c r="J131" s="149" t="str">
        <f>VLOOKUP(E131,VIP!$A$2:$O9791,8,FALSE)</f>
        <v>Si</v>
      </c>
      <c r="K131" s="149" t="str">
        <f>VLOOKUP(E131,VIP!$A$2:$O13365,6,0)</f>
        <v>NO</v>
      </c>
      <c r="L131" s="147" t="s">
        <v>2450</v>
      </c>
      <c r="M131" s="143" t="s">
        <v>2456</v>
      </c>
      <c r="N131" s="143" t="s">
        <v>2463</v>
      </c>
      <c r="O131" s="158" t="s">
        <v>2464</v>
      </c>
      <c r="P131" s="149"/>
      <c r="Q131" s="143" t="s">
        <v>2450</v>
      </c>
    </row>
    <row r="132" spans="1:17" ht="18" x14ac:dyDescent="0.25">
      <c r="A132" s="149" t="str">
        <f>VLOOKUP(E132,'LISTADO ATM'!$A$2:$C$899,3,0)</f>
        <v>NORTE</v>
      </c>
      <c r="B132" s="146" t="s">
        <v>2815</v>
      </c>
      <c r="C132" s="144">
        <v>44320.227071759262</v>
      </c>
      <c r="D132" s="144" t="s">
        <v>2483</v>
      </c>
      <c r="E132" s="207">
        <v>290</v>
      </c>
      <c r="F132" s="158" t="str">
        <f>VLOOKUP(E132,VIP!$A$2:$O12954,2,0)</f>
        <v>DRBR290</v>
      </c>
      <c r="G132" s="149" t="str">
        <f>VLOOKUP(E132,'LISTADO ATM'!$A$2:$B$898,2,0)</f>
        <v xml:space="preserve">ATM Oficina San Francisco de Macorís </v>
      </c>
      <c r="H132" s="149" t="str">
        <f>VLOOKUP(E132,VIP!$A$2:$O17875,7,FALSE)</f>
        <v>Si</v>
      </c>
      <c r="I132" s="149" t="str">
        <f>VLOOKUP(E132,VIP!$A$2:$O9840,8,FALSE)</f>
        <v>Si</v>
      </c>
      <c r="J132" s="149" t="str">
        <f>VLOOKUP(E132,VIP!$A$2:$O9790,8,FALSE)</f>
        <v>Si</v>
      </c>
      <c r="K132" s="149" t="str">
        <f>VLOOKUP(E132,VIP!$A$2:$O13364,6,0)</f>
        <v>NO</v>
      </c>
      <c r="L132" s="147" t="s">
        <v>2419</v>
      </c>
      <c r="M132" s="208" t="s">
        <v>2846</v>
      </c>
      <c r="N132" s="143" t="s">
        <v>2463</v>
      </c>
      <c r="O132" s="158" t="s">
        <v>2484</v>
      </c>
      <c r="P132" s="149"/>
      <c r="Q132" s="209">
        <v>44320.408333333333</v>
      </c>
    </row>
    <row r="133" spans="1:17" ht="18" x14ac:dyDescent="0.25">
      <c r="A133" s="149" t="str">
        <f>VLOOKUP(E133,'LISTADO ATM'!$A$2:$C$899,3,0)</f>
        <v>DISTRITO NACIONAL</v>
      </c>
      <c r="B133" s="146" t="s">
        <v>2814</v>
      </c>
      <c r="C133" s="144">
        <v>44320.229421296295</v>
      </c>
      <c r="D133" s="144" t="s">
        <v>2459</v>
      </c>
      <c r="E133" s="145">
        <v>823</v>
      </c>
      <c r="F133" s="158" t="str">
        <f>VLOOKUP(E133,VIP!$A$2:$O12953,2,0)</f>
        <v>DRBR823</v>
      </c>
      <c r="G133" s="149" t="str">
        <f>VLOOKUP(E133,'LISTADO ATM'!$A$2:$B$898,2,0)</f>
        <v xml:space="preserve">ATM UNP El Carril (Haina) </v>
      </c>
      <c r="H133" s="149" t="str">
        <f>VLOOKUP(E133,VIP!$A$2:$O17874,7,FALSE)</f>
        <v>Si</v>
      </c>
      <c r="I133" s="149" t="str">
        <f>VLOOKUP(E133,VIP!$A$2:$O9839,8,FALSE)</f>
        <v>Si</v>
      </c>
      <c r="J133" s="149" t="str">
        <f>VLOOKUP(E133,VIP!$A$2:$O9789,8,FALSE)</f>
        <v>Si</v>
      </c>
      <c r="K133" s="149" t="str">
        <f>VLOOKUP(E133,VIP!$A$2:$O13363,6,0)</f>
        <v>NO</v>
      </c>
      <c r="L133" s="147" t="s">
        <v>2419</v>
      </c>
      <c r="M133" s="143" t="s">
        <v>2456</v>
      </c>
      <c r="N133" s="143" t="s">
        <v>2463</v>
      </c>
      <c r="O133" s="158" t="s">
        <v>2464</v>
      </c>
      <c r="P133" s="149"/>
      <c r="Q133" s="143" t="s">
        <v>2419</v>
      </c>
    </row>
    <row r="134" spans="1:17" ht="18" x14ac:dyDescent="0.25">
      <c r="A134" s="149" t="str">
        <f>VLOOKUP(E134,'LISTADO ATM'!$A$2:$C$899,3,0)</f>
        <v>DISTRITO NACIONAL</v>
      </c>
      <c r="B134" s="146" t="s">
        <v>2813</v>
      </c>
      <c r="C134" s="144">
        <v>44320.23196759259</v>
      </c>
      <c r="D134" s="144" t="s">
        <v>2459</v>
      </c>
      <c r="E134" s="145">
        <v>918</v>
      </c>
      <c r="F134" s="158" t="str">
        <f>VLOOKUP(E134,VIP!$A$2:$O12952,2,0)</f>
        <v>DRBR918</v>
      </c>
      <c r="G134" s="149" t="str">
        <f>VLOOKUP(E134,'LISTADO ATM'!$A$2:$B$898,2,0)</f>
        <v xml:space="preserve">ATM S/M Liverpool de la Jacobo Majluta </v>
      </c>
      <c r="H134" s="149" t="str">
        <f>VLOOKUP(E134,VIP!$A$2:$O17873,7,FALSE)</f>
        <v>Si</v>
      </c>
      <c r="I134" s="149" t="str">
        <f>VLOOKUP(E134,VIP!$A$2:$O9838,8,FALSE)</f>
        <v>Si</v>
      </c>
      <c r="J134" s="149" t="str">
        <f>VLOOKUP(E134,VIP!$A$2:$O9788,8,FALSE)</f>
        <v>Si</v>
      </c>
      <c r="K134" s="149" t="str">
        <f>VLOOKUP(E134,VIP!$A$2:$O13362,6,0)</f>
        <v>NO</v>
      </c>
      <c r="L134" s="147" t="s">
        <v>2419</v>
      </c>
      <c r="M134" s="143" t="s">
        <v>2456</v>
      </c>
      <c r="N134" s="143" t="s">
        <v>2463</v>
      </c>
      <c r="O134" s="158" t="s">
        <v>2464</v>
      </c>
      <c r="P134" s="149"/>
      <c r="Q134" s="143" t="s">
        <v>2419</v>
      </c>
    </row>
    <row r="135" spans="1:17" ht="18" x14ac:dyDescent="0.25">
      <c r="A135" s="149" t="str">
        <f>VLOOKUP(E135,'LISTADO ATM'!$A$2:$C$899,3,0)</f>
        <v>DISTRITO NACIONAL</v>
      </c>
      <c r="B135" s="146" t="s">
        <v>2812</v>
      </c>
      <c r="C135" s="144">
        <v>44320.235150462962</v>
      </c>
      <c r="D135" s="144" t="s">
        <v>2459</v>
      </c>
      <c r="E135" s="145">
        <v>235</v>
      </c>
      <c r="F135" s="158" t="str">
        <f>VLOOKUP(E135,VIP!$A$2:$O12951,2,0)</f>
        <v>DRBR235</v>
      </c>
      <c r="G135" s="149" t="str">
        <f>VLOOKUP(E135,'LISTADO ATM'!$A$2:$B$898,2,0)</f>
        <v xml:space="preserve">ATM Oficina Multicentro La Sirena San Isidro </v>
      </c>
      <c r="H135" s="149" t="str">
        <f>VLOOKUP(E135,VIP!$A$2:$O17872,7,FALSE)</f>
        <v>Si</v>
      </c>
      <c r="I135" s="149" t="str">
        <f>VLOOKUP(E135,VIP!$A$2:$O9837,8,FALSE)</f>
        <v>Si</v>
      </c>
      <c r="J135" s="149" t="str">
        <f>VLOOKUP(E135,VIP!$A$2:$O9787,8,FALSE)</f>
        <v>Si</v>
      </c>
      <c r="K135" s="149" t="str">
        <f>VLOOKUP(E135,VIP!$A$2:$O13361,6,0)</f>
        <v>SI</v>
      </c>
      <c r="L135" s="147" t="s">
        <v>2419</v>
      </c>
      <c r="M135" s="143" t="s">
        <v>2456</v>
      </c>
      <c r="N135" s="143" t="s">
        <v>2463</v>
      </c>
      <c r="O135" s="158" t="s">
        <v>2464</v>
      </c>
      <c r="P135" s="149"/>
      <c r="Q135" s="143" t="s">
        <v>2419</v>
      </c>
    </row>
    <row r="136" spans="1:17" ht="18" x14ac:dyDescent="0.25">
      <c r="A136" s="149" t="str">
        <f>VLOOKUP(E136,'LISTADO ATM'!$A$2:$C$899,3,0)</f>
        <v>NORTE</v>
      </c>
      <c r="B136" s="146" t="s">
        <v>2811</v>
      </c>
      <c r="C136" s="144">
        <v>44320.237453703703</v>
      </c>
      <c r="D136" s="144" t="s">
        <v>2483</v>
      </c>
      <c r="E136" s="145">
        <v>649</v>
      </c>
      <c r="F136" s="158" t="str">
        <f>VLOOKUP(E136,VIP!$A$2:$O12950,2,0)</f>
        <v>DRBR649</v>
      </c>
      <c r="G136" s="149" t="str">
        <f>VLOOKUP(E136,'LISTADO ATM'!$A$2:$B$898,2,0)</f>
        <v xml:space="preserve">ATM Oficina Galería 56 (San Francisco de Macorís) </v>
      </c>
      <c r="H136" s="149" t="str">
        <f>VLOOKUP(E136,VIP!$A$2:$O17871,7,FALSE)</f>
        <v>Si</v>
      </c>
      <c r="I136" s="149" t="str">
        <f>VLOOKUP(E136,VIP!$A$2:$O9836,8,FALSE)</f>
        <v>Si</v>
      </c>
      <c r="J136" s="149" t="str">
        <f>VLOOKUP(E136,VIP!$A$2:$O9786,8,FALSE)</f>
        <v>Si</v>
      </c>
      <c r="K136" s="149" t="str">
        <f>VLOOKUP(E136,VIP!$A$2:$O13360,6,0)</f>
        <v>SI</v>
      </c>
      <c r="L136" s="147" t="s">
        <v>2419</v>
      </c>
      <c r="M136" s="208" t="s">
        <v>2846</v>
      </c>
      <c r="N136" s="143" t="s">
        <v>2463</v>
      </c>
      <c r="O136" s="158" t="s">
        <v>2484</v>
      </c>
      <c r="P136" s="149"/>
      <c r="Q136" s="209">
        <v>44320.455555555556</v>
      </c>
    </row>
    <row r="137" spans="1:17" ht="18" x14ac:dyDescent="0.25">
      <c r="A137" s="149" t="str">
        <f>VLOOKUP(E137,'LISTADO ATM'!$A$2:$C$899,3,0)</f>
        <v>DISTRITO NACIONAL</v>
      </c>
      <c r="B137" s="146" t="s">
        <v>2810</v>
      </c>
      <c r="C137" s="144">
        <v>44320.238344907404</v>
      </c>
      <c r="D137" s="144" t="s">
        <v>2483</v>
      </c>
      <c r="E137" s="145">
        <v>957</v>
      </c>
      <c r="F137" s="158" t="str">
        <f>VLOOKUP(E137,VIP!$A$2:$O12949,2,0)</f>
        <v>DRBR23F</v>
      </c>
      <c r="G137" s="149" t="str">
        <f>VLOOKUP(E137,'LISTADO ATM'!$A$2:$B$898,2,0)</f>
        <v xml:space="preserve">ATM Oficina Venezuela </v>
      </c>
      <c r="H137" s="149" t="str">
        <f>VLOOKUP(E137,VIP!$A$2:$O17870,7,FALSE)</f>
        <v>Si</v>
      </c>
      <c r="I137" s="149" t="str">
        <f>VLOOKUP(E137,VIP!$A$2:$O9835,8,FALSE)</f>
        <v>Si</v>
      </c>
      <c r="J137" s="149" t="str">
        <f>VLOOKUP(E137,VIP!$A$2:$O9785,8,FALSE)</f>
        <v>Si</v>
      </c>
      <c r="K137" s="149" t="str">
        <f>VLOOKUP(E137,VIP!$A$2:$O13359,6,0)</f>
        <v>SI</v>
      </c>
      <c r="L137" s="147" t="s">
        <v>2450</v>
      </c>
      <c r="M137" s="143" t="s">
        <v>2456</v>
      </c>
      <c r="N137" s="143" t="s">
        <v>2463</v>
      </c>
      <c r="O137" s="158" t="s">
        <v>2484</v>
      </c>
      <c r="P137" s="149"/>
      <c r="Q137" s="143" t="s">
        <v>2450</v>
      </c>
    </row>
    <row r="138" spans="1:17" ht="18" x14ac:dyDescent="0.25">
      <c r="A138" s="149" t="str">
        <f>VLOOKUP(E138,'LISTADO ATM'!$A$2:$C$899,3,0)</f>
        <v>DISTRITO NACIONAL</v>
      </c>
      <c r="B138" s="146" t="s">
        <v>2809</v>
      </c>
      <c r="C138" s="144">
        <v>44320.239768518521</v>
      </c>
      <c r="D138" s="144" t="s">
        <v>2459</v>
      </c>
      <c r="E138" s="145">
        <v>884</v>
      </c>
      <c r="F138" s="158" t="str">
        <f>VLOOKUP(E138,VIP!$A$2:$O12948,2,0)</f>
        <v>DRBR884</v>
      </c>
      <c r="G138" s="149" t="str">
        <f>VLOOKUP(E138,'LISTADO ATM'!$A$2:$B$898,2,0)</f>
        <v xml:space="preserve">ATM UNP Olé Sabana Perdida </v>
      </c>
      <c r="H138" s="149" t="str">
        <f>VLOOKUP(E138,VIP!$A$2:$O17869,7,FALSE)</f>
        <v>Si</v>
      </c>
      <c r="I138" s="149" t="str">
        <f>VLOOKUP(E138,VIP!$A$2:$O9834,8,FALSE)</f>
        <v>Si</v>
      </c>
      <c r="J138" s="149" t="str">
        <f>VLOOKUP(E138,VIP!$A$2:$O9784,8,FALSE)</f>
        <v>Si</v>
      </c>
      <c r="K138" s="149" t="str">
        <f>VLOOKUP(E138,VIP!$A$2:$O13358,6,0)</f>
        <v>NO</v>
      </c>
      <c r="L138" s="147" t="s">
        <v>2419</v>
      </c>
      <c r="M138" s="143" t="s">
        <v>2456</v>
      </c>
      <c r="N138" s="143" t="s">
        <v>2463</v>
      </c>
      <c r="O138" s="158" t="s">
        <v>2464</v>
      </c>
      <c r="P138" s="149"/>
      <c r="Q138" s="143" t="s">
        <v>2419</v>
      </c>
    </row>
    <row r="139" spans="1:17" ht="18" x14ac:dyDescent="0.25">
      <c r="A139" s="149" t="str">
        <f>VLOOKUP(E139,'LISTADO ATM'!$A$2:$C$899,3,0)</f>
        <v>SUR</v>
      </c>
      <c r="B139" s="146" t="s">
        <v>2808</v>
      </c>
      <c r="C139" s="144">
        <v>44320.241087962961</v>
      </c>
      <c r="D139" s="144" t="s">
        <v>2459</v>
      </c>
      <c r="E139" s="145">
        <v>873</v>
      </c>
      <c r="F139" s="158" t="str">
        <f>VLOOKUP(E139,VIP!$A$2:$O12947,2,0)</f>
        <v>DRBR873</v>
      </c>
      <c r="G139" s="149" t="str">
        <f>VLOOKUP(E139,'LISTADO ATM'!$A$2:$B$898,2,0)</f>
        <v xml:space="preserve">ATM Centro de Caja San Cristóbal II </v>
      </c>
      <c r="H139" s="149" t="str">
        <f>VLOOKUP(E139,VIP!$A$2:$O17868,7,FALSE)</f>
        <v>Si</v>
      </c>
      <c r="I139" s="149" t="str">
        <f>VLOOKUP(E139,VIP!$A$2:$O9833,8,FALSE)</f>
        <v>Si</v>
      </c>
      <c r="J139" s="149" t="str">
        <f>VLOOKUP(E139,VIP!$A$2:$O9783,8,FALSE)</f>
        <v>Si</v>
      </c>
      <c r="K139" s="149" t="str">
        <f>VLOOKUP(E139,VIP!$A$2:$O13357,6,0)</f>
        <v>SI</v>
      </c>
      <c r="L139" s="147" t="s">
        <v>2450</v>
      </c>
      <c r="M139" s="143" t="s">
        <v>2456</v>
      </c>
      <c r="N139" s="143" t="s">
        <v>2463</v>
      </c>
      <c r="O139" s="158" t="s">
        <v>2464</v>
      </c>
      <c r="P139" s="149"/>
      <c r="Q139" s="143" t="s">
        <v>2450</v>
      </c>
    </row>
    <row r="140" spans="1:17" ht="18" x14ac:dyDescent="0.25">
      <c r="A140" s="149" t="str">
        <f>VLOOKUP(E140,'LISTADO ATM'!$A$2:$C$899,3,0)</f>
        <v>DISTRITO NACIONAL</v>
      </c>
      <c r="B140" s="146" t="s">
        <v>2807</v>
      </c>
      <c r="C140" s="144">
        <v>44320.241990740738</v>
      </c>
      <c r="D140" s="144" t="s">
        <v>2459</v>
      </c>
      <c r="E140" s="145">
        <v>578</v>
      </c>
      <c r="F140" s="158" t="str">
        <f>VLOOKUP(E140,VIP!$A$2:$O12946,2,0)</f>
        <v>DRBR324</v>
      </c>
      <c r="G140" s="149" t="str">
        <f>VLOOKUP(E140,'LISTADO ATM'!$A$2:$B$898,2,0)</f>
        <v xml:space="preserve">ATM Procuraduría General de la República </v>
      </c>
      <c r="H140" s="149" t="str">
        <f>VLOOKUP(E140,VIP!$A$2:$O17867,7,FALSE)</f>
        <v>Si</v>
      </c>
      <c r="I140" s="149" t="str">
        <f>VLOOKUP(E140,VIP!$A$2:$O9832,8,FALSE)</f>
        <v>No</v>
      </c>
      <c r="J140" s="149" t="str">
        <f>VLOOKUP(E140,VIP!$A$2:$O9782,8,FALSE)</f>
        <v>No</v>
      </c>
      <c r="K140" s="149" t="str">
        <f>VLOOKUP(E140,VIP!$A$2:$O13356,6,0)</f>
        <v>NO</v>
      </c>
      <c r="L140" s="147" t="s">
        <v>2450</v>
      </c>
      <c r="M140" s="143" t="s">
        <v>2456</v>
      </c>
      <c r="N140" s="143" t="s">
        <v>2463</v>
      </c>
      <c r="O140" s="158" t="s">
        <v>2464</v>
      </c>
      <c r="P140" s="149"/>
      <c r="Q140" s="143" t="s">
        <v>2450</v>
      </c>
    </row>
    <row r="141" spans="1:17" s="96" customFormat="1" ht="18" x14ac:dyDescent="0.25">
      <c r="A141" s="149" t="str">
        <f>VLOOKUP(E141,'LISTADO ATM'!$A$2:$C$899,3,0)</f>
        <v>ESTE</v>
      </c>
      <c r="B141" s="146" t="s">
        <v>2844</v>
      </c>
      <c r="C141" s="144">
        <v>44320.293402777781</v>
      </c>
      <c r="D141" s="144" t="s">
        <v>2483</v>
      </c>
      <c r="E141" s="145">
        <v>117</v>
      </c>
      <c r="F141" s="160" t="str">
        <f>VLOOKUP(E141,VIP!$A$2:$O12952,2,0)</f>
        <v>DRBR117</v>
      </c>
      <c r="G141" s="149" t="str">
        <f>VLOOKUP(E141,'LISTADO ATM'!$A$2:$B$898,2,0)</f>
        <v xml:space="preserve">ATM Oficina El Seybo </v>
      </c>
      <c r="H141" s="149" t="str">
        <f>VLOOKUP(E141,VIP!$A$2:$O17873,7,FALSE)</f>
        <v>Si</v>
      </c>
      <c r="I141" s="149" t="str">
        <f>VLOOKUP(E141,VIP!$A$2:$O9838,8,FALSE)</f>
        <v>Si</v>
      </c>
      <c r="J141" s="149" t="str">
        <f>VLOOKUP(E141,VIP!$A$2:$O9788,8,FALSE)</f>
        <v>Si</v>
      </c>
      <c r="K141" s="149" t="str">
        <f>VLOOKUP(E141,VIP!$A$2:$O13362,6,0)</f>
        <v>SI</v>
      </c>
      <c r="L141" s="147" t="s">
        <v>2419</v>
      </c>
      <c r="M141" s="143" t="s">
        <v>2456</v>
      </c>
      <c r="N141" s="143" t="s">
        <v>2463</v>
      </c>
      <c r="O141" s="160" t="s">
        <v>2484</v>
      </c>
      <c r="P141" s="149"/>
      <c r="Q141" s="143" t="s">
        <v>2419</v>
      </c>
    </row>
    <row r="142" spans="1:17" s="96" customFormat="1" ht="18" x14ac:dyDescent="0.25">
      <c r="A142" s="149" t="str">
        <f>VLOOKUP(E142,'LISTADO ATM'!$A$2:$C$899,3,0)</f>
        <v>DISTRITO NACIONAL</v>
      </c>
      <c r="B142" s="146" t="s">
        <v>2843</v>
      </c>
      <c r="C142" s="144">
        <v>44320.294606481482</v>
      </c>
      <c r="D142" s="144" t="s">
        <v>2459</v>
      </c>
      <c r="E142" s="145">
        <v>993</v>
      </c>
      <c r="F142" s="160" t="str">
        <f>VLOOKUP(E142,VIP!$A$2:$O12951,2,0)</f>
        <v>DRBR993</v>
      </c>
      <c r="G142" s="149" t="str">
        <f>VLOOKUP(E142,'LISTADO ATM'!$A$2:$B$898,2,0)</f>
        <v xml:space="preserve">ATM Centro Medico Integral II </v>
      </c>
      <c r="H142" s="149" t="str">
        <f>VLOOKUP(E142,VIP!$A$2:$O17872,7,FALSE)</f>
        <v>Si</v>
      </c>
      <c r="I142" s="149" t="str">
        <f>VLOOKUP(E142,VIP!$A$2:$O9837,8,FALSE)</f>
        <v>Si</v>
      </c>
      <c r="J142" s="149" t="str">
        <f>VLOOKUP(E142,VIP!$A$2:$O9787,8,FALSE)</f>
        <v>Si</v>
      </c>
      <c r="K142" s="149" t="str">
        <f>VLOOKUP(E142,VIP!$A$2:$O13361,6,0)</f>
        <v>NO</v>
      </c>
      <c r="L142" s="147" t="s">
        <v>2419</v>
      </c>
      <c r="M142" s="143" t="s">
        <v>2456</v>
      </c>
      <c r="N142" s="143" t="s">
        <v>2463</v>
      </c>
      <c r="O142" s="160" t="s">
        <v>2464</v>
      </c>
      <c r="P142" s="149"/>
      <c r="Q142" s="143" t="s">
        <v>2419</v>
      </c>
    </row>
    <row r="143" spans="1:17" s="96" customFormat="1" ht="18" x14ac:dyDescent="0.25">
      <c r="A143" s="149" t="str">
        <f>VLOOKUP(E143,'LISTADO ATM'!$A$2:$C$899,3,0)</f>
        <v>SUR</v>
      </c>
      <c r="B143" s="146" t="s">
        <v>2842</v>
      </c>
      <c r="C143" s="144">
        <v>44320.298148148147</v>
      </c>
      <c r="D143" s="144" t="s">
        <v>2483</v>
      </c>
      <c r="E143" s="145">
        <v>50</v>
      </c>
      <c r="F143" s="160" t="str">
        <f>VLOOKUP(E143,VIP!$A$2:$O12950,2,0)</f>
        <v>DRBR050</v>
      </c>
      <c r="G143" s="149" t="str">
        <f>VLOOKUP(E143,'LISTADO ATM'!$A$2:$B$898,2,0)</f>
        <v xml:space="preserve">ATM Oficina Padre Las Casas (Azua) </v>
      </c>
      <c r="H143" s="149" t="str">
        <f>VLOOKUP(E143,VIP!$A$2:$O17871,7,FALSE)</f>
        <v>Si</v>
      </c>
      <c r="I143" s="149" t="str">
        <f>VLOOKUP(E143,VIP!$A$2:$O9836,8,FALSE)</f>
        <v>Si</v>
      </c>
      <c r="J143" s="149" t="str">
        <f>VLOOKUP(E143,VIP!$A$2:$O9786,8,FALSE)</f>
        <v>Si</v>
      </c>
      <c r="K143" s="149" t="str">
        <f>VLOOKUP(E143,VIP!$A$2:$O13360,6,0)</f>
        <v>NO</v>
      </c>
      <c r="L143" s="147" t="s">
        <v>2419</v>
      </c>
      <c r="M143" s="208" t="s">
        <v>2846</v>
      </c>
      <c r="N143" s="143" t="s">
        <v>2463</v>
      </c>
      <c r="O143" s="160" t="s">
        <v>2484</v>
      </c>
      <c r="P143" s="149"/>
      <c r="Q143" s="209">
        <v>44320.382638888892</v>
      </c>
    </row>
    <row r="144" spans="1:17" s="96" customFormat="1" ht="18" x14ac:dyDescent="0.25">
      <c r="A144" s="149" t="str">
        <f>VLOOKUP(E144,'LISTADO ATM'!$A$2:$C$899,3,0)</f>
        <v>DISTRITO NACIONAL</v>
      </c>
      <c r="B144" s="146" t="s">
        <v>2841</v>
      </c>
      <c r="C144" s="144">
        <v>44320.299062500002</v>
      </c>
      <c r="D144" s="144" t="s">
        <v>2483</v>
      </c>
      <c r="E144" s="145">
        <v>554</v>
      </c>
      <c r="F144" s="160" t="str">
        <f>VLOOKUP(E144,VIP!$A$2:$O12949,2,0)</f>
        <v>DRBR011</v>
      </c>
      <c r="G144" s="149" t="str">
        <f>VLOOKUP(E144,'LISTADO ATM'!$A$2:$B$898,2,0)</f>
        <v xml:space="preserve">ATM Oficina Isabel La Católica I </v>
      </c>
      <c r="H144" s="149" t="str">
        <f>VLOOKUP(E144,VIP!$A$2:$O17870,7,FALSE)</f>
        <v>Si</v>
      </c>
      <c r="I144" s="149" t="str">
        <f>VLOOKUP(E144,VIP!$A$2:$O9835,8,FALSE)</f>
        <v>Si</v>
      </c>
      <c r="J144" s="149" t="str">
        <f>VLOOKUP(E144,VIP!$A$2:$O9785,8,FALSE)</f>
        <v>Si</v>
      </c>
      <c r="K144" s="149" t="str">
        <f>VLOOKUP(E144,VIP!$A$2:$O13359,6,0)</f>
        <v>NO</v>
      </c>
      <c r="L144" s="147" t="s">
        <v>2419</v>
      </c>
      <c r="M144" s="143" t="s">
        <v>2456</v>
      </c>
      <c r="N144" s="143" t="s">
        <v>2463</v>
      </c>
      <c r="O144" s="160" t="s">
        <v>2484</v>
      </c>
      <c r="P144" s="149"/>
      <c r="Q144" s="143" t="s">
        <v>2419</v>
      </c>
    </row>
    <row r="145" spans="1:17" s="96" customFormat="1" ht="18" x14ac:dyDescent="0.25">
      <c r="A145" s="149" t="str">
        <f>VLOOKUP(E145,'LISTADO ATM'!$A$2:$C$899,3,0)</f>
        <v>ESTE</v>
      </c>
      <c r="B145" s="146" t="s">
        <v>2840</v>
      </c>
      <c r="C145" s="144">
        <v>44320.338148148148</v>
      </c>
      <c r="D145" s="144" t="s">
        <v>2181</v>
      </c>
      <c r="E145" s="145">
        <v>121</v>
      </c>
      <c r="F145" s="160" t="str">
        <f>VLOOKUP(E145,VIP!$A$2:$O12948,2,0)</f>
        <v>DRBR121</v>
      </c>
      <c r="G145" s="149" t="str">
        <f>VLOOKUP(E145,'LISTADO ATM'!$A$2:$B$898,2,0)</f>
        <v xml:space="preserve">ATM Oficina Bayaguana </v>
      </c>
      <c r="H145" s="149" t="str">
        <f>VLOOKUP(E145,VIP!$A$2:$O17869,7,FALSE)</f>
        <v>Si</v>
      </c>
      <c r="I145" s="149" t="str">
        <f>VLOOKUP(E145,VIP!$A$2:$O9834,8,FALSE)</f>
        <v>Si</v>
      </c>
      <c r="J145" s="149" t="str">
        <f>VLOOKUP(E145,VIP!$A$2:$O9784,8,FALSE)</f>
        <v>Si</v>
      </c>
      <c r="K145" s="149" t="str">
        <f>VLOOKUP(E145,VIP!$A$2:$O13358,6,0)</f>
        <v>SI</v>
      </c>
      <c r="L145" s="147" t="s">
        <v>2422</v>
      </c>
      <c r="M145" s="143" t="s">
        <v>2456</v>
      </c>
      <c r="N145" s="143" t="s">
        <v>2463</v>
      </c>
      <c r="O145" s="160" t="s">
        <v>2465</v>
      </c>
      <c r="P145" s="149" t="s">
        <v>2845</v>
      </c>
      <c r="Q145" s="143" t="s">
        <v>2422</v>
      </c>
    </row>
    <row r="146" spans="1:17" s="96" customFormat="1" ht="18" x14ac:dyDescent="0.25">
      <c r="A146" s="149" t="str">
        <f>VLOOKUP(E146,'LISTADO ATM'!$A$2:$C$899,3,0)</f>
        <v>DISTRITO NACIONAL</v>
      </c>
      <c r="B146" s="146" t="s">
        <v>2858</v>
      </c>
      <c r="C146" s="144">
        <v>44320.350462962961</v>
      </c>
      <c r="D146" s="144" t="s">
        <v>2181</v>
      </c>
      <c r="E146" s="145">
        <v>493</v>
      </c>
      <c r="F146" s="161" t="str">
        <f>VLOOKUP(E146,VIP!$A$2:$O12960,2,0)</f>
        <v>DRBR493</v>
      </c>
      <c r="G146" s="149" t="str">
        <f>VLOOKUP(E146,'LISTADO ATM'!$A$2:$B$898,2,0)</f>
        <v xml:space="preserve">ATM Oficina Haina Occidental II </v>
      </c>
      <c r="H146" s="149" t="str">
        <f>VLOOKUP(E146,VIP!$A$2:$O17881,7,FALSE)</f>
        <v>Si</v>
      </c>
      <c r="I146" s="149" t="str">
        <f>VLOOKUP(E146,VIP!$A$2:$O9846,8,FALSE)</f>
        <v>Si</v>
      </c>
      <c r="J146" s="149" t="str">
        <f>VLOOKUP(E146,VIP!$A$2:$O9796,8,FALSE)</f>
        <v>Si</v>
      </c>
      <c r="K146" s="149" t="str">
        <f>VLOOKUP(E146,VIP!$A$2:$O13370,6,0)</f>
        <v>NO</v>
      </c>
      <c r="L146" s="147" t="s">
        <v>2479</v>
      </c>
      <c r="M146" s="143" t="s">
        <v>2456</v>
      </c>
      <c r="N146" s="143" t="s">
        <v>2463</v>
      </c>
      <c r="O146" s="161" t="s">
        <v>2465</v>
      </c>
      <c r="P146" s="149"/>
      <c r="Q146" s="143" t="s">
        <v>2479</v>
      </c>
    </row>
    <row r="147" spans="1:17" s="96" customFormat="1" ht="18" x14ac:dyDescent="0.25">
      <c r="A147" s="149" t="str">
        <f>VLOOKUP(E147,'LISTADO ATM'!$A$2:$C$899,3,0)</f>
        <v>ESTE</v>
      </c>
      <c r="B147" s="146" t="s">
        <v>2857</v>
      </c>
      <c r="C147" s="144">
        <v>44320.354085648149</v>
      </c>
      <c r="D147" s="144" t="s">
        <v>2181</v>
      </c>
      <c r="E147" s="145">
        <v>772</v>
      </c>
      <c r="F147" s="161" t="str">
        <f>VLOOKUP(E147,VIP!$A$2:$O12960,2,0)</f>
        <v>DRBR215</v>
      </c>
      <c r="G147" s="149" t="str">
        <f>VLOOKUP(E147,'LISTADO ATM'!$A$2:$B$898,2,0)</f>
        <v xml:space="preserve">ATM UNP Yamasá </v>
      </c>
      <c r="H147" s="149" t="str">
        <f>VLOOKUP(E147,VIP!$A$2:$O17881,7,FALSE)</f>
        <v>Si</v>
      </c>
      <c r="I147" s="149" t="str">
        <f>VLOOKUP(E147,VIP!$A$2:$O9846,8,FALSE)</f>
        <v>Si</v>
      </c>
      <c r="J147" s="149" t="str">
        <f>VLOOKUP(E147,VIP!$A$2:$O9796,8,FALSE)</f>
        <v>Si</v>
      </c>
      <c r="K147" s="149" t="str">
        <f>VLOOKUP(E147,VIP!$A$2:$O13370,6,0)</f>
        <v>NO</v>
      </c>
      <c r="L147" s="147" t="s">
        <v>2220</v>
      </c>
      <c r="M147" s="208" t="s">
        <v>2846</v>
      </c>
      <c r="N147" s="143" t="s">
        <v>2463</v>
      </c>
      <c r="O147" s="161" t="s">
        <v>2465</v>
      </c>
      <c r="P147" s="149"/>
      <c r="Q147" s="209">
        <v>44320.433333333334</v>
      </c>
    </row>
    <row r="148" spans="1:17" s="96" customFormat="1" ht="18" x14ac:dyDescent="0.25">
      <c r="A148" s="149" t="str">
        <f>VLOOKUP(E148,'LISTADO ATM'!$A$2:$C$899,3,0)</f>
        <v>NORTE</v>
      </c>
      <c r="B148" s="146" t="s">
        <v>2856</v>
      </c>
      <c r="C148" s="144">
        <v>44320.356724537036</v>
      </c>
      <c r="D148" s="144" t="s">
        <v>2182</v>
      </c>
      <c r="E148" s="145">
        <v>388</v>
      </c>
      <c r="F148" s="161" t="str">
        <f>VLOOKUP(E148,VIP!$A$2:$O12959,2,0)</f>
        <v>DRBR388</v>
      </c>
      <c r="G148" s="149" t="str">
        <f>VLOOKUP(E148,'LISTADO ATM'!$A$2:$B$898,2,0)</f>
        <v xml:space="preserve">ATM Multicentro La Sirena Puerto Plata </v>
      </c>
      <c r="H148" s="149" t="str">
        <f>VLOOKUP(E148,VIP!$A$2:$O17880,7,FALSE)</f>
        <v>Si</v>
      </c>
      <c r="I148" s="149" t="str">
        <f>VLOOKUP(E148,VIP!$A$2:$O9845,8,FALSE)</f>
        <v>Si</v>
      </c>
      <c r="J148" s="149" t="str">
        <f>VLOOKUP(E148,VIP!$A$2:$O9795,8,FALSE)</f>
        <v>Si</v>
      </c>
      <c r="K148" s="149" t="str">
        <f>VLOOKUP(E148,VIP!$A$2:$O13369,6,0)</f>
        <v>NO</v>
      </c>
      <c r="L148" s="147" t="s">
        <v>2428</v>
      </c>
      <c r="M148" s="208" t="s">
        <v>2846</v>
      </c>
      <c r="N148" s="143" t="s">
        <v>2463</v>
      </c>
      <c r="O148" s="161" t="s">
        <v>2492</v>
      </c>
      <c r="P148" s="149"/>
      <c r="Q148" s="209">
        <v>44320.436805555553</v>
      </c>
    </row>
    <row r="149" spans="1:17" s="96" customFormat="1" ht="18" x14ac:dyDescent="0.25">
      <c r="A149" s="149" t="str">
        <f>VLOOKUP(E149,'LISTADO ATM'!$A$2:$C$899,3,0)</f>
        <v>NORTE</v>
      </c>
      <c r="B149" s="146" t="s">
        <v>2855</v>
      </c>
      <c r="C149" s="144">
        <v>44320.357592592591</v>
      </c>
      <c r="D149" s="144" t="s">
        <v>2182</v>
      </c>
      <c r="E149" s="145">
        <v>599</v>
      </c>
      <c r="F149" s="161" t="str">
        <f>VLOOKUP(E149,VIP!$A$2:$O12958,2,0)</f>
        <v>DRBR258</v>
      </c>
      <c r="G149" s="149" t="str">
        <f>VLOOKUP(E149,'LISTADO ATM'!$A$2:$B$898,2,0)</f>
        <v xml:space="preserve">ATM Oficina Plaza Internacional (Santiago) </v>
      </c>
      <c r="H149" s="149" t="str">
        <f>VLOOKUP(E149,VIP!$A$2:$O17879,7,FALSE)</f>
        <v>Si</v>
      </c>
      <c r="I149" s="149" t="str">
        <f>VLOOKUP(E149,VIP!$A$2:$O9844,8,FALSE)</f>
        <v>Si</v>
      </c>
      <c r="J149" s="149" t="str">
        <f>VLOOKUP(E149,VIP!$A$2:$O9794,8,FALSE)</f>
        <v>Si</v>
      </c>
      <c r="K149" s="149" t="str">
        <f>VLOOKUP(E149,VIP!$A$2:$O13368,6,0)</f>
        <v>NO</v>
      </c>
      <c r="L149" s="147" t="s">
        <v>2450</v>
      </c>
      <c r="M149" s="208" t="s">
        <v>2846</v>
      </c>
      <c r="N149" s="143" t="s">
        <v>2463</v>
      </c>
      <c r="O149" s="161" t="s">
        <v>2492</v>
      </c>
      <c r="P149" s="149"/>
      <c r="Q149" s="209">
        <v>44320.436805555553</v>
      </c>
    </row>
    <row r="150" spans="1:17" s="96" customFormat="1" ht="18" x14ac:dyDescent="0.25">
      <c r="A150" s="149" t="str">
        <f>VLOOKUP(E150,'LISTADO ATM'!$A$2:$C$899,3,0)</f>
        <v>NORTE</v>
      </c>
      <c r="B150" s="146" t="s">
        <v>2854</v>
      </c>
      <c r="C150" s="144">
        <v>44320.36041666667</v>
      </c>
      <c r="D150" s="144" t="s">
        <v>2483</v>
      </c>
      <c r="E150" s="145">
        <v>142</v>
      </c>
      <c r="F150" s="161" t="str">
        <f>VLOOKUP(E150,VIP!$A$2:$O12957,2,0)</f>
        <v>DRBR142</v>
      </c>
      <c r="G150" s="149" t="str">
        <f>VLOOKUP(E150,'LISTADO ATM'!$A$2:$B$898,2,0)</f>
        <v xml:space="preserve">ATM Centro de Caja Galerías Bonao </v>
      </c>
      <c r="H150" s="149" t="str">
        <f>VLOOKUP(E150,VIP!$A$2:$O17878,7,FALSE)</f>
        <v>Si</v>
      </c>
      <c r="I150" s="149" t="str">
        <f>VLOOKUP(E150,VIP!$A$2:$O9843,8,FALSE)</f>
        <v>Si</v>
      </c>
      <c r="J150" s="149" t="str">
        <f>VLOOKUP(E150,VIP!$A$2:$O9793,8,FALSE)</f>
        <v>Si</v>
      </c>
      <c r="K150" s="149" t="str">
        <f>VLOOKUP(E150,VIP!$A$2:$O13367,6,0)</f>
        <v>SI</v>
      </c>
      <c r="L150" s="147" t="s">
        <v>2450</v>
      </c>
      <c r="M150" s="143" t="s">
        <v>2456</v>
      </c>
      <c r="N150" s="143" t="s">
        <v>2463</v>
      </c>
      <c r="O150" s="161" t="s">
        <v>2484</v>
      </c>
      <c r="P150" s="149"/>
      <c r="Q150" s="143" t="s">
        <v>2450</v>
      </c>
    </row>
    <row r="151" spans="1:17" s="96" customFormat="1" ht="18" x14ac:dyDescent="0.25">
      <c r="A151" s="149" t="str">
        <f>VLOOKUP(E151,'LISTADO ATM'!$A$2:$C$899,3,0)</f>
        <v>DISTRITO NACIONAL</v>
      </c>
      <c r="B151" s="146" t="s">
        <v>2853</v>
      </c>
      <c r="C151" s="144">
        <v>44320.364918981482</v>
      </c>
      <c r="D151" s="144" t="s">
        <v>2459</v>
      </c>
      <c r="E151" s="145">
        <v>551</v>
      </c>
      <c r="F151" s="161" t="str">
        <f>VLOOKUP(E151,VIP!$A$2:$O12956,2,0)</f>
        <v>DRBR01C</v>
      </c>
      <c r="G151" s="149" t="str">
        <f>VLOOKUP(E151,'LISTADO ATM'!$A$2:$B$898,2,0)</f>
        <v xml:space="preserve">ATM Oficina Padre Castellanos </v>
      </c>
      <c r="H151" s="149" t="str">
        <f>VLOOKUP(E151,VIP!$A$2:$O17877,7,FALSE)</f>
        <v>Si</v>
      </c>
      <c r="I151" s="149" t="str">
        <f>VLOOKUP(E151,VIP!$A$2:$O9842,8,FALSE)</f>
        <v>Si</v>
      </c>
      <c r="J151" s="149" t="str">
        <f>VLOOKUP(E151,VIP!$A$2:$O9792,8,FALSE)</f>
        <v>Si</v>
      </c>
      <c r="K151" s="149" t="str">
        <f>VLOOKUP(E151,VIP!$A$2:$O13366,6,0)</f>
        <v>NO</v>
      </c>
      <c r="L151" s="147" t="s">
        <v>2419</v>
      </c>
      <c r="M151" s="208" t="s">
        <v>2846</v>
      </c>
      <c r="N151" s="143" t="s">
        <v>2463</v>
      </c>
      <c r="O151" s="161" t="s">
        <v>2464</v>
      </c>
      <c r="P151" s="149"/>
      <c r="Q151" s="209">
        <v>44320.436111111114</v>
      </c>
    </row>
    <row r="152" spans="1:17" s="96" customFormat="1" ht="18" x14ac:dyDescent="0.25">
      <c r="A152" s="149" t="str">
        <f>VLOOKUP(E152,'LISTADO ATM'!$A$2:$C$899,3,0)</f>
        <v>ESTE</v>
      </c>
      <c r="B152" s="146" t="s">
        <v>2852</v>
      </c>
      <c r="C152" s="144">
        <v>44320.37195601852</v>
      </c>
      <c r="D152" s="144" t="s">
        <v>2181</v>
      </c>
      <c r="E152" s="145">
        <v>345</v>
      </c>
      <c r="F152" s="161" t="str">
        <f>VLOOKUP(E152,VIP!$A$2:$O12955,2,0)</f>
        <v>DRBR345</v>
      </c>
      <c r="G152" s="149" t="str">
        <f>VLOOKUP(E152,'LISTADO ATM'!$A$2:$B$898,2,0)</f>
        <v>ATM Oficina Yamasá  II</v>
      </c>
      <c r="H152" s="149" t="str">
        <f>VLOOKUP(E152,VIP!$A$2:$O17876,7,FALSE)</f>
        <v>N/A</v>
      </c>
      <c r="I152" s="149" t="str">
        <f>VLOOKUP(E152,VIP!$A$2:$O9841,8,FALSE)</f>
        <v>N/A</v>
      </c>
      <c r="J152" s="149" t="str">
        <f>VLOOKUP(E152,VIP!$A$2:$O9791,8,FALSE)</f>
        <v>N/A</v>
      </c>
      <c r="K152" s="149" t="str">
        <f>VLOOKUP(E152,VIP!$A$2:$O13365,6,0)</f>
        <v>N/A</v>
      </c>
      <c r="L152" s="147" t="s">
        <v>2220</v>
      </c>
      <c r="M152" s="208" t="s">
        <v>2846</v>
      </c>
      <c r="N152" s="143" t="s">
        <v>2859</v>
      </c>
      <c r="O152" s="161" t="s">
        <v>2465</v>
      </c>
      <c r="P152" s="149"/>
      <c r="Q152" s="209">
        <v>44320.4375</v>
      </c>
    </row>
    <row r="153" spans="1:17" s="96" customFormat="1" ht="18" x14ac:dyDescent="0.25">
      <c r="A153" s="149" t="str">
        <f>VLOOKUP(E153,'LISTADO ATM'!$A$2:$C$899,3,0)</f>
        <v>NORTE</v>
      </c>
      <c r="B153" s="146" t="s">
        <v>2851</v>
      </c>
      <c r="C153" s="144">
        <v>44320.386759259258</v>
      </c>
      <c r="D153" s="144" t="s">
        <v>2182</v>
      </c>
      <c r="E153" s="145">
        <v>872</v>
      </c>
      <c r="F153" s="161" t="str">
        <f>VLOOKUP(E153,VIP!$A$2:$O12954,2,0)</f>
        <v>DRBR872</v>
      </c>
      <c r="G153" s="149" t="str">
        <f>VLOOKUP(E153,'LISTADO ATM'!$A$2:$B$898,2,0)</f>
        <v xml:space="preserve">ATM Zona Franca Pisano II (Santiago) </v>
      </c>
      <c r="H153" s="149" t="str">
        <f>VLOOKUP(E153,VIP!$A$2:$O17875,7,FALSE)</f>
        <v>Si</v>
      </c>
      <c r="I153" s="149" t="str">
        <f>VLOOKUP(E153,VIP!$A$2:$O9840,8,FALSE)</f>
        <v>Si</v>
      </c>
      <c r="J153" s="149" t="str">
        <f>VLOOKUP(E153,VIP!$A$2:$O9790,8,FALSE)</f>
        <v>Si</v>
      </c>
      <c r="K153" s="149" t="str">
        <f>VLOOKUP(E153,VIP!$A$2:$O13364,6,0)</f>
        <v>NO</v>
      </c>
      <c r="L153" s="147" t="s">
        <v>2450</v>
      </c>
      <c r="M153" s="143" t="s">
        <v>2456</v>
      </c>
      <c r="N153" s="143" t="s">
        <v>2463</v>
      </c>
      <c r="O153" s="161" t="s">
        <v>2492</v>
      </c>
      <c r="P153" s="149"/>
      <c r="Q153" s="143" t="s">
        <v>2450</v>
      </c>
    </row>
    <row r="154" spans="1:17" s="96" customFormat="1" ht="18" x14ac:dyDescent="0.25">
      <c r="A154" s="149" t="str">
        <f>VLOOKUP(E154,'LISTADO ATM'!$A$2:$C$899,3,0)</f>
        <v>DISTRITO NACIONAL</v>
      </c>
      <c r="B154" s="146" t="s">
        <v>2850</v>
      </c>
      <c r="C154" s="144">
        <v>44320.39230324074</v>
      </c>
      <c r="D154" s="144" t="s">
        <v>2181</v>
      </c>
      <c r="E154" s="145">
        <v>115</v>
      </c>
      <c r="F154" s="161" t="str">
        <f>VLOOKUP(E154,VIP!$A$2:$O12953,2,0)</f>
        <v>DRBR115</v>
      </c>
      <c r="G154" s="149" t="str">
        <f>VLOOKUP(E154,'LISTADO ATM'!$A$2:$B$898,2,0)</f>
        <v xml:space="preserve">ATM Oficina Megacentro I </v>
      </c>
      <c r="H154" s="149" t="str">
        <f>VLOOKUP(E154,VIP!$A$2:$O17874,7,FALSE)</f>
        <v>Si</v>
      </c>
      <c r="I154" s="149" t="str">
        <f>VLOOKUP(E154,VIP!$A$2:$O9839,8,FALSE)</f>
        <v>Si</v>
      </c>
      <c r="J154" s="149" t="str">
        <f>VLOOKUP(E154,VIP!$A$2:$O9789,8,FALSE)</f>
        <v>Si</v>
      </c>
      <c r="K154" s="149" t="str">
        <f>VLOOKUP(E154,VIP!$A$2:$O13363,6,0)</f>
        <v>SI</v>
      </c>
      <c r="L154" s="147" t="s">
        <v>2450</v>
      </c>
      <c r="M154" s="143" t="s">
        <v>2456</v>
      </c>
      <c r="N154" s="143" t="s">
        <v>2463</v>
      </c>
      <c r="O154" s="161" t="s">
        <v>2465</v>
      </c>
      <c r="P154" s="149"/>
      <c r="Q154" s="143" t="s">
        <v>2450</v>
      </c>
    </row>
    <row r="155" spans="1:17" s="96" customFormat="1" ht="18" x14ac:dyDescent="0.25">
      <c r="A155" s="149" t="str">
        <f>VLOOKUP(E155,'LISTADO ATM'!$A$2:$C$899,3,0)</f>
        <v>ESTE</v>
      </c>
      <c r="B155" s="146" t="s">
        <v>2849</v>
      </c>
      <c r="C155" s="144">
        <v>44320.394837962966</v>
      </c>
      <c r="D155" s="144" t="s">
        <v>2181</v>
      </c>
      <c r="E155" s="145">
        <v>843</v>
      </c>
      <c r="F155" s="161" t="str">
        <f>VLOOKUP(E155,VIP!$A$2:$O12952,2,0)</f>
        <v>DRBR843</v>
      </c>
      <c r="G155" s="149" t="str">
        <f>VLOOKUP(E155,'LISTADO ATM'!$A$2:$B$898,2,0)</f>
        <v xml:space="preserve">ATM Oficina Romana Centro </v>
      </c>
      <c r="H155" s="149" t="str">
        <f>VLOOKUP(E155,VIP!$A$2:$O17873,7,FALSE)</f>
        <v>Si</v>
      </c>
      <c r="I155" s="149" t="str">
        <f>VLOOKUP(E155,VIP!$A$2:$O9838,8,FALSE)</f>
        <v>Si</v>
      </c>
      <c r="J155" s="149" t="str">
        <f>VLOOKUP(E155,VIP!$A$2:$O9788,8,FALSE)</f>
        <v>Si</v>
      </c>
      <c r="K155" s="149" t="str">
        <f>VLOOKUP(E155,VIP!$A$2:$O13362,6,0)</f>
        <v>NO</v>
      </c>
      <c r="L155" s="147" t="s">
        <v>2220</v>
      </c>
      <c r="M155" s="143" t="s">
        <v>2456</v>
      </c>
      <c r="N155" s="143" t="s">
        <v>2463</v>
      </c>
      <c r="O155" s="161" t="s">
        <v>2465</v>
      </c>
      <c r="P155" s="149"/>
      <c r="Q155" s="143" t="s">
        <v>2220</v>
      </c>
    </row>
    <row r="156" spans="1:17" s="96" customFormat="1" ht="18" x14ac:dyDescent="0.25">
      <c r="A156" s="149" t="str">
        <f>VLOOKUP(E156,'LISTADO ATM'!$A$2:$C$899,3,0)</f>
        <v>NORTE</v>
      </c>
      <c r="B156" s="146" t="s">
        <v>2848</v>
      </c>
      <c r="C156" s="144">
        <v>44320.398831018516</v>
      </c>
      <c r="D156" s="144" t="s">
        <v>2182</v>
      </c>
      <c r="E156" s="145">
        <v>11</v>
      </c>
      <c r="F156" s="161" t="str">
        <f>VLOOKUP(E156,VIP!$A$2:$O12951,2,0)</f>
        <v>DRBR056</v>
      </c>
      <c r="G156" s="149" t="str">
        <f>VLOOKUP(E156,'LISTADO ATM'!$A$2:$B$898,2,0)</f>
        <v>ATM Hotel Viva Las Terrenas</v>
      </c>
      <c r="H156" s="149" t="str">
        <f>VLOOKUP(E156,VIP!$A$2:$O17872,7,FALSE)</f>
        <v>Si</v>
      </c>
      <c r="I156" s="149" t="str">
        <f>VLOOKUP(E156,VIP!$A$2:$O9837,8,FALSE)</f>
        <v>Si</v>
      </c>
      <c r="J156" s="149" t="str">
        <f>VLOOKUP(E156,VIP!$A$2:$O9787,8,FALSE)</f>
        <v>Si</v>
      </c>
      <c r="K156" s="149" t="str">
        <f>VLOOKUP(E156,VIP!$A$2:$O13361,6,0)</f>
        <v>NO</v>
      </c>
      <c r="L156" s="147" t="s">
        <v>2246</v>
      </c>
      <c r="M156" s="143" t="s">
        <v>2456</v>
      </c>
      <c r="N156" s="143" t="s">
        <v>2463</v>
      </c>
      <c r="O156" s="161" t="s">
        <v>2492</v>
      </c>
      <c r="P156" s="149"/>
      <c r="Q156" s="143" t="s">
        <v>2246</v>
      </c>
    </row>
    <row r="157" spans="1:17" s="96" customFormat="1" ht="18" x14ac:dyDescent="0.25">
      <c r="A157" s="149" t="str">
        <f>VLOOKUP(E157,'LISTADO ATM'!$A$2:$C$899,3,0)</f>
        <v>DISTRITO NACIONAL</v>
      </c>
      <c r="B157" s="146" t="s">
        <v>2847</v>
      </c>
      <c r="C157" s="144">
        <v>44320.405312499999</v>
      </c>
      <c r="D157" s="144" t="s">
        <v>2459</v>
      </c>
      <c r="E157" s="145">
        <v>900</v>
      </c>
      <c r="F157" s="161" t="str">
        <f>VLOOKUP(E157,VIP!$A$2:$O12950,2,0)</f>
        <v>DRBR900</v>
      </c>
      <c r="G157" s="149" t="str">
        <f>VLOOKUP(E157,'LISTADO ATM'!$A$2:$B$898,2,0)</f>
        <v xml:space="preserve">ATM UNP Merca Santo Domingo </v>
      </c>
      <c r="H157" s="149" t="str">
        <f>VLOOKUP(E157,VIP!$A$2:$O17871,7,FALSE)</f>
        <v>Si</v>
      </c>
      <c r="I157" s="149" t="str">
        <f>VLOOKUP(E157,VIP!$A$2:$O9836,8,FALSE)</f>
        <v>Si</v>
      </c>
      <c r="J157" s="149" t="str">
        <f>VLOOKUP(E157,VIP!$A$2:$O9786,8,FALSE)</f>
        <v>Si</v>
      </c>
      <c r="K157" s="149" t="str">
        <f>VLOOKUP(E157,VIP!$A$2:$O13360,6,0)</f>
        <v>NO</v>
      </c>
      <c r="L157" s="147" t="s">
        <v>2419</v>
      </c>
      <c r="M157" s="143" t="s">
        <v>2456</v>
      </c>
      <c r="N157" s="143" t="s">
        <v>2463</v>
      </c>
      <c r="O157" s="161" t="s">
        <v>2464</v>
      </c>
      <c r="P157" s="149"/>
      <c r="Q157" s="143" t="s">
        <v>2419</v>
      </c>
    </row>
    <row r="158" spans="1:17" s="96" customFormat="1" ht="18" x14ac:dyDescent="0.25">
      <c r="A158" s="149" t="str">
        <f>VLOOKUP(E158,'LISTADO ATM'!$A$2:$C$899,3,0)</f>
        <v>NORTE</v>
      </c>
      <c r="B158" s="146">
        <v>3335874532</v>
      </c>
      <c r="C158" s="144">
        <v>44320.413194444445</v>
      </c>
      <c r="D158" s="144" t="s">
        <v>2483</v>
      </c>
      <c r="E158" s="145">
        <v>731</v>
      </c>
      <c r="F158" s="161" t="str">
        <f>VLOOKUP(E158,VIP!$A$2:$O12962,2,0)</f>
        <v>DRBR311</v>
      </c>
      <c r="G158" s="149" t="str">
        <f>VLOOKUP(E158,'LISTADO ATM'!$A$2:$B$898,2,0)</f>
        <v xml:space="preserve">ATM UNP Villa González </v>
      </c>
      <c r="H158" s="149" t="str">
        <f>VLOOKUP(E158,VIP!$A$2:$O17883,7,FALSE)</f>
        <v>Si</v>
      </c>
      <c r="I158" s="149" t="str">
        <f>VLOOKUP(E158,VIP!$A$2:$O9848,8,FALSE)</f>
        <v>Si</v>
      </c>
      <c r="J158" s="149" t="str">
        <f>VLOOKUP(E158,VIP!$A$2:$O9798,8,FALSE)</f>
        <v>Si</v>
      </c>
      <c r="K158" s="149" t="str">
        <f>VLOOKUP(E158,VIP!$A$2:$O13372,6,0)</f>
        <v>NO</v>
      </c>
      <c r="L158" s="147" t="s">
        <v>2860</v>
      </c>
      <c r="M158" s="143" t="s">
        <v>2846</v>
      </c>
      <c r="N158" s="143" t="s">
        <v>2861</v>
      </c>
      <c r="O158" s="161" t="s">
        <v>2862</v>
      </c>
      <c r="P158" s="149" t="s">
        <v>2863</v>
      </c>
      <c r="Q158" s="143" t="s">
        <v>2860</v>
      </c>
    </row>
  </sheetData>
  <autoFilter ref="A4:Q4">
    <sortState ref="A5:Q158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59:E1048576 E34:E38 E1:E12 E46:E132">
    <cfRule type="duplicateValues" dxfId="450" priority="266"/>
  </conditionalFormatting>
  <conditionalFormatting sqref="E159:E1048576 E34:E38 E1:E12 E46:E132">
    <cfRule type="duplicateValues" dxfId="449" priority="262"/>
    <cfRule type="duplicateValues" dxfId="448" priority="263"/>
  </conditionalFormatting>
  <conditionalFormatting sqref="E34:E38">
    <cfRule type="duplicateValues" dxfId="447" priority="258"/>
  </conditionalFormatting>
  <conditionalFormatting sqref="B159:B1048576 B77:B106 B1:B4">
    <cfRule type="duplicateValues" dxfId="446" priority="249"/>
  </conditionalFormatting>
  <conditionalFormatting sqref="E34:E38">
    <cfRule type="duplicateValues" dxfId="445" priority="248"/>
  </conditionalFormatting>
  <conditionalFormatting sqref="E34:E38">
    <cfRule type="duplicateValues" dxfId="444" priority="241"/>
  </conditionalFormatting>
  <conditionalFormatting sqref="E159:E1048576 E34:E38 E1:E12 E46:E132">
    <cfRule type="duplicateValues" dxfId="443" priority="159"/>
    <cfRule type="duplicateValues" dxfId="442" priority="177"/>
    <cfRule type="duplicateValues" dxfId="441" priority="208"/>
    <cfRule type="duplicateValues" dxfId="440" priority="224"/>
  </conditionalFormatting>
  <conditionalFormatting sqref="E159:E1048576 E1:E38 E46:E132">
    <cfRule type="duplicateValues" dxfId="439" priority="132"/>
    <cfRule type="duplicateValues" dxfId="438" priority="133"/>
  </conditionalFormatting>
  <conditionalFormatting sqref="E159:E1048576 E1:E38 E46:E132">
    <cfRule type="duplicateValues" dxfId="437" priority="125"/>
  </conditionalFormatting>
  <conditionalFormatting sqref="B34:B38">
    <cfRule type="duplicateValues" dxfId="436" priority="124"/>
  </conditionalFormatting>
  <conditionalFormatting sqref="B34:B38">
    <cfRule type="duplicateValues" dxfId="435" priority="123"/>
  </conditionalFormatting>
  <conditionalFormatting sqref="E34:E38">
    <cfRule type="duplicateValues" dxfId="434" priority="122"/>
  </conditionalFormatting>
  <conditionalFormatting sqref="E34:E38">
    <cfRule type="duplicateValues" dxfId="433" priority="120"/>
    <cfRule type="duplicateValues" dxfId="432" priority="121"/>
  </conditionalFormatting>
  <conditionalFormatting sqref="E34:E38">
    <cfRule type="duplicateValues" dxfId="431" priority="119"/>
  </conditionalFormatting>
  <conditionalFormatting sqref="E34:E38">
    <cfRule type="duplicateValues" dxfId="430" priority="118"/>
  </conditionalFormatting>
  <conditionalFormatting sqref="E34:E38">
    <cfRule type="duplicateValues" dxfId="429" priority="117"/>
  </conditionalFormatting>
  <conditionalFormatting sqref="E34:E38">
    <cfRule type="duplicateValues" dxfId="428" priority="100"/>
    <cfRule type="duplicateValues" dxfId="427" priority="114"/>
    <cfRule type="duplicateValues" dxfId="426" priority="115"/>
    <cfRule type="duplicateValues" dxfId="425" priority="116"/>
  </conditionalFormatting>
  <conditionalFormatting sqref="E34:E38">
    <cfRule type="duplicateValues" dxfId="424" priority="113"/>
  </conditionalFormatting>
  <conditionalFormatting sqref="E34:E38">
    <cfRule type="duplicateValues" dxfId="423" priority="111"/>
    <cfRule type="duplicateValues" dxfId="422" priority="112"/>
  </conditionalFormatting>
  <conditionalFormatting sqref="E34:E38">
    <cfRule type="duplicateValues" dxfId="421" priority="110"/>
  </conditionalFormatting>
  <conditionalFormatting sqref="E34:E38">
    <cfRule type="duplicateValues" dxfId="420" priority="109"/>
  </conditionalFormatting>
  <conditionalFormatting sqref="E34:E38">
    <cfRule type="duplicateValues" dxfId="419" priority="108"/>
  </conditionalFormatting>
  <conditionalFormatting sqref="E34:E38">
    <cfRule type="duplicateValues" dxfId="418" priority="106"/>
    <cfRule type="duplicateValues" dxfId="417" priority="107"/>
  </conditionalFormatting>
  <conditionalFormatting sqref="E34:E38">
    <cfRule type="duplicateValues" dxfId="416" priority="105"/>
  </conditionalFormatting>
  <conditionalFormatting sqref="E34:E38">
    <cfRule type="duplicateValues" dxfId="415" priority="104"/>
  </conditionalFormatting>
  <conditionalFormatting sqref="E34:E38">
    <cfRule type="duplicateValues" dxfId="414" priority="103"/>
  </conditionalFormatting>
  <conditionalFormatting sqref="E34:E38">
    <cfRule type="duplicateValues" dxfId="413" priority="101"/>
    <cfRule type="duplicateValues" dxfId="412" priority="102"/>
  </conditionalFormatting>
  <conditionalFormatting sqref="B39:B45">
    <cfRule type="duplicateValues" dxfId="411" priority="86"/>
  </conditionalFormatting>
  <conditionalFormatting sqref="B39:B45">
    <cfRule type="duplicateValues" dxfId="410" priority="85"/>
  </conditionalFormatting>
  <conditionalFormatting sqref="E159:E1048576 E1:E132">
    <cfRule type="duplicateValues" dxfId="409" priority="61"/>
  </conditionalFormatting>
  <conditionalFormatting sqref="B5:B8">
    <cfRule type="duplicateValues" dxfId="408" priority="119932"/>
  </conditionalFormatting>
  <conditionalFormatting sqref="E107:E140">
    <cfRule type="duplicateValues" dxfId="407" priority="58"/>
  </conditionalFormatting>
  <conditionalFormatting sqref="E107:E140">
    <cfRule type="duplicateValues" dxfId="406" priority="56"/>
    <cfRule type="duplicateValues" dxfId="405" priority="57"/>
  </conditionalFormatting>
  <conditionalFormatting sqref="B107:B140">
    <cfRule type="duplicateValues" dxfId="404" priority="55"/>
  </conditionalFormatting>
  <conditionalFormatting sqref="E107:E140">
    <cfRule type="duplicateValues" dxfId="403" priority="51"/>
    <cfRule type="duplicateValues" dxfId="402" priority="52"/>
    <cfRule type="duplicateValues" dxfId="401" priority="53"/>
    <cfRule type="duplicateValues" dxfId="400" priority="54"/>
  </conditionalFormatting>
  <conditionalFormatting sqref="E107:E140">
    <cfRule type="duplicateValues" dxfId="399" priority="49"/>
    <cfRule type="duplicateValues" dxfId="398" priority="50"/>
  </conditionalFormatting>
  <conditionalFormatting sqref="E107:E140">
    <cfRule type="duplicateValues" dxfId="397" priority="48"/>
  </conditionalFormatting>
  <conditionalFormatting sqref="E107:E140">
    <cfRule type="duplicateValues" dxfId="396" priority="47"/>
  </conditionalFormatting>
  <conditionalFormatting sqref="E107:E140">
    <cfRule type="duplicateValues" dxfId="395" priority="46"/>
  </conditionalFormatting>
  <conditionalFormatting sqref="E107:E140">
    <cfRule type="duplicateValues" dxfId="394" priority="44"/>
    <cfRule type="duplicateValues" dxfId="393" priority="45"/>
  </conditionalFormatting>
  <conditionalFormatting sqref="E107:E140">
    <cfRule type="duplicateValues" dxfId="392" priority="40"/>
    <cfRule type="duplicateValues" dxfId="391" priority="41"/>
    <cfRule type="duplicateValues" dxfId="390" priority="42"/>
    <cfRule type="duplicateValues" dxfId="389" priority="43"/>
  </conditionalFormatting>
  <conditionalFormatting sqref="B107:B140">
    <cfRule type="duplicateValues" dxfId="388" priority="39"/>
  </conditionalFormatting>
  <conditionalFormatting sqref="E159:E1048576 E1:E140">
    <cfRule type="duplicateValues" dxfId="387" priority="38"/>
  </conditionalFormatting>
  <conditionalFormatting sqref="B9:B12">
    <cfRule type="duplicateValues" dxfId="386" priority="120421"/>
  </conditionalFormatting>
  <conditionalFormatting sqref="E5:E12">
    <cfRule type="duplicateValues" dxfId="385" priority="120434"/>
  </conditionalFormatting>
  <conditionalFormatting sqref="E5:E12">
    <cfRule type="duplicateValues" dxfId="384" priority="120436"/>
    <cfRule type="duplicateValues" dxfId="383" priority="120437"/>
  </conditionalFormatting>
  <conditionalFormatting sqref="E39:E132">
    <cfRule type="duplicateValues" dxfId="382" priority="120639"/>
  </conditionalFormatting>
  <conditionalFormatting sqref="E39:E132">
    <cfRule type="duplicateValues" dxfId="381" priority="120641"/>
    <cfRule type="duplicateValues" dxfId="380" priority="120642"/>
  </conditionalFormatting>
  <conditionalFormatting sqref="E39:E132">
    <cfRule type="duplicateValues" dxfId="379" priority="120645"/>
    <cfRule type="duplicateValues" dxfId="378" priority="120646"/>
    <cfRule type="duplicateValues" dxfId="377" priority="120647"/>
    <cfRule type="duplicateValues" dxfId="376" priority="120648"/>
  </conditionalFormatting>
  <conditionalFormatting sqref="B46:B106">
    <cfRule type="duplicateValues" dxfId="375" priority="120653"/>
  </conditionalFormatting>
  <conditionalFormatting sqref="B13:B33">
    <cfRule type="duplicateValues" dxfId="374" priority="120677"/>
  </conditionalFormatting>
  <conditionalFormatting sqref="E6:E33">
    <cfRule type="duplicateValues" dxfId="373" priority="120681"/>
  </conditionalFormatting>
  <conditionalFormatting sqref="E6:E33">
    <cfRule type="duplicateValues" dxfId="372" priority="120683"/>
    <cfRule type="duplicateValues" dxfId="371" priority="120684"/>
  </conditionalFormatting>
  <conditionalFormatting sqref="E6:E33">
    <cfRule type="duplicateValues" dxfId="370" priority="120693"/>
    <cfRule type="duplicateValues" dxfId="369" priority="120694"/>
    <cfRule type="duplicateValues" dxfId="368" priority="120695"/>
    <cfRule type="duplicateValues" dxfId="367" priority="120696"/>
  </conditionalFormatting>
  <conditionalFormatting sqref="E141:E145">
    <cfRule type="duplicateValues" dxfId="366" priority="120767"/>
  </conditionalFormatting>
  <conditionalFormatting sqref="E141:E145">
    <cfRule type="duplicateValues" dxfId="365" priority="120768"/>
    <cfRule type="duplicateValues" dxfId="364" priority="120769"/>
  </conditionalFormatting>
  <conditionalFormatting sqref="B141:B145">
    <cfRule type="duplicateValues" dxfId="363" priority="120770"/>
  </conditionalFormatting>
  <conditionalFormatting sqref="E141:E145">
    <cfRule type="duplicateValues" dxfId="362" priority="120771"/>
    <cfRule type="duplicateValues" dxfId="361" priority="120772"/>
    <cfRule type="duplicateValues" dxfId="360" priority="120773"/>
    <cfRule type="duplicateValues" dxfId="359" priority="120774"/>
  </conditionalFormatting>
  <conditionalFormatting sqref="E157">
    <cfRule type="duplicateValues" dxfId="358" priority="8"/>
  </conditionalFormatting>
  <conditionalFormatting sqref="E157">
    <cfRule type="duplicateValues" dxfId="357" priority="6"/>
    <cfRule type="duplicateValues" dxfId="356" priority="7"/>
  </conditionalFormatting>
  <conditionalFormatting sqref="B157">
    <cfRule type="duplicateValues" dxfId="355" priority="5"/>
  </conditionalFormatting>
  <conditionalFormatting sqref="E157">
    <cfRule type="duplicateValues" dxfId="354" priority="1"/>
    <cfRule type="duplicateValues" dxfId="353" priority="2"/>
    <cfRule type="duplicateValues" dxfId="352" priority="3"/>
    <cfRule type="duplicateValues" dxfId="351" priority="4"/>
  </conditionalFormatting>
  <conditionalFormatting sqref="E146:E156 E158">
    <cfRule type="duplicateValues" dxfId="44" priority="120884"/>
  </conditionalFormatting>
  <conditionalFormatting sqref="E146:E156 E158">
    <cfRule type="duplicateValues" dxfId="43" priority="120886"/>
    <cfRule type="duplicateValues" dxfId="42" priority="120887"/>
  </conditionalFormatting>
  <conditionalFormatting sqref="B146:B156 B158">
    <cfRule type="duplicateValues" dxfId="41" priority="120890"/>
  </conditionalFormatting>
  <conditionalFormatting sqref="E146:E156 E158">
    <cfRule type="duplicateValues" dxfId="40" priority="120892"/>
    <cfRule type="duplicateValues" dxfId="39" priority="120893"/>
    <cfRule type="duplicateValues" dxfId="38" priority="120894"/>
    <cfRule type="duplicateValues" dxfId="37" priority="120895"/>
  </conditionalFormatting>
  <hyperlinks>
    <hyperlink ref="B47" r:id="rId7" display="http://s460-helpdesk/CAisd/pdmweb.exe?OP=SEARCH+FACTORY=in+SKIPLIST=1+QBE.EQ.id=3580464"/>
    <hyperlink ref="B46" r:id="rId8" display="http://s460-helpdesk/CAisd/pdmweb.exe?OP=SEARCH+FACTORY=in+SKIPLIST=1+QBE.EQ.id=3580463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topLeftCell="A220" zoomScaleNormal="100" workbookViewId="0">
      <selection activeCell="G116" sqref="G116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8.425781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77" t="s">
        <v>2151</v>
      </c>
      <c r="B1" s="178"/>
      <c r="C1" s="178"/>
      <c r="D1" s="178"/>
      <c r="E1" s="179"/>
    </row>
    <row r="2" spans="1:5" ht="25.5" x14ac:dyDescent="0.25">
      <c r="A2" s="180" t="s">
        <v>2461</v>
      </c>
      <c r="B2" s="181"/>
      <c r="C2" s="181"/>
      <c r="D2" s="181"/>
      <c r="E2" s="182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13">
        <v>44318.708333333336</v>
      </c>
      <c r="C4" s="98"/>
      <c r="D4" s="98"/>
      <c r="E4" s="107"/>
    </row>
    <row r="5" spans="1:5" ht="18.75" thickBot="1" x14ac:dyDescent="0.3">
      <c r="A5" s="104" t="s">
        <v>2415</v>
      </c>
      <c r="B5" s="113">
        <v>44319.25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83" t="s">
        <v>2416</v>
      </c>
      <c r="B7" s="184"/>
      <c r="C7" s="184"/>
      <c r="D7" s="184"/>
      <c r="E7" s="185"/>
    </row>
    <row r="8" spans="1:5" ht="18" x14ac:dyDescent="0.25">
      <c r="A8" s="99" t="s">
        <v>15</v>
      </c>
      <c r="B8" s="99" t="s">
        <v>2417</v>
      </c>
      <c r="C8" s="99" t="s">
        <v>46</v>
      </c>
      <c r="D8" s="108" t="s">
        <v>2420</v>
      </c>
      <c r="E8" s="108" t="s">
        <v>2418</v>
      </c>
    </row>
    <row r="9" spans="1:5" ht="18" x14ac:dyDescent="0.25">
      <c r="A9" s="145" t="str">
        <f>VLOOKUP(B9,'[1]LISTADO ATM'!$A$2:$C$821,3,0)</f>
        <v>DISTRITO NACIONAL</v>
      </c>
      <c r="B9" s="145">
        <v>267</v>
      </c>
      <c r="C9" s="145" t="str">
        <f>VLOOKUP(B9,'[1]LISTADO ATM'!$A$2:$B$821,2,0)</f>
        <v xml:space="preserve">ATM Centro de Caja México </v>
      </c>
      <c r="D9" s="115" t="s">
        <v>2738</v>
      </c>
      <c r="E9" s="146" t="s">
        <v>2620</v>
      </c>
    </row>
    <row r="10" spans="1:5" ht="18" x14ac:dyDescent="0.25">
      <c r="A10" s="145" t="str">
        <f>VLOOKUP(B10,'[1]LISTADO ATM'!$A$2:$C$821,3,0)</f>
        <v>ESTE</v>
      </c>
      <c r="B10" s="145">
        <v>844</v>
      </c>
      <c r="C10" s="145" t="str">
        <f>VLOOKUP(B10,'[1]LISTADO ATM'!$A$2:$B$821,2,0)</f>
        <v xml:space="preserve">ATM San Juan Shopping Center (Bávaro) </v>
      </c>
      <c r="D10" s="115" t="s">
        <v>2738</v>
      </c>
      <c r="E10" s="146" t="s">
        <v>2629</v>
      </c>
    </row>
    <row r="11" spans="1:5" ht="18" x14ac:dyDescent="0.25">
      <c r="A11" s="145" t="str">
        <f>VLOOKUP(B11,'[1]LISTADO ATM'!$A$2:$C$821,3,0)</f>
        <v>NORTE</v>
      </c>
      <c r="B11" s="145">
        <v>262</v>
      </c>
      <c r="C11" s="145" t="str">
        <f>VLOOKUP(B11,'[1]LISTADO ATM'!$A$2:$B$821,2,0)</f>
        <v xml:space="preserve">ATM Oficina Obras Públicas (Santiago) </v>
      </c>
      <c r="D11" s="115" t="s">
        <v>2738</v>
      </c>
      <c r="E11" s="146" t="s">
        <v>2661</v>
      </c>
    </row>
    <row r="12" spans="1:5" ht="18" x14ac:dyDescent="0.25">
      <c r="A12" s="145" t="str">
        <f>VLOOKUP(B12,'[1]LISTADO ATM'!$A$2:$C$821,3,0)</f>
        <v>ESTE</v>
      </c>
      <c r="B12" s="145">
        <v>366</v>
      </c>
      <c r="C12" s="145" t="str">
        <f>VLOOKUP(B12,'[1]LISTADO ATM'!$A$2:$B$821,2,0)</f>
        <v>ATM Oficina Boulevard (Higuey) II</v>
      </c>
      <c r="D12" s="115" t="s">
        <v>2738</v>
      </c>
      <c r="E12" s="146" t="s">
        <v>2659</v>
      </c>
    </row>
    <row r="13" spans="1:5" ht="18" x14ac:dyDescent="0.25">
      <c r="A13" s="145" t="str">
        <f>VLOOKUP(B13,'[1]LISTADO ATM'!$A$2:$C$821,3,0)</f>
        <v>NORTE</v>
      </c>
      <c r="B13" s="145">
        <v>142</v>
      </c>
      <c r="C13" s="145" t="str">
        <f>VLOOKUP(B13,'[1]LISTADO ATM'!$A$2:$B$821,2,0)</f>
        <v xml:space="preserve">ATM Centro de Caja Galerías Bonao </v>
      </c>
      <c r="D13" s="115" t="s">
        <v>2738</v>
      </c>
      <c r="E13" s="146" t="s">
        <v>2651</v>
      </c>
    </row>
    <row r="14" spans="1:5" ht="18" x14ac:dyDescent="0.25">
      <c r="A14" s="145" t="str">
        <f>VLOOKUP(B14,'[1]LISTADO ATM'!$A$2:$C$821,3,0)</f>
        <v>NORTE</v>
      </c>
      <c r="B14" s="145">
        <v>75</v>
      </c>
      <c r="C14" s="145" t="str">
        <f>VLOOKUP(B14,'[1]LISTADO ATM'!$A$2:$B$821,2,0)</f>
        <v xml:space="preserve">ATM Oficina Gaspar Hernández </v>
      </c>
      <c r="D14" s="115" t="s">
        <v>2738</v>
      </c>
      <c r="E14" s="146" t="s">
        <v>2694</v>
      </c>
    </row>
    <row r="15" spans="1:5" ht="18" x14ac:dyDescent="0.25">
      <c r="A15" s="145" t="str">
        <f>VLOOKUP(B15,'[1]LISTADO ATM'!$A$2:$C$821,3,0)</f>
        <v>NORTE</v>
      </c>
      <c r="B15" s="145">
        <v>333</v>
      </c>
      <c r="C15" s="145" t="str">
        <f>VLOOKUP(B15,'[1]LISTADO ATM'!$A$2:$B$821,2,0)</f>
        <v>ATM Oficina Turey Maimón</v>
      </c>
      <c r="D15" s="115" t="s">
        <v>2738</v>
      </c>
      <c r="E15" s="146" t="s">
        <v>2713</v>
      </c>
    </row>
    <row r="16" spans="1:5" ht="18" x14ac:dyDescent="0.25">
      <c r="A16" s="145" t="str">
        <f>VLOOKUP(B16,'[1]LISTADO ATM'!$A$2:$C$821,3,0)</f>
        <v>DISTRITO NACIONAL</v>
      </c>
      <c r="B16" s="145">
        <v>735</v>
      </c>
      <c r="C16" s="145" t="str">
        <f>VLOOKUP(B16,'[1]LISTADO ATM'!$A$2:$B$821,2,0)</f>
        <v xml:space="preserve">ATM Oficina Independencia II  </v>
      </c>
      <c r="D16" s="115" t="s">
        <v>2738</v>
      </c>
      <c r="E16" s="146" t="s">
        <v>2707</v>
      </c>
    </row>
    <row r="17" spans="1:5" ht="18" x14ac:dyDescent="0.25">
      <c r="A17" s="145" t="str">
        <f>VLOOKUP(B17,'[1]LISTADO ATM'!$A$2:$C$821,3,0)</f>
        <v>ESTE</v>
      </c>
      <c r="B17" s="145">
        <v>609</v>
      </c>
      <c r="C17" s="145" t="str">
        <f>VLOOKUP(B17,'[1]LISTADO ATM'!$A$2:$B$821,2,0)</f>
        <v xml:space="preserve">ATM S/M Jumbo (San Pedro) </v>
      </c>
      <c r="D17" s="115" t="s">
        <v>2738</v>
      </c>
      <c r="E17" s="146" t="s">
        <v>2639</v>
      </c>
    </row>
    <row r="18" spans="1:5" ht="18" x14ac:dyDescent="0.25">
      <c r="A18" s="145" t="str">
        <f>VLOOKUP(B18,'[1]LISTADO ATM'!$A$2:$C$821,3,0)</f>
        <v>SUR</v>
      </c>
      <c r="B18" s="145">
        <v>311</v>
      </c>
      <c r="C18" s="145" t="str">
        <f>VLOOKUP(B18,'[1]LISTADO ATM'!$A$2:$B$821,2,0)</f>
        <v>ATM Plaza Eroski</v>
      </c>
      <c r="D18" s="115" t="s">
        <v>2738</v>
      </c>
      <c r="E18" s="146" t="s">
        <v>2583</v>
      </c>
    </row>
    <row r="19" spans="1:5" ht="18" x14ac:dyDescent="0.25">
      <c r="A19" s="145" t="str">
        <f>VLOOKUP(B19,'[1]LISTADO ATM'!$A$2:$C$821,3,0)</f>
        <v>DISTRITO NACIONAL</v>
      </c>
      <c r="B19" s="145">
        <v>629</v>
      </c>
      <c r="C19" s="145" t="str">
        <f>VLOOKUP(B19,'[1]LISTADO ATM'!$A$2:$B$821,2,0)</f>
        <v xml:space="preserve">ATM Oficina Americana Independencia I </v>
      </c>
      <c r="D19" s="115" t="s">
        <v>2738</v>
      </c>
      <c r="E19" s="146" t="s">
        <v>2608</v>
      </c>
    </row>
    <row r="20" spans="1:5" ht="18" x14ac:dyDescent="0.25">
      <c r="A20" s="145" t="str">
        <f>VLOOKUP(B20,'[1]LISTADO ATM'!$A$2:$C$821,3,0)</f>
        <v>ESTE</v>
      </c>
      <c r="B20" s="145">
        <v>612</v>
      </c>
      <c r="C20" s="145" t="str">
        <f>VLOOKUP(B20,'[1]LISTADO ATM'!$A$2:$B$821,2,0)</f>
        <v xml:space="preserve">ATM Plaza Orense (La Romana) </v>
      </c>
      <c r="D20" s="115" t="s">
        <v>2738</v>
      </c>
      <c r="E20" s="146" t="s">
        <v>2603</v>
      </c>
    </row>
    <row r="21" spans="1:5" ht="18" x14ac:dyDescent="0.25">
      <c r="A21" s="145" t="str">
        <f>VLOOKUP(B21,'[1]LISTADO ATM'!$A$2:$C$821,3,0)</f>
        <v>SUR</v>
      </c>
      <c r="B21" s="145">
        <v>44</v>
      </c>
      <c r="C21" s="145" t="str">
        <f>VLOOKUP(B21,'[1]LISTADO ATM'!$A$2:$B$821,2,0)</f>
        <v xml:space="preserve">ATM Oficina Pedernales </v>
      </c>
      <c r="D21" s="115" t="s">
        <v>2738</v>
      </c>
      <c r="E21" s="146" t="s">
        <v>2623</v>
      </c>
    </row>
    <row r="22" spans="1:5" ht="18" x14ac:dyDescent="0.25">
      <c r="A22" s="145" t="str">
        <f>VLOOKUP(B22,'[1]LISTADO ATM'!$A$2:$C$821,3,0)</f>
        <v>DISTRITO NACIONAL</v>
      </c>
      <c r="B22" s="145">
        <v>234</v>
      </c>
      <c r="C22" s="145" t="str">
        <f>VLOOKUP(B22,'[1]LISTADO ATM'!$A$2:$B$821,2,0)</f>
        <v xml:space="preserve">ATM Oficina Boca Chica I </v>
      </c>
      <c r="D22" s="115" t="s">
        <v>2738</v>
      </c>
      <c r="E22" s="146" t="s">
        <v>2621</v>
      </c>
    </row>
    <row r="23" spans="1:5" ht="18" x14ac:dyDescent="0.25">
      <c r="A23" s="145" t="str">
        <f>VLOOKUP(B23,'[1]LISTADO ATM'!$A$2:$C$821,3,0)</f>
        <v>ESTE</v>
      </c>
      <c r="B23" s="145">
        <v>630</v>
      </c>
      <c r="C23" s="145" t="str">
        <f>VLOOKUP(B23,'[1]LISTADO ATM'!$A$2:$B$821,2,0)</f>
        <v xml:space="preserve">ATM Oficina Plaza Zaglul (SPM) </v>
      </c>
      <c r="D23" s="115" t="s">
        <v>2738</v>
      </c>
      <c r="E23" s="146" t="s">
        <v>2616</v>
      </c>
    </row>
    <row r="24" spans="1:5" ht="18" x14ac:dyDescent="0.25">
      <c r="A24" s="145" t="str">
        <f>VLOOKUP(B24,'[1]LISTADO ATM'!$A$2:$C$821,3,0)</f>
        <v>DISTRITO NACIONAL</v>
      </c>
      <c r="B24" s="145">
        <v>390</v>
      </c>
      <c r="C24" s="145" t="str">
        <f>VLOOKUP(B24,'[1]LISTADO ATM'!$A$2:$B$821,2,0)</f>
        <v xml:space="preserve">ATM Oficina Boca Chica II </v>
      </c>
      <c r="D24" s="115" t="s">
        <v>2738</v>
      </c>
      <c r="E24" s="146" t="s">
        <v>2615</v>
      </c>
    </row>
    <row r="25" spans="1:5" ht="18" x14ac:dyDescent="0.25">
      <c r="A25" s="145" t="str">
        <f>VLOOKUP(B25,'[1]LISTADO ATM'!$A$2:$C$821,3,0)</f>
        <v>DISTRITO NACIONAL</v>
      </c>
      <c r="B25" s="145">
        <v>406</v>
      </c>
      <c r="C25" s="145" t="str">
        <f>VLOOKUP(B25,'[1]LISTADO ATM'!$A$2:$B$821,2,0)</f>
        <v xml:space="preserve">ATM UNP Plaza Lama Máximo Gómez </v>
      </c>
      <c r="D25" s="115" t="s">
        <v>2738</v>
      </c>
      <c r="E25" s="146" t="s">
        <v>2613</v>
      </c>
    </row>
    <row r="26" spans="1:5" ht="18" x14ac:dyDescent="0.25">
      <c r="A26" s="145" t="str">
        <f>VLOOKUP(B26,'[1]LISTADO ATM'!$A$2:$C$821,3,0)</f>
        <v>DISTRITO NACIONAL</v>
      </c>
      <c r="B26" s="145">
        <v>715</v>
      </c>
      <c r="C26" s="145" t="str">
        <f>VLOOKUP(B26,'[1]LISTADO ATM'!$A$2:$B$821,2,0)</f>
        <v xml:space="preserve">ATM Oficina 27 de Febrero (Lobby) </v>
      </c>
      <c r="D26" s="115" t="s">
        <v>2738</v>
      </c>
      <c r="E26" s="146" t="s">
        <v>2636</v>
      </c>
    </row>
    <row r="27" spans="1:5" ht="18" x14ac:dyDescent="0.25">
      <c r="A27" s="145" t="str">
        <f>VLOOKUP(B27,'[1]LISTADO ATM'!$A$2:$C$821,3,0)</f>
        <v>DISTRITO NACIONAL</v>
      </c>
      <c r="B27" s="145">
        <v>717</v>
      </c>
      <c r="C27" s="145" t="str">
        <f>VLOOKUP(B27,'[1]LISTADO ATM'!$A$2:$B$821,2,0)</f>
        <v xml:space="preserve">ATM Oficina Los Alcarrizos </v>
      </c>
      <c r="D27" s="115" t="s">
        <v>2738</v>
      </c>
      <c r="E27" s="146" t="s">
        <v>2635</v>
      </c>
    </row>
    <row r="28" spans="1:5" ht="18" x14ac:dyDescent="0.25">
      <c r="A28" s="145" t="str">
        <f>VLOOKUP(B28,'[1]LISTADO ATM'!$A$2:$C$821,3,0)</f>
        <v>SUR</v>
      </c>
      <c r="B28" s="145">
        <v>881</v>
      </c>
      <c r="C28" s="145" t="str">
        <f>VLOOKUP(B28,'[1]LISTADO ATM'!$A$2:$B$821,2,0)</f>
        <v xml:space="preserve">ATM UNP Yaguate (San Cristóbal) </v>
      </c>
      <c r="D28" s="115" t="s">
        <v>2738</v>
      </c>
      <c r="E28" s="146" t="s">
        <v>2628</v>
      </c>
    </row>
    <row r="29" spans="1:5" ht="18" x14ac:dyDescent="0.25">
      <c r="A29" s="145" t="str">
        <f>VLOOKUP(B29,'[1]LISTADO ATM'!$A$2:$C$821,3,0)</f>
        <v>NORTE</v>
      </c>
      <c r="B29" s="145">
        <v>965</v>
      </c>
      <c r="C29" s="145" t="str">
        <f>VLOOKUP(B29,'[1]LISTADO ATM'!$A$2:$B$821,2,0)</f>
        <v xml:space="preserve">ATM S/M La Fuente FUN (Santiago) </v>
      </c>
      <c r="D29" s="115" t="s">
        <v>2738</v>
      </c>
      <c r="E29" s="146" t="s">
        <v>2627</v>
      </c>
    </row>
    <row r="30" spans="1:5" ht="18" x14ac:dyDescent="0.25">
      <c r="A30" s="145" t="str">
        <f>VLOOKUP(B30,'[1]LISTADO ATM'!$A$2:$C$821,3,0)</f>
        <v>SUR</v>
      </c>
      <c r="B30" s="145">
        <v>48</v>
      </c>
      <c r="C30" s="145" t="str">
        <f>VLOOKUP(B30,'[1]LISTADO ATM'!$A$2:$B$821,2,0)</f>
        <v xml:space="preserve">ATM Autoservicio Neiba I </v>
      </c>
      <c r="D30" s="115" t="s">
        <v>2738</v>
      </c>
      <c r="E30" s="146" t="s">
        <v>2626</v>
      </c>
    </row>
    <row r="31" spans="1:5" ht="18" x14ac:dyDescent="0.25">
      <c r="A31" s="145" t="str">
        <f>VLOOKUP(B31,'[1]LISTADO ATM'!$A$2:$C$821,3,0)</f>
        <v>SUR</v>
      </c>
      <c r="B31" s="145">
        <v>50</v>
      </c>
      <c r="C31" s="145" t="str">
        <f>VLOOKUP(B31,'[1]LISTADO ATM'!$A$2:$B$821,2,0)</f>
        <v xml:space="preserve">ATM Oficina Padre Las Casas (Azua) </v>
      </c>
      <c r="D31" s="115" t="s">
        <v>2738</v>
      </c>
      <c r="E31" s="146" t="s">
        <v>2625</v>
      </c>
    </row>
    <row r="32" spans="1:5" ht="18" x14ac:dyDescent="0.25">
      <c r="A32" s="145" t="str">
        <f>VLOOKUP(B32,'[1]LISTADO ATM'!$A$2:$C$821,3,0)</f>
        <v>SUR</v>
      </c>
      <c r="B32" s="145">
        <v>182</v>
      </c>
      <c r="C32" s="145" t="str">
        <f>VLOOKUP(B32,'[1]LISTADO ATM'!$A$2:$B$821,2,0)</f>
        <v xml:space="preserve">ATM Barahona Comb </v>
      </c>
      <c r="D32" s="115" t="s">
        <v>2738</v>
      </c>
      <c r="E32" s="146" t="s">
        <v>2646</v>
      </c>
    </row>
    <row r="33" spans="1:5" ht="18" x14ac:dyDescent="0.25">
      <c r="A33" s="145" t="str">
        <f>VLOOKUP(B33,'[1]LISTADO ATM'!$A$2:$C$821,3,0)</f>
        <v>NORTE</v>
      </c>
      <c r="B33" s="145">
        <v>256</v>
      </c>
      <c r="C33" s="145" t="str">
        <f>VLOOKUP(B33,'[1]LISTADO ATM'!$A$2:$B$821,2,0)</f>
        <v xml:space="preserve">ATM Oficina Licey Al Medio </v>
      </c>
      <c r="D33" s="115" t="s">
        <v>2738</v>
      </c>
      <c r="E33" s="146" t="s">
        <v>2645</v>
      </c>
    </row>
    <row r="34" spans="1:5" ht="18" x14ac:dyDescent="0.25">
      <c r="A34" s="145" t="str">
        <f>VLOOKUP(B34,'[1]LISTADO ATM'!$A$2:$C$821,3,0)</f>
        <v>ESTE</v>
      </c>
      <c r="B34" s="145">
        <v>330</v>
      </c>
      <c r="C34" s="145" t="str">
        <f>VLOOKUP(B34,'[1]LISTADO ATM'!$A$2:$B$821,2,0)</f>
        <v xml:space="preserve">ATM Oficina Boulevard (Higuey) </v>
      </c>
      <c r="D34" s="115" t="s">
        <v>2738</v>
      </c>
      <c r="E34" s="146" t="s">
        <v>2644</v>
      </c>
    </row>
    <row r="35" spans="1:5" ht="18" x14ac:dyDescent="0.25">
      <c r="A35" s="145" t="str">
        <f>VLOOKUP(B35,'[1]LISTADO ATM'!$A$2:$C$821,3,0)</f>
        <v>DISTRITO NACIONAL</v>
      </c>
      <c r="B35" s="145">
        <v>713</v>
      </c>
      <c r="C35" s="145" t="str">
        <f>VLOOKUP(B35,'[1]LISTADO ATM'!$A$2:$B$821,2,0)</f>
        <v xml:space="preserve">ATM Oficina Las Américas </v>
      </c>
      <c r="D35" s="115" t="s">
        <v>2738</v>
      </c>
      <c r="E35" s="146" t="s">
        <v>2641</v>
      </c>
    </row>
    <row r="36" spans="1:5" ht="18" x14ac:dyDescent="0.25">
      <c r="A36" s="145" t="str">
        <f>VLOOKUP(B36,'[1]LISTADO ATM'!$A$2:$C$821,3,0)</f>
        <v>NORTE</v>
      </c>
      <c r="B36" s="145">
        <v>181</v>
      </c>
      <c r="C36" s="145" t="str">
        <f>VLOOKUP(B36,'[1]LISTADO ATM'!$A$2:$B$821,2,0)</f>
        <v xml:space="preserve">ATM Oficina Sabaneta </v>
      </c>
      <c r="D36" s="115" t="s">
        <v>2738</v>
      </c>
      <c r="E36" s="146" t="s">
        <v>2652</v>
      </c>
    </row>
    <row r="37" spans="1:5" ht="18" x14ac:dyDescent="0.25">
      <c r="A37" s="145" t="str">
        <f>VLOOKUP(B37,'[1]LISTADO ATM'!$A$2:$C$821,3,0)</f>
        <v>DISTRITO NACIONAL</v>
      </c>
      <c r="B37" s="145">
        <v>929</v>
      </c>
      <c r="C37" s="145" t="str">
        <f>VLOOKUP(B37,'[1]LISTADO ATM'!$A$2:$B$821,2,0)</f>
        <v>ATM Autoservicio Nacional El Conde</v>
      </c>
      <c r="D37" s="115" t="s">
        <v>2738</v>
      </c>
      <c r="E37" s="146" t="s">
        <v>2681</v>
      </c>
    </row>
    <row r="38" spans="1:5" ht="18" x14ac:dyDescent="0.25">
      <c r="A38" s="145" t="str">
        <f>VLOOKUP(B38,'[1]LISTADO ATM'!$A$2:$C$821,3,0)</f>
        <v>ESTE</v>
      </c>
      <c r="B38" s="145">
        <v>268</v>
      </c>
      <c r="C38" s="145" t="str">
        <f>VLOOKUP(B38,'[1]LISTADO ATM'!$A$2:$B$821,2,0)</f>
        <v xml:space="preserve">ATM Autobanco La Altagracia (Higuey) </v>
      </c>
      <c r="D38" s="115" t="s">
        <v>2738</v>
      </c>
      <c r="E38" s="146" t="s">
        <v>2677</v>
      </c>
    </row>
    <row r="39" spans="1:5" ht="18" x14ac:dyDescent="0.25">
      <c r="A39" s="145" t="str">
        <f>VLOOKUP(B39,'[1]LISTADO ATM'!$A$2:$C$821,3,0)</f>
        <v>DISTRITO NACIONAL</v>
      </c>
      <c r="B39" s="145">
        <v>461</v>
      </c>
      <c r="C39" s="145" t="str">
        <f>VLOOKUP(B39,'[1]LISTADO ATM'!$A$2:$B$821,2,0)</f>
        <v xml:space="preserve">ATM Autobanco Sarasota I </v>
      </c>
      <c r="D39" s="115" t="s">
        <v>2738</v>
      </c>
      <c r="E39" s="146" t="s">
        <v>2672</v>
      </c>
    </row>
    <row r="40" spans="1:5" ht="18" x14ac:dyDescent="0.25">
      <c r="A40" s="145" t="str">
        <f>VLOOKUP(B40,'[1]LISTADO ATM'!$A$2:$C$821,3,0)</f>
        <v>DISTRITO NACIONAL</v>
      </c>
      <c r="B40" s="145">
        <v>453</v>
      </c>
      <c r="C40" s="145" t="str">
        <f>VLOOKUP(B40,'[1]LISTADO ATM'!$A$2:$B$821,2,0)</f>
        <v xml:space="preserve">ATM Autobanco Sarasota II </v>
      </c>
      <c r="D40" s="115" t="s">
        <v>2738</v>
      </c>
      <c r="E40" s="146" t="s">
        <v>2670</v>
      </c>
    </row>
    <row r="41" spans="1:5" ht="18" x14ac:dyDescent="0.25">
      <c r="A41" s="145" t="str">
        <f>VLOOKUP(B41,'[1]LISTADO ATM'!$A$2:$C$821,3,0)</f>
        <v>NORTE</v>
      </c>
      <c r="B41" s="145">
        <v>157</v>
      </c>
      <c r="C41" s="145" t="str">
        <f>VLOOKUP(B41,'[1]LISTADO ATM'!$A$2:$B$821,2,0)</f>
        <v xml:space="preserve">ATM Oficina Samaná </v>
      </c>
      <c r="D41" s="115" t="s">
        <v>2738</v>
      </c>
      <c r="E41" s="146" t="s">
        <v>2668</v>
      </c>
    </row>
    <row r="42" spans="1:5" ht="18" x14ac:dyDescent="0.25">
      <c r="A42" s="145" t="str">
        <f>VLOOKUP(B42,'[1]LISTADO ATM'!$A$2:$C$821,3,0)</f>
        <v>NORTE</v>
      </c>
      <c r="B42" s="145">
        <v>144</v>
      </c>
      <c r="C42" s="145" t="str">
        <f>VLOOKUP(B42,'[1]LISTADO ATM'!$A$2:$B$821,2,0)</f>
        <v xml:space="preserve">ATM Oficina Villa Altagracia </v>
      </c>
      <c r="D42" s="115" t="s">
        <v>2738</v>
      </c>
      <c r="E42" s="146" t="s">
        <v>2665</v>
      </c>
    </row>
    <row r="43" spans="1:5" ht="18" x14ac:dyDescent="0.25">
      <c r="A43" s="145" t="str">
        <f>VLOOKUP(B43,'[1]LISTADO ATM'!$A$2:$C$821,3,0)</f>
        <v>DISTRITO NACIONAL</v>
      </c>
      <c r="B43" s="145">
        <v>541</v>
      </c>
      <c r="C43" s="145" t="str">
        <f>VLOOKUP(B43,'[1]LISTADO ATM'!$A$2:$B$821,2,0)</f>
        <v xml:space="preserve">ATM Oficina Sambil II </v>
      </c>
      <c r="D43" s="115" t="s">
        <v>2738</v>
      </c>
      <c r="E43" s="146" t="s">
        <v>2664</v>
      </c>
    </row>
    <row r="44" spans="1:5" ht="18" x14ac:dyDescent="0.25">
      <c r="A44" s="145" t="str">
        <f>VLOOKUP(B44,'[1]LISTADO ATM'!$A$2:$C$821,3,0)</f>
        <v>DISTRITO NACIONAL</v>
      </c>
      <c r="B44" s="145">
        <v>409</v>
      </c>
      <c r="C44" s="145" t="str">
        <f>VLOOKUP(B44,'[1]LISTADO ATM'!$A$2:$B$821,2,0)</f>
        <v xml:space="preserve">ATM Oficina Las Palmas de Herrera I </v>
      </c>
      <c r="D44" s="115" t="s">
        <v>2738</v>
      </c>
      <c r="E44" s="146" t="s">
        <v>2695</v>
      </c>
    </row>
    <row r="45" spans="1:5" ht="18" x14ac:dyDescent="0.25">
      <c r="A45" s="145" t="str">
        <f>VLOOKUP(B45,'[1]LISTADO ATM'!$A$2:$C$821,3,0)</f>
        <v>ESTE</v>
      </c>
      <c r="B45" s="145">
        <v>294</v>
      </c>
      <c r="C45" s="145" t="str">
        <f>VLOOKUP(B45,'[1]LISTADO ATM'!$A$2:$B$821,2,0)</f>
        <v xml:space="preserve">ATM Plaza Zaglul San Pedro II </v>
      </c>
      <c r="D45" s="115" t="s">
        <v>2738</v>
      </c>
      <c r="E45" s="146" t="s">
        <v>2714</v>
      </c>
    </row>
    <row r="46" spans="1:5" ht="18" x14ac:dyDescent="0.25">
      <c r="A46" s="145" t="str">
        <f>VLOOKUP(B46,'[1]LISTADO ATM'!$A$2:$C$821,3,0)</f>
        <v>DISTRITO NACIONAL</v>
      </c>
      <c r="B46" s="145">
        <v>868</v>
      </c>
      <c r="C46" s="145" t="str">
        <f>VLOOKUP(B46,'[1]LISTADO ATM'!$A$2:$B$821,2,0)</f>
        <v xml:space="preserve">ATM Casino Diamante </v>
      </c>
      <c r="D46" s="115" t="s">
        <v>2738</v>
      </c>
      <c r="E46" s="146" t="s">
        <v>2710</v>
      </c>
    </row>
    <row r="47" spans="1:5" ht="18" x14ac:dyDescent="0.25">
      <c r="A47" s="145" t="str">
        <f>VLOOKUP(B47,'[1]LISTADO ATM'!$A$2:$C$821,3,0)</f>
        <v>DISTRITO NACIONAL</v>
      </c>
      <c r="B47" s="145">
        <v>23</v>
      </c>
      <c r="C47" s="145" t="str">
        <f>VLOOKUP(B47,'[1]LISTADO ATM'!$A$2:$B$821,2,0)</f>
        <v xml:space="preserve">ATM Oficina México </v>
      </c>
      <c r="D47" s="115" t="s">
        <v>2738</v>
      </c>
      <c r="E47" s="146" t="s">
        <v>2709</v>
      </c>
    </row>
    <row r="48" spans="1:5" ht="18" x14ac:dyDescent="0.25">
      <c r="A48" s="145" t="str">
        <f>VLOOKUP(B48,'[1]LISTADO ATM'!$A$2:$C$821,3,0)</f>
        <v>NORTE</v>
      </c>
      <c r="B48" s="145">
        <v>649</v>
      </c>
      <c r="C48" s="145" t="str">
        <f>VLOOKUP(B48,'[1]LISTADO ATM'!$A$2:$B$821,2,0)</f>
        <v xml:space="preserve">ATM Oficina Galería 56 (San Francisco de Macorís) </v>
      </c>
      <c r="D48" s="115" t="s">
        <v>2738</v>
      </c>
      <c r="E48" s="146" t="s">
        <v>2703</v>
      </c>
    </row>
    <row r="49" spans="1:5" ht="18" x14ac:dyDescent="0.25">
      <c r="A49" s="145" t="str">
        <f>VLOOKUP(B49,'[1]LISTADO ATM'!$A$2:$C$821,3,0)</f>
        <v>DISTRITO NACIONAL</v>
      </c>
      <c r="B49" s="145">
        <v>721</v>
      </c>
      <c r="C49" s="145" t="str">
        <f>VLOOKUP(B49,'[1]LISTADO ATM'!$A$2:$B$821,2,0)</f>
        <v xml:space="preserve">ATM Oficina Charles de Gaulle II </v>
      </c>
      <c r="D49" s="115" t="s">
        <v>2738</v>
      </c>
      <c r="E49" s="146" t="s">
        <v>2702</v>
      </c>
    </row>
    <row r="50" spans="1:5" ht="18" x14ac:dyDescent="0.25">
      <c r="A50" s="145" t="str">
        <f>VLOOKUP(B50,'[1]LISTADO ATM'!$A$2:$C$821,3,0)</f>
        <v>DISTRITO NACIONAL</v>
      </c>
      <c r="B50" s="145">
        <v>883</v>
      </c>
      <c r="C50" s="145" t="str">
        <f>VLOOKUP(B50,'[1]LISTADO ATM'!$A$2:$B$821,2,0)</f>
        <v xml:space="preserve">ATM Oficina Filadelfia Plaza </v>
      </c>
      <c r="D50" s="115" t="s">
        <v>2738</v>
      </c>
      <c r="E50" s="146" t="s">
        <v>2699</v>
      </c>
    </row>
    <row r="51" spans="1:5" ht="18" x14ac:dyDescent="0.25">
      <c r="A51" s="145" t="str">
        <f>VLOOKUP(B51,'[1]LISTADO ATM'!$A$2:$C$821,3,0)</f>
        <v>DISTRITO NACIONAL</v>
      </c>
      <c r="B51" s="145">
        <v>815</v>
      </c>
      <c r="C51" s="145" t="str">
        <f>VLOOKUP(B51,'[1]LISTADO ATM'!$A$2:$B$821,2,0)</f>
        <v xml:space="preserve">ATM Oficina Atalaya del Mar </v>
      </c>
      <c r="D51" s="115" t="s">
        <v>2738</v>
      </c>
      <c r="E51" s="146" t="s">
        <v>2698</v>
      </c>
    </row>
    <row r="52" spans="1:5" ht="18" x14ac:dyDescent="0.25">
      <c r="A52" s="145" t="str">
        <f>VLOOKUP(B52,'[1]LISTADO ATM'!$A$2:$C$821,3,0)</f>
        <v>ESTE</v>
      </c>
      <c r="B52" s="145">
        <v>651</v>
      </c>
      <c r="C52" s="145" t="str">
        <f>VLOOKUP(B52,'[1]LISTADO ATM'!$A$2:$B$821,2,0)</f>
        <v>ATM Eco Petroleo Romana</v>
      </c>
      <c r="D52" s="115" t="s">
        <v>2738</v>
      </c>
      <c r="E52" s="146" t="s">
        <v>2717</v>
      </c>
    </row>
    <row r="53" spans="1:5" ht="18" x14ac:dyDescent="0.25">
      <c r="A53" s="145" t="str">
        <f>VLOOKUP(B53,'[1]LISTADO ATM'!$A$2:$C$821,3,0)</f>
        <v>ESTE</v>
      </c>
      <c r="B53" s="145">
        <v>219</v>
      </c>
      <c r="C53" s="145" t="str">
        <f>VLOOKUP(B53,'[1]LISTADO ATM'!$A$2:$B$821,2,0)</f>
        <v xml:space="preserve">ATM Oficina La Altagracia (Higuey) </v>
      </c>
      <c r="D53" s="115" t="s">
        <v>2738</v>
      </c>
      <c r="E53" s="146" t="s">
        <v>2739</v>
      </c>
    </row>
    <row r="54" spans="1:5" ht="18" x14ac:dyDescent="0.25">
      <c r="A54" s="145" t="str">
        <f>VLOOKUP(B54,'[1]LISTADO ATM'!$A$2:$C$821,3,0)</f>
        <v>NORTE</v>
      </c>
      <c r="B54" s="145">
        <v>77</v>
      </c>
      <c r="C54" s="145" t="str">
        <f>VLOOKUP(B54,'[1]LISTADO ATM'!$A$2:$B$821,2,0)</f>
        <v xml:space="preserve">ATM Oficina Cruce de Imbert </v>
      </c>
      <c r="D54" s="115" t="s">
        <v>2738</v>
      </c>
      <c r="E54" s="146" t="s">
        <v>2741</v>
      </c>
    </row>
    <row r="55" spans="1:5" ht="18" x14ac:dyDescent="0.25">
      <c r="A55" s="145" t="e">
        <f>VLOOKUP(B55,'[1]LISTADO ATM'!$A$2:$C$821,3,0)</f>
        <v>#N/A</v>
      </c>
      <c r="B55" s="145"/>
      <c r="C55" s="145" t="e">
        <f>VLOOKUP(B55,'[1]LISTADO ATM'!$A$2:$B$821,2,0)</f>
        <v>#N/A</v>
      </c>
      <c r="D55" s="115"/>
      <c r="E55" s="146"/>
    </row>
    <row r="56" spans="1:5" ht="18" x14ac:dyDescent="0.25">
      <c r="A56" s="145" t="e">
        <f>VLOOKUP(B56,'[1]LISTADO ATM'!$A$2:$C$821,3,0)</f>
        <v>#N/A</v>
      </c>
      <c r="B56" s="145"/>
      <c r="C56" s="145" t="e">
        <f>VLOOKUP(B56,'[1]LISTADO ATM'!$A$2:$B$821,2,0)</f>
        <v>#N/A</v>
      </c>
      <c r="D56" s="115"/>
      <c r="E56" s="146"/>
    </row>
    <row r="57" spans="1:5" ht="18" x14ac:dyDescent="0.25">
      <c r="A57" s="145" t="e">
        <f>VLOOKUP(B57,'[1]LISTADO ATM'!$A$2:$C$821,3,0)</f>
        <v>#N/A</v>
      </c>
      <c r="B57" s="145"/>
      <c r="C57" s="145" t="e">
        <f>VLOOKUP(B57,'[1]LISTADO ATM'!$A$2:$B$821,2,0)</f>
        <v>#N/A</v>
      </c>
      <c r="D57" s="115"/>
      <c r="E57" s="146"/>
    </row>
    <row r="58" spans="1:5" ht="18" x14ac:dyDescent="0.25">
      <c r="A58" s="145" t="e">
        <f>VLOOKUP(B58,'[1]LISTADO ATM'!$A$2:$C$821,3,0)</f>
        <v>#N/A</v>
      </c>
      <c r="B58" s="145"/>
      <c r="C58" s="145" t="e">
        <f>VLOOKUP(B58,'[1]LISTADO ATM'!$A$2:$B$821,2,0)</f>
        <v>#N/A</v>
      </c>
      <c r="D58" s="115"/>
      <c r="E58" s="146"/>
    </row>
    <row r="59" spans="1:5" ht="18" x14ac:dyDescent="0.25">
      <c r="A59" s="145" t="e">
        <f>VLOOKUP(B59,'[1]LISTADO ATM'!$A$2:$C$821,3,0)</f>
        <v>#N/A</v>
      </c>
      <c r="B59" s="145"/>
      <c r="C59" s="145" t="e">
        <f>VLOOKUP(B59,'[1]LISTADO ATM'!$A$2:$B$821,2,0)</f>
        <v>#N/A</v>
      </c>
      <c r="D59" s="115"/>
      <c r="E59" s="146"/>
    </row>
    <row r="60" spans="1:5" ht="18" x14ac:dyDescent="0.25">
      <c r="A60" s="145" t="e">
        <f>VLOOKUP(B60,'[1]LISTADO ATM'!$A$2:$C$821,3,0)</f>
        <v>#N/A</v>
      </c>
      <c r="B60" s="145"/>
      <c r="C60" s="145" t="e">
        <f>VLOOKUP(B60,'[1]LISTADO ATM'!$A$2:$B$821,2,0)</f>
        <v>#N/A</v>
      </c>
      <c r="D60" s="115"/>
      <c r="E60" s="146"/>
    </row>
    <row r="61" spans="1:5" ht="18" x14ac:dyDescent="0.25">
      <c r="A61" s="145" t="e">
        <f>VLOOKUP(B61,'[1]LISTADO ATM'!$A$2:$C$821,3,0)</f>
        <v>#N/A</v>
      </c>
      <c r="B61" s="145"/>
      <c r="C61" s="145" t="e">
        <f>VLOOKUP(B61,'[1]LISTADO ATM'!$A$2:$B$821,2,0)</f>
        <v>#N/A</v>
      </c>
      <c r="D61" s="115"/>
      <c r="E61" s="146"/>
    </row>
    <row r="62" spans="1:5" ht="18.75" thickBot="1" x14ac:dyDescent="0.3">
      <c r="A62" s="100" t="s">
        <v>2486</v>
      </c>
      <c r="B62" s="134">
        <f>COUNT(#REF!)</f>
        <v>0</v>
      </c>
      <c r="C62" s="186"/>
      <c r="D62" s="172"/>
      <c r="E62" s="173"/>
    </row>
    <row r="63" spans="1:5" x14ac:dyDescent="0.25">
      <c r="B63" s="102"/>
      <c r="E63" s="102"/>
    </row>
    <row r="64" spans="1:5" ht="18" x14ac:dyDescent="0.25">
      <c r="A64" s="183" t="s">
        <v>2487</v>
      </c>
      <c r="B64" s="184"/>
      <c r="C64" s="184"/>
      <c r="D64" s="184"/>
      <c r="E64" s="185"/>
    </row>
    <row r="65" spans="1:5" ht="18" x14ac:dyDescent="0.25">
      <c r="A65" s="99" t="s">
        <v>15</v>
      </c>
      <c r="B65" s="99" t="s">
        <v>2417</v>
      </c>
      <c r="C65" s="99" t="s">
        <v>46</v>
      </c>
      <c r="D65" s="99" t="s">
        <v>2420</v>
      </c>
      <c r="E65" s="108" t="s">
        <v>2418</v>
      </c>
    </row>
    <row r="66" spans="1:5" ht="18" x14ac:dyDescent="0.25">
      <c r="A66" s="97" t="str">
        <f>VLOOKUP(B66,'[1]LISTADO ATM'!$A$2:$C$821,3,0)</f>
        <v>NORTE</v>
      </c>
      <c r="B66" s="145">
        <v>654</v>
      </c>
      <c r="C66" s="123" t="str">
        <f>VLOOKUP(B66,'[1]LISTADO ATM'!$A$2:$B$821,2,0)</f>
        <v>ATM Autoservicio S/M Jumbo Puerto Plata</v>
      </c>
      <c r="D66" s="115" t="s">
        <v>2743</v>
      </c>
      <c r="E66" s="146" t="s">
        <v>2604</v>
      </c>
    </row>
    <row r="67" spans="1:5" ht="18" x14ac:dyDescent="0.25">
      <c r="A67" s="97" t="str">
        <f>VLOOKUP(B67,'[1]LISTADO ATM'!$A$2:$C$821,3,0)</f>
        <v>SUR</v>
      </c>
      <c r="B67" s="145">
        <v>252</v>
      </c>
      <c r="C67" s="146" t="str">
        <f>VLOOKUP(B67,'[1]LISTADO ATM'!$A$2:$B$821,2,0)</f>
        <v xml:space="preserve">ATM Banco Agrícola (Barahona) </v>
      </c>
      <c r="D67" s="115" t="s">
        <v>2743</v>
      </c>
      <c r="E67" s="146" t="s">
        <v>2582</v>
      </c>
    </row>
    <row r="68" spans="1:5" ht="18" x14ac:dyDescent="0.25">
      <c r="A68" s="97" t="e">
        <f>VLOOKUP(B68,'[1]LISTADO ATM'!$A$2:$C$821,3,0)</f>
        <v>#N/A</v>
      </c>
      <c r="B68" s="145"/>
      <c r="C68" s="146" t="e">
        <f>VLOOKUP(B68,'[1]LISTADO ATM'!$A$2:$B$821,2,0)</f>
        <v>#N/A</v>
      </c>
      <c r="D68" s="115"/>
      <c r="E68" s="146"/>
    </row>
    <row r="69" spans="1:5" ht="18" x14ac:dyDescent="0.25">
      <c r="A69" s="97" t="e">
        <f>VLOOKUP(B69,'[1]LISTADO ATM'!$A$2:$C$821,3,0)</f>
        <v>#N/A</v>
      </c>
      <c r="B69" s="145"/>
      <c r="C69" s="146" t="e">
        <f>VLOOKUP(B69,'[1]LISTADO ATM'!$A$2:$B$821,2,0)</f>
        <v>#N/A</v>
      </c>
      <c r="D69" s="115"/>
      <c r="E69" s="146"/>
    </row>
    <row r="70" spans="1:5" ht="18" x14ac:dyDescent="0.25">
      <c r="A70" s="97" t="e">
        <f>VLOOKUP(B70,'[1]LISTADO ATM'!$A$2:$C$821,3,0)</f>
        <v>#N/A</v>
      </c>
      <c r="B70" s="145"/>
      <c r="C70" s="146" t="e">
        <f>VLOOKUP(B70,'[1]LISTADO ATM'!$A$2:$B$821,2,0)</f>
        <v>#N/A</v>
      </c>
      <c r="D70" s="115"/>
      <c r="E70" s="146"/>
    </row>
    <row r="71" spans="1:5" ht="18.75" thickBot="1" x14ac:dyDescent="0.3">
      <c r="A71" s="100" t="s">
        <v>2486</v>
      </c>
      <c r="B71" s="134">
        <f>COUNT(B66:B66)</f>
        <v>1</v>
      </c>
      <c r="C71" s="171"/>
      <c r="D71" s="172"/>
      <c r="E71" s="173"/>
    </row>
    <row r="72" spans="1:5" ht="15.75" thickBot="1" x14ac:dyDescent="0.3">
      <c r="B72" s="102"/>
      <c r="E72" s="102"/>
    </row>
    <row r="73" spans="1:5" ht="18.75" thickBot="1" x14ac:dyDescent="0.3">
      <c r="A73" s="174" t="s">
        <v>2488</v>
      </c>
      <c r="B73" s="175"/>
      <c r="C73" s="175"/>
      <c r="D73" s="175"/>
      <c r="E73" s="176"/>
    </row>
    <row r="74" spans="1:5" ht="18" x14ac:dyDescent="0.25">
      <c r="A74" s="99" t="s">
        <v>15</v>
      </c>
      <c r="B74" s="99" t="s">
        <v>2417</v>
      </c>
      <c r="C74" s="99" t="s">
        <v>46</v>
      </c>
      <c r="D74" s="99" t="s">
        <v>2420</v>
      </c>
      <c r="E74" s="108" t="s">
        <v>2418</v>
      </c>
    </row>
    <row r="75" spans="1:5" ht="18" x14ac:dyDescent="0.25">
      <c r="A75" s="131" t="str">
        <f>VLOOKUP(B75,'[1]LISTADO ATM'!$A$2:$C$821,3,0)</f>
        <v>DISTRITO NACIONAL</v>
      </c>
      <c r="B75" s="145">
        <v>719</v>
      </c>
      <c r="C75" s="114" t="str">
        <f>VLOOKUP(B75,'[1]LISTADO ATM'!$A$2:$B$821,2,0)</f>
        <v xml:space="preserve">ATM Ayuntamiento Municipal San Luís </v>
      </c>
      <c r="D75" s="116" t="s">
        <v>2442</v>
      </c>
      <c r="E75" s="146" t="s">
        <v>2728</v>
      </c>
    </row>
    <row r="76" spans="1:5" ht="18" x14ac:dyDescent="0.25">
      <c r="A76" s="131" t="str">
        <f>VLOOKUP(B76,'[1]LISTADO ATM'!$A$2:$C$821,3,0)</f>
        <v>DISTRITO NACIONAL</v>
      </c>
      <c r="B76" s="145">
        <v>486</v>
      </c>
      <c r="C76" s="114" t="str">
        <f>VLOOKUP(B76,'[1]LISTADO ATM'!$A$2:$B$821,2,0)</f>
        <v xml:space="preserve">ATM Olé La Caleta </v>
      </c>
      <c r="D76" s="116" t="s">
        <v>2442</v>
      </c>
      <c r="E76" s="146" t="s">
        <v>2574</v>
      </c>
    </row>
    <row r="77" spans="1:5" ht="18" x14ac:dyDescent="0.25">
      <c r="A77" s="131" t="str">
        <f>VLOOKUP(B77,'[1]LISTADO ATM'!$A$2:$C$821,3,0)</f>
        <v>DISTRITO NACIONAL</v>
      </c>
      <c r="B77" s="145">
        <v>12</v>
      </c>
      <c r="C77" s="114" t="str">
        <f>VLOOKUP(B77,'[1]LISTADO ATM'!$A$2:$B$821,2,0)</f>
        <v xml:space="preserve">ATM Comercial Ganadera (San Isidro) </v>
      </c>
      <c r="D77" s="116" t="s">
        <v>2442</v>
      </c>
      <c r="E77" s="146">
        <v>3335870606</v>
      </c>
    </row>
    <row r="78" spans="1:5" ht="18" x14ac:dyDescent="0.25">
      <c r="A78" s="131" t="str">
        <f>VLOOKUP(B78,'[1]LISTADO ATM'!$A$2:$C$821,3,0)</f>
        <v>ESTE</v>
      </c>
      <c r="B78" s="145">
        <v>934</v>
      </c>
      <c r="C78" s="114" t="str">
        <f>VLOOKUP(B78,'[1]LISTADO ATM'!$A$2:$B$821,2,0)</f>
        <v>ATM Hotel Dreams La Romana</v>
      </c>
      <c r="D78" s="116" t="s">
        <v>2442</v>
      </c>
      <c r="E78" s="146" t="s">
        <v>2578</v>
      </c>
    </row>
    <row r="79" spans="1:5" ht="18" x14ac:dyDescent="0.25">
      <c r="A79" s="131" t="str">
        <f>VLOOKUP(B79,'[1]LISTADO ATM'!$A$2:$C$821,3,0)</f>
        <v>DISTRITO NACIONAL</v>
      </c>
      <c r="B79" s="145">
        <v>701</v>
      </c>
      <c r="C79" s="114" t="str">
        <f>VLOOKUP(B79,'[1]LISTADO ATM'!$A$2:$B$821,2,0)</f>
        <v>ATM Autoservicio Los Alcarrizos</v>
      </c>
      <c r="D79" s="116" t="s">
        <v>2442</v>
      </c>
      <c r="E79" s="146" t="s">
        <v>2584</v>
      </c>
    </row>
    <row r="80" spans="1:5" ht="18" x14ac:dyDescent="0.25">
      <c r="A80" s="131" t="str">
        <f>VLOOKUP(B80,'[1]LISTADO ATM'!$A$2:$C$821,3,0)</f>
        <v>DISTRITO NACIONAL</v>
      </c>
      <c r="B80" s="145">
        <v>791</v>
      </c>
      <c r="C80" s="114" t="str">
        <f>VLOOKUP(B80,'[1]LISTADO ATM'!$A$2:$B$821,2,0)</f>
        <v xml:space="preserve">ATM Oficina Sans Soucí </v>
      </c>
      <c r="D80" s="116" t="s">
        <v>2442</v>
      </c>
      <c r="E80" s="146" t="s">
        <v>2581</v>
      </c>
    </row>
    <row r="81" spans="1:5" ht="18" x14ac:dyDescent="0.25">
      <c r="A81" s="131" t="str">
        <f>VLOOKUP(B81,'[1]LISTADO ATM'!$A$2:$C$821,3,0)</f>
        <v>DISTRITO NACIONAL</v>
      </c>
      <c r="B81" s="145">
        <v>354</v>
      </c>
      <c r="C81" s="114" t="str">
        <f>VLOOKUP(B81,'[1]LISTADO ATM'!$A$2:$B$821,2,0)</f>
        <v xml:space="preserve">ATM Oficina Núñez de Cáceres II </v>
      </c>
      <c r="D81" s="116" t="s">
        <v>2442</v>
      </c>
      <c r="E81" s="146" t="s">
        <v>2589</v>
      </c>
    </row>
    <row r="82" spans="1:5" ht="18" x14ac:dyDescent="0.25">
      <c r="A82" s="131" t="str">
        <f>VLOOKUP(B82,'[1]LISTADO ATM'!$A$2:$C$821,3,0)</f>
        <v>ESTE</v>
      </c>
      <c r="B82" s="145">
        <v>634</v>
      </c>
      <c r="C82" s="114" t="str">
        <f>VLOOKUP(B82,'[1]LISTADO ATM'!$A$2:$B$821,2,0)</f>
        <v xml:space="preserve">ATM Ayuntamiento Los Llanos (SPM) </v>
      </c>
      <c r="D82" s="116" t="s">
        <v>2442</v>
      </c>
      <c r="E82" s="146" t="s">
        <v>2590</v>
      </c>
    </row>
    <row r="83" spans="1:5" ht="18" x14ac:dyDescent="0.25">
      <c r="A83" s="131" t="str">
        <f>VLOOKUP(B83,'[1]LISTADO ATM'!$A$2:$C$821,3,0)</f>
        <v>DISTRITO NACIONAL</v>
      </c>
      <c r="B83" s="145">
        <v>946</v>
      </c>
      <c r="C83" s="114" t="str">
        <f>VLOOKUP(B83,'[1]LISTADO ATM'!$A$2:$B$821,2,0)</f>
        <v xml:space="preserve">ATM Oficina Núñez de Cáceres I </v>
      </c>
      <c r="D83" s="116" t="s">
        <v>2442</v>
      </c>
      <c r="E83" s="146" t="s">
        <v>2591</v>
      </c>
    </row>
    <row r="84" spans="1:5" ht="18" x14ac:dyDescent="0.25">
      <c r="A84" s="131" t="str">
        <f>VLOOKUP(B84,'[1]LISTADO ATM'!$A$2:$C$821,3,0)</f>
        <v>DISTRITO NACIONAL</v>
      </c>
      <c r="B84" s="145">
        <v>147</v>
      </c>
      <c r="C84" s="114" t="str">
        <f>VLOOKUP(B84,'[1]LISTADO ATM'!$A$2:$B$821,2,0)</f>
        <v xml:space="preserve">ATM Kiosco Megacentro I </v>
      </c>
      <c r="D84" s="116" t="s">
        <v>2442</v>
      </c>
      <c r="E84" s="146" t="s">
        <v>2592</v>
      </c>
    </row>
    <row r="85" spans="1:5" ht="18" x14ac:dyDescent="0.25">
      <c r="A85" s="131" t="str">
        <f>VLOOKUP(B85,'[1]LISTADO ATM'!$A$2:$C$821,3,0)</f>
        <v>DISTRITO NACIONAL</v>
      </c>
      <c r="B85" s="145">
        <v>979</v>
      </c>
      <c r="C85" s="114" t="str">
        <f>VLOOKUP(B85,'[1]LISTADO ATM'!$A$2:$B$821,2,0)</f>
        <v xml:space="preserve">ATM Oficina Luperón I </v>
      </c>
      <c r="D85" s="116" t="s">
        <v>2442</v>
      </c>
      <c r="E85" s="146" t="s">
        <v>2609</v>
      </c>
    </row>
    <row r="86" spans="1:5" ht="18" x14ac:dyDescent="0.25">
      <c r="A86" s="131" t="str">
        <f>VLOOKUP(B86,'[1]LISTADO ATM'!$A$2:$C$821,3,0)</f>
        <v>ESTE</v>
      </c>
      <c r="B86" s="145">
        <v>824</v>
      </c>
      <c r="C86" s="114" t="str">
        <f>VLOOKUP(B86,'[1]LISTADO ATM'!$A$2:$B$821,2,0)</f>
        <v xml:space="preserve">ATM Multiplaza (Higuey) </v>
      </c>
      <c r="D86" s="116" t="s">
        <v>2442</v>
      </c>
      <c r="E86" s="146" t="s">
        <v>2602</v>
      </c>
    </row>
    <row r="87" spans="1:5" ht="18" x14ac:dyDescent="0.25">
      <c r="A87" s="131" t="str">
        <f>VLOOKUP(B87,'[1]LISTADO ATM'!$A$2:$C$821,3,0)</f>
        <v>ESTE</v>
      </c>
      <c r="B87" s="145">
        <v>386</v>
      </c>
      <c r="C87" s="114" t="str">
        <f>VLOOKUP(B87,'[1]LISTADO ATM'!$A$2:$B$821,2,0)</f>
        <v xml:space="preserve">ATM Plaza Verón II </v>
      </c>
      <c r="D87" s="116" t="s">
        <v>2442</v>
      </c>
      <c r="E87" s="146" t="s">
        <v>2617</v>
      </c>
    </row>
    <row r="88" spans="1:5" ht="18" x14ac:dyDescent="0.25">
      <c r="A88" s="131" t="str">
        <f>VLOOKUP(B88,'[1]LISTADO ATM'!$A$2:$C$821,3,0)</f>
        <v>NORTE</v>
      </c>
      <c r="B88" s="145">
        <v>396</v>
      </c>
      <c r="C88" s="114" t="str">
        <f>VLOOKUP(B88,'[1]LISTADO ATM'!$A$2:$B$821,2,0)</f>
        <v xml:space="preserve">ATM Oficina Plaza Ulloa (La Fuente) </v>
      </c>
      <c r="D88" s="116" t="s">
        <v>2442</v>
      </c>
      <c r="E88" s="146" t="s">
        <v>2614</v>
      </c>
    </row>
    <row r="89" spans="1:5" ht="18" x14ac:dyDescent="0.25">
      <c r="A89" s="131" t="str">
        <f>VLOOKUP(B89,'[1]LISTADO ATM'!$A$2:$C$821,3,0)</f>
        <v>ESTE</v>
      </c>
      <c r="B89" s="145">
        <v>480</v>
      </c>
      <c r="C89" s="114" t="str">
        <f>VLOOKUP(B89,'[1]LISTADO ATM'!$A$2:$B$821,2,0)</f>
        <v>ATM UNP Farmaconal Higuey</v>
      </c>
      <c r="D89" s="116" t="s">
        <v>2442</v>
      </c>
      <c r="E89" s="146" t="s">
        <v>2612</v>
      </c>
    </row>
    <row r="90" spans="1:5" ht="18" x14ac:dyDescent="0.25">
      <c r="A90" s="131" t="str">
        <f>VLOOKUP(B90,'[1]LISTADO ATM'!$A$2:$C$821,3,0)</f>
        <v>DISTRITO NACIONAL</v>
      </c>
      <c r="B90" s="145">
        <v>507</v>
      </c>
      <c r="C90" s="114" t="str">
        <f>VLOOKUP(B90,'[1]LISTADO ATM'!$A$2:$B$821,2,0)</f>
        <v>ATM Estación Sigma Boca Chica</v>
      </c>
      <c r="D90" s="116" t="s">
        <v>2442</v>
      </c>
      <c r="E90" s="146" t="s">
        <v>2611</v>
      </c>
    </row>
    <row r="91" spans="1:5" ht="18" x14ac:dyDescent="0.25">
      <c r="A91" s="131" t="str">
        <f>VLOOKUP(B91,'[1]LISTADO ATM'!$A$2:$C$821,3,0)</f>
        <v>SUR</v>
      </c>
      <c r="B91" s="145">
        <v>592</v>
      </c>
      <c r="C91" s="114" t="str">
        <f>VLOOKUP(B91,'[1]LISTADO ATM'!$A$2:$B$821,2,0)</f>
        <v xml:space="preserve">ATM Centro de Caja San Cristóbal I </v>
      </c>
      <c r="D91" s="116" t="s">
        <v>2442</v>
      </c>
      <c r="E91" s="146" t="s">
        <v>2640</v>
      </c>
    </row>
    <row r="92" spans="1:5" ht="18" x14ac:dyDescent="0.25">
      <c r="A92" s="131" t="str">
        <f>VLOOKUP(B92,'[1]LISTADO ATM'!$A$2:$C$821,3,0)</f>
        <v>ESTE</v>
      </c>
      <c r="B92" s="145">
        <v>631</v>
      </c>
      <c r="C92" s="114" t="str">
        <f>VLOOKUP(B92,'[1]LISTADO ATM'!$A$2:$B$821,2,0)</f>
        <v xml:space="preserve">ATM ASOCODEQUI (San Pedro) </v>
      </c>
      <c r="D92" s="116" t="s">
        <v>2442</v>
      </c>
      <c r="E92" s="146" t="s">
        <v>2638</v>
      </c>
    </row>
    <row r="93" spans="1:5" ht="18" x14ac:dyDescent="0.25">
      <c r="A93" s="131" t="str">
        <f>VLOOKUP(B93,'[1]LISTADO ATM'!$A$2:$C$821,3,0)</f>
        <v>DISTRITO NACIONAL</v>
      </c>
      <c r="B93" s="145">
        <v>755</v>
      </c>
      <c r="C93" s="114" t="str">
        <f>VLOOKUP(B93,'[1]LISTADO ATM'!$A$2:$B$821,2,0)</f>
        <v xml:space="preserve">ATM Oficina Galería del Este (Plaza) </v>
      </c>
      <c r="D93" s="116" t="s">
        <v>2442</v>
      </c>
      <c r="E93" s="146" t="s">
        <v>2634</v>
      </c>
    </row>
    <row r="94" spans="1:5" ht="18" x14ac:dyDescent="0.25">
      <c r="A94" s="131" t="str">
        <f>VLOOKUP(B94,'[1]LISTADO ATM'!$A$2:$C$821,3,0)</f>
        <v>SUR</v>
      </c>
      <c r="B94" s="145">
        <v>767</v>
      </c>
      <c r="C94" s="114" t="str">
        <f>VLOOKUP(B94,'[1]LISTADO ATM'!$A$2:$B$821,2,0)</f>
        <v xml:space="preserve">ATM S/M Diverso (Azua) </v>
      </c>
      <c r="D94" s="116" t="s">
        <v>2442</v>
      </c>
      <c r="E94" s="146" t="s">
        <v>2632</v>
      </c>
    </row>
    <row r="95" spans="1:5" ht="18" x14ac:dyDescent="0.25">
      <c r="A95" s="131" t="str">
        <f>VLOOKUP(B95,'[1]LISTADO ATM'!$A$2:$C$821,3,0)</f>
        <v>DISTRITO NACIONAL</v>
      </c>
      <c r="B95" s="145">
        <v>769</v>
      </c>
      <c r="C95" s="114" t="str">
        <f>VLOOKUP(B95,'[1]LISTADO ATM'!$A$2:$B$821,2,0)</f>
        <v>ATM UNP Pablo Mella Morales</v>
      </c>
      <c r="D95" s="116" t="s">
        <v>2442</v>
      </c>
      <c r="E95" s="146" t="s">
        <v>2631</v>
      </c>
    </row>
    <row r="96" spans="1:5" ht="18" x14ac:dyDescent="0.25">
      <c r="A96" s="131" t="str">
        <f>VLOOKUP(B96,'[1]LISTADO ATM'!$A$2:$C$821,3,0)</f>
        <v>DISTRITO NACIONAL</v>
      </c>
      <c r="B96" s="145">
        <v>96</v>
      </c>
      <c r="C96" s="114" t="str">
        <f>VLOOKUP(B96,'[1]LISTADO ATM'!$A$2:$B$821,2,0)</f>
        <v>ATM S/M Caribe Av. Charles de Gaulle</v>
      </c>
      <c r="D96" s="116" t="s">
        <v>2442</v>
      </c>
      <c r="E96" s="146" t="s">
        <v>2647</v>
      </c>
    </row>
    <row r="97" spans="1:5" ht="18" x14ac:dyDescent="0.25">
      <c r="A97" s="131" t="e">
        <f>VLOOKUP(B97,'[1]LISTADO ATM'!$A$2:$C$821,3,0)</f>
        <v>#N/A</v>
      </c>
      <c r="B97" s="145">
        <v>375</v>
      </c>
      <c r="C97" s="114" t="e">
        <f>VLOOKUP(B97,'[1]LISTADO ATM'!$A$2:$B$821,2,0)</f>
        <v>#N/A</v>
      </c>
      <c r="D97" s="116" t="s">
        <v>2442</v>
      </c>
      <c r="E97" s="146" t="s">
        <v>2643</v>
      </c>
    </row>
    <row r="98" spans="1:5" ht="18" x14ac:dyDescent="0.25">
      <c r="A98" s="131" t="str">
        <f>VLOOKUP(B98,'[1]LISTADO ATM'!$A$2:$C$821,3,0)</f>
        <v>DISTRITO NACIONAL</v>
      </c>
      <c r="B98" s="145">
        <v>696</v>
      </c>
      <c r="C98" s="114" t="str">
        <f>VLOOKUP(B98,'[1]LISTADO ATM'!$A$2:$B$821,2,0)</f>
        <v>ATM Olé Jacobo Majluta</v>
      </c>
      <c r="D98" s="116" t="s">
        <v>2442</v>
      </c>
      <c r="E98" s="146" t="s">
        <v>2642</v>
      </c>
    </row>
    <row r="99" spans="1:5" ht="18" x14ac:dyDescent="0.25">
      <c r="A99" s="131" t="str">
        <f>VLOOKUP(B99,'[1]LISTADO ATM'!$A$2:$C$821,3,0)</f>
        <v>DISTRITO NACIONAL</v>
      </c>
      <c r="B99" s="145">
        <v>931</v>
      </c>
      <c r="C99" s="114" t="str">
        <f>VLOOKUP(B99,'[1]LISTADO ATM'!$A$2:$B$821,2,0)</f>
        <v xml:space="preserve">ATM Autobanco Luperón I </v>
      </c>
      <c r="D99" s="116" t="s">
        <v>2442</v>
      </c>
      <c r="E99" s="146" t="s">
        <v>2650</v>
      </c>
    </row>
    <row r="100" spans="1:5" ht="18" x14ac:dyDescent="0.25">
      <c r="A100" s="131" t="str">
        <f>VLOOKUP(B100,'[1]LISTADO ATM'!$A$2:$C$821,3,0)</f>
        <v>DISTRITO NACIONAL</v>
      </c>
      <c r="B100" s="145">
        <v>493</v>
      </c>
      <c r="C100" s="114" t="str">
        <f>VLOOKUP(B100,'[1]LISTADO ATM'!$A$2:$B$821,2,0)</f>
        <v xml:space="preserve">ATM Oficina Haina Occidental II </v>
      </c>
      <c r="D100" s="116" t="s">
        <v>2442</v>
      </c>
      <c r="E100" s="146" t="s">
        <v>2649</v>
      </c>
    </row>
    <row r="101" spans="1:5" ht="18" x14ac:dyDescent="0.25">
      <c r="A101" s="131" t="str">
        <f>VLOOKUP(B101,'[1]LISTADO ATM'!$A$2:$C$821,3,0)</f>
        <v>DISTRITO NACIONAL</v>
      </c>
      <c r="B101" s="145">
        <v>973</v>
      </c>
      <c r="C101" s="114" t="str">
        <f>VLOOKUP(B101,'[1]LISTADO ATM'!$A$2:$B$821,2,0)</f>
        <v xml:space="preserve">ATM Oficina Sabana de la Mar </v>
      </c>
      <c r="D101" s="116" t="s">
        <v>2442</v>
      </c>
      <c r="E101" s="146" t="s">
        <v>2657</v>
      </c>
    </row>
    <row r="102" spans="1:5" ht="18" x14ac:dyDescent="0.25">
      <c r="A102" s="131" t="str">
        <f>VLOOKUP(B102,'[1]LISTADO ATM'!$A$2:$C$821,3,0)</f>
        <v>DISTRITO NACIONAL</v>
      </c>
      <c r="B102" s="145">
        <v>958</v>
      </c>
      <c r="C102" s="114" t="str">
        <f>VLOOKUP(B102,'[1]LISTADO ATM'!$A$2:$B$821,2,0)</f>
        <v xml:space="preserve">ATM Olé Aut. San Isidro </v>
      </c>
      <c r="D102" s="116" t="s">
        <v>2442</v>
      </c>
      <c r="E102" s="146" t="s">
        <v>2655</v>
      </c>
    </row>
    <row r="103" spans="1:5" ht="18" x14ac:dyDescent="0.25">
      <c r="A103" s="131" t="str">
        <f>VLOOKUP(B103,'[1]LISTADO ATM'!$A$2:$C$821,3,0)</f>
        <v>DISTRITO NACIONAL</v>
      </c>
      <c r="B103" s="145">
        <v>562</v>
      </c>
      <c r="C103" s="114" t="str">
        <f>VLOOKUP(B103,'[1]LISTADO ATM'!$A$2:$B$821,2,0)</f>
        <v xml:space="preserve">ATM S/M Jumbo Carretera Mella </v>
      </c>
      <c r="D103" s="116" t="s">
        <v>2442</v>
      </c>
      <c r="E103" s="146" t="s">
        <v>2654</v>
      </c>
    </row>
    <row r="104" spans="1:5" ht="18" x14ac:dyDescent="0.25">
      <c r="A104" s="131" t="str">
        <f>VLOOKUP(B104,'[1]LISTADO ATM'!$A$2:$C$821,3,0)</f>
        <v>NORTE</v>
      </c>
      <c r="B104" s="145">
        <v>402</v>
      </c>
      <c r="C104" s="114" t="str">
        <f>VLOOKUP(B104,'[1]LISTADO ATM'!$A$2:$B$821,2,0)</f>
        <v xml:space="preserve">ATM La Sirena La Vega </v>
      </c>
      <c r="D104" s="116" t="s">
        <v>2442</v>
      </c>
      <c r="E104" s="146" t="s">
        <v>2689</v>
      </c>
    </row>
    <row r="105" spans="1:5" ht="18" x14ac:dyDescent="0.25">
      <c r="A105" s="131" t="str">
        <f>VLOOKUP(B105,'[1]LISTADO ATM'!$A$2:$C$821,3,0)</f>
        <v>NORTE</v>
      </c>
      <c r="B105" s="145">
        <v>463</v>
      </c>
      <c r="C105" s="114" t="str">
        <f>VLOOKUP(B105,'[1]LISTADO ATM'!$A$2:$B$821,2,0)</f>
        <v xml:space="preserve">ATM La Sirena El Embrujo </v>
      </c>
      <c r="D105" s="116" t="s">
        <v>2442</v>
      </c>
      <c r="E105" s="146" t="s">
        <v>2688</v>
      </c>
    </row>
    <row r="106" spans="1:5" ht="18" x14ac:dyDescent="0.25">
      <c r="A106" s="131" t="str">
        <f>VLOOKUP(B106,'[1]LISTADO ATM'!$A$2:$C$821,3,0)</f>
        <v>DISTRITO NACIONAL</v>
      </c>
      <c r="B106" s="145">
        <v>565</v>
      </c>
      <c r="C106" s="114" t="str">
        <f>VLOOKUP(B106,'[1]LISTADO ATM'!$A$2:$B$821,2,0)</f>
        <v xml:space="preserve">ATM S/M La Cadena Núñez de Cáceres </v>
      </c>
      <c r="D106" s="116" t="s">
        <v>2442</v>
      </c>
      <c r="E106" s="146" t="s">
        <v>2687</v>
      </c>
    </row>
    <row r="107" spans="1:5" ht="18" x14ac:dyDescent="0.25">
      <c r="A107" s="131" t="str">
        <f>VLOOKUP(B107,'[1]LISTADO ATM'!$A$2:$C$821,3,0)</f>
        <v>NORTE</v>
      </c>
      <c r="B107" s="145">
        <v>809</v>
      </c>
      <c r="C107" s="114" t="str">
        <f>VLOOKUP(B107,'[1]LISTADO ATM'!$A$2:$B$821,2,0)</f>
        <v>ATM Yoma (Cotuí)</v>
      </c>
      <c r="D107" s="116" t="s">
        <v>2442</v>
      </c>
      <c r="E107" s="146" t="s">
        <v>2686</v>
      </c>
    </row>
    <row r="108" spans="1:5" ht="18" x14ac:dyDescent="0.25">
      <c r="A108" s="131" t="str">
        <f>VLOOKUP(B108,'[1]LISTADO ATM'!$A$2:$C$821,3,0)</f>
        <v>DISTRITO NACIONAL</v>
      </c>
      <c r="B108" s="145">
        <v>722</v>
      </c>
      <c r="C108" s="114" t="str">
        <f>VLOOKUP(B108,'[1]LISTADO ATM'!$A$2:$B$821,2,0)</f>
        <v xml:space="preserve">ATM Oficina Charles de Gaulle III </v>
      </c>
      <c r="D108" s="116" t="s">
        <v>2442</v>
      </c>
      <c r="E108" s="146" t="s">
        <v>2685</v>
      </c>
    </row>
    <row r="109" spans="1:5" ht="18" x14ac:dyDescent="0.25">
      <c r="A109" s="131" t="str">
        <f>VLOOKUP(B109,'[1]LISTADO ATM'!$A$2:$C$821,3,0)</f>
        <v>ESTE</v>
      </c>
      <c r="B109" s="145">
        <v>353</v>
      </c>
      <c r="C109" s="114" t="str">
        <f>VLOOKUP(B109,'[1]LISTADO ATM'!$A$2:$B$821,2,0)</f>
        <v xml:space="preserve">ATM Estación Boulevard Juan Dolio </v>
      </c>
      <c r="D109" s="116" t="s">
        <v>2442</v>
      </c>
      <c r="E109" s="146" t="s">
        <v>2684</v>
      </c>
    </row>
    <row r="110" spans="1:5" ht="18" x14ac:dyDescent="0.25">
      <c r="A110" s="131" t="str">
        <f>VLOOKUP(B110,'[1]LISTADO ATM'!$A$2:$C$821,3,0)</f>
        <v>DISTRITO NACIONAL</v>
      </c>
      <c r="B110" s="145">
        <v>165</v>
      </c>
      <c r="C110" s="114" t="str">
        <f>VLOOKUP(B110,'[1]LISTADO ATM'!$A$2:$B$821,2,0)</f>
        <v>ATM Autoservicio Megacentro</v>
      </c>
      <c r="D110" s="116" t="s">
        <v>2442</v>
      </c>
      <c r="E110" s="146" t="s">
        <v>2683</v>
      </c>
    </row>
    <row r="111" spans="1:5" ht="18" x14ac:dyDescent="0.25">
      <c r="A111" s="131" t="str">
        <f>VLOOKUP(B111,'[1]LISTADO ATM'!$A$2:$C$821,3,0)</f>
        <v>NORTE</v>
      </c>
      <c r="B111" s="145">
        <v>986</v>
      </c>
      <c r="C111" s="114" t="str">
        <f>VLOOKUP(B111,'[1]LISTADO ATM'!$A$2:$B$821,2,0)</f>
        <v xml:space="preserve">ATM S/M Jumbo (La Vega) </v>
      </c>
      <c r="D111" s="116" t="s">
        <v>2442</v>
      </c>
      <c r="E111" s="146" t="s">
        <v>2682</v>
      </c>
    </row>
    <row r="112" spans="1:5" ht="18" x14ac:dyDescent="0.25">
      <c r="A112" s="131" t="str">
        <f>VLOOKUP(B112,'[1]LISTADO ATM'!$A$2:$C$821,3,0)</f>
        <v>DISTRITO NACIONAL</v>
      </c>
      <c r="B112" s="145">
        <v>139</v>
      </c>
      <c r="C112" s="145" t="str">
        <f>VLOOKUP(B112,'[1]LISTADO ATM'!$A$2:$B$821,2,0)</f>
        <v xml:space="preserve">ATM Oficina Plaza Lama Zona Oriental I </v>
      </c>
      <c r="D112" s="116" t="s">
        <v>2442</v>
      </c>
      <c r="E112" s="146" t="s">
        <v>2680</v>
      </c>
    </row>
    <row r="113" spans="1:5" ht="18" x14ac:dyDescent="0.25">
      <c r="A113" s="131" t="str">
        <f>VLOOKUP(B113,'[1]LISTADO ATM'!$A$2:$C$821,3,0)</f>
        <v>SUR</v>
      </c>
      <c r="B113" s="145">
        <v>342</v>
      </c>
      <c r="C113" s="114" t="str">
        <f>VLOOKUP(B113,'[1]LISTADO ATM'!$A$2:$B$821,2,0)</f>
        <v>ATM Oficina Obras Públicas Azua</v>
      </c>
      <c r="D113" s="116" t="s">
        <v>2442</v>
      </c>
      <c r="E113" s="146" t="s">
        <v>2678</v>
      </c>
    </row>
    <row r="114" spans="1:5" ht="18" x14ac:dyDescent="0.25">
      <c r="A114" s="131" t="str">
        <f>VLOOKUP(B114,'[1]LISTADO ATM'!$A$2:$C$821,3,0)</f>
        <v>DISTRITO NACIONAL</v>
      </c>
      <c r="B114" s="145">
        <v>347</v>
      </c>
      <c r="C114" s="114" t="str">
        <f>VLOOKUP(B114,'[1]LISTADO ATM'!$A$2:$B$821,2,0)</f>
        <v>ATM Patio de Colombia</v>
      </c>
      <c r="D114" s="116" t="s">
        <v>2442</v>
      </c>
      <c r="E114" s="146" t="s">
        <v>2676</v>
      </c>
    </row>
    <row r="115" spans="1:5" ht="18" x14ac:dyDescent="0.25">
      <c r="A115" s="131" t="str">
        <f>VLOOKUP(B115,'[1]LISTADO ATM'!$A$2:$C$821,3,0)</f>
        <v>NORTE</v>
      </c>
      <c r="B115" s="145">
        <v>40</v>
      </c>
      <c r="C115" s="114" t="str">
        <f>VLOOKUP(B115,'[1]LISTADO ATM'!$A$2:$B$821,2,0)</f>
        <v xml:space="preserve">ATM Oficina El Puñal </v>
      </c>
      <c r="D115" s="116" t="s">
        <v>2442</v>
      </c>
      <c r="E115" s="146" t="s">
        <v>2674</v>
      </c>
    </row>
    <row r="116" spans="1:5" ht="18" x14ac:dyDescent="0.25">
      <c r="A116" s="131" t="str">
        <f>VLOOKUP(B116,'[1]LISTADO ATM'!$A$2:$C$821,3,0)</f>
        <v>ESTE</v>
      </c>
      <c r="B116" s="145">
        <v>742</v>
      </c>
      <c r="C116" s="114" t="str">
        <f>VLOOKUP(B116,'[1]LISTADO ATM'!$A$2:$B$821,2,0)</f>
        <v xml:space="preserve">ATM Oficina Plaza del Rey (La Romana) </v>
      </c>
      <c r="D116" s="116" t="s">
        <v>2442</v>
      </c>
      <c r="E116" s="146" t="s">
        <v>2673</v>
      </c>
    </row>
    <row r="117" spans="1:5" ht="18" x14ac:dyDescent="0.25">
      <c r="A117" s="131" t="str">
        <f>VLOOKUP(B117,'[1]LISTADO ATM'!$A$2:$C$821,3,0)</f>
        <v>DISTRITO NACIONAL</v>
      </c>
      <c r="B117" s="145">
        <v>875</v>
      </c>
      <c r="C117" s="114" t="str">
        <f>VLOOKUP(B117,'[1]LISTADO ATM'!$A$2:$B$921,2,0)</f>
        <v xml:space="preserve">ATM Texaco Aut. Duarte KM 14 1/2 (Los Alcarrizos) </v>
      </c>
      <c r="D117" s="116" t="s">
        <v>2442</v>
      </c>
      <c r="E117" s="146" t="s">
        <v>2671</v>
      </c>
    </row>
    <row r="118" spans="1:5" ht="18" x14ac:dyDescent="0.25">
      <c r="A118" s="131" t="str">
        <f>VLOOKUP(B118,'[1]LISTADO ATM'!$A$2:$C$821,3,0)</f>
        <v>ESTE</v>
      </c>
      <c r="B118" s="145">
        <v>912</v>
      </c>
      <c r="C118" s="114" t="str">
        <f>VLOOKUP(B118,'[1]LISTADO ATM'!$A$2:$B$821,2,0)</f>
        <v xml:space="preserve">ATM Oficina San Pedro II </v>
      </c>
      <c r="D118" s="116" t="s">
        <v>2442</v>
      </c>
      <c r="E118" s="146" t="s">
        <v>2667</v>
      </c>
    </row>
    <row r="119" spans="1:5" ht="18" x14ac:dyDescent="0.25">
      <c r="A119" s="131" t="str">
        <f>VLOOKUP(B119,'[1]LISTADO ATM'!$A$2:$C$821,3,0)</f>
        <v>DISTRITO NACIONAL</v>
      </c>
      <c r="B119" s="145">
        <v>708</v>
      </c>
      <c r="C119" s="114" t="str">
        <f>VLOOKUP(B119,'[1]LISTADO ATM'!$A$2:$B$821,2,0)</f>
        <v xml:space="preserve">ATM El Vestir De Hoy </v>
      </c>
      <c r="D119" s="116" t="s">
        <v>2442</v>
      </c>
      <c r="E119" s="146" t="s">
        <v>2666</v>
      </c>
    </row>
    <row r="120" spans="1:5" ht="18" x14ac:dyDescent="0.25">
      <c r="A120" s="131" t="str">
        <f>VLOOKUP(B120,'[1]LISTADO ATM'!$A$2:$C$821,3,0)</f>
        <v>DISTRITO NACIONAL</v>
      </c>
      <c r="B120" s="145">
        <v>331</v>
      </c>
      <c r="C120" s="114" t="str">
        <f>VLOOKUP(B120,'[1]LISTADO ATM'!$A$2:$B$921,2,0)</f>
        <v>ATM Ayuntamiento Sto. Dgo. Este</v>
      </c>
      <c r="D120" s="116" t="s">
        <v>2442</v>
      </c>
      <c r="E120" s="146" t="s">
        <v>2693</v>
      </c>
    </row>
    <row r="121" spans="1:5" ht="18" x14ac:dyDescent="0.25">
      <c r="A121" s="131" t="str">
        <f>VLOOKUP(B121,'[1]LISTADO ATM'!$A$2:$C$821,3,0)</f>
        <v>DISTRITO NACIONAL</v>
      </c>
      <c r="B121" s="145">
        <v>967</v>
      </c>
      <c r="C121" s="114" t="str">
        <f>VLOOKUP(B121,'[1]LISTADO ATM'!$A$2:$B$821,2,0)</f>
        <v xml:space="preserve">ATM UNP Hiper Olé Autopista Duarte </v>
      </c>
      <c r="D121" s="116" t="s">
        <v>2442</v>
      </c>
      <c r="E121" s="146" t="s">
        <v>2692</v>
      </c>
    </row>
    <row r="122" spans="1:5" ht="18" x14ac:dyDescent="0.25">
      <c r="A122" s="131" t="str">
        <f>VLOOKUP(B122,'[1]LISTADO ATM'!$A$2:$C$821,3,0)</f>
        <v>DISTRITO NACIONAL</v>
      </c>
      <c r="B122" s="145">
        <v>590</v>
      </c>
      <c r="C122" s="114" t="str">
        <f>VLOOKUP(B122,'[1]LISTADO ATM'!$A$2:$B$821,2,0)</f>
        <v xml:space="preserve">ATM Olé Aut. Las Américas </v>
      </c>
      <c r="D122" s="116" t="s">
        <v>2442</v>
      </c>
      <c r="E122" s="146" t="s">
        <v>2712</v>
      </c>
    </row>
    <row r="123" spans="1:5" ht="18" x14ac:dyDescent="0.25">
      <c r="A123" s="131" t="str">
        <f>VLOOKUP(B123,'[1]LISTADO ATM'!$A$2:$C$821,3,0)</f>
        <v>DISTRITO NACIONAL</v>
      </c>
      <c r="B123" s="145">
        <v>734</v>
      </c>
      <c r="C123" s="114" t="str">
        <f>VLOOKUP(B123,'[1]LISTADO ATM'!$A$2:$B$921,2,0)</f>
        <v xml:space="preserve">ATM Oficina Independencia I </v>
      </c>
      <c r="D123" s="116" t="s">
        <v>2442</v>
      </c>
      <c r="E123" s="146" t="s">
        <v>2708</v>
      </c>
    </row>
    <row r="124" spans="1:5" ht="18" x14ac:dyDescent="0.25">
      <c r="A124" s="97" t="str">
        <f>VLOOKUP(B124,'[1]LISTADO ATM'!$A$2:$C$821,3,0)</f>
        <v>DISTRITO NACIONAL</v>
      </c>
      <c r="B124" s="145">
        <v>459</v>
      </c>
      <c r="C124" s="123" t="str">
        <f>VLOOKUP(B124,'[1]LISTADO ATM'!$A$2:$B$821,2,0)</f>
        <v>ATM Estación Jima Bonao</v>
      </c>
      <c r="D124" s="116" t="s">
        <v>2442</v>
      </c>
      <c r="E124" s="146" t="s">
        <v>2705</v>
      </c>
    </row>
    <row r="125" spans="1:5" ht="18" x14ac:dyDescent="0.25">
      <c r="A125" s="131" t="str">
        <f>VLOOKUP(B125,'[1]LISTADO ATM'!$A$2:$C$821,3,0)</f>
        <v>DISTRITO NACIONAL</v>
      </c>
      <c r="B125" s="145">
        <v>908</v>
      </c>
      <c r="C125" s="114" t="str">
        <f>VLOOKUP(B125,'[1]LISTADO ATM'!$A$2:$B$821,2,0)</f>
        <v xml:space="preserve">ATM Oficina Plaza Botánika </v>
      </c>
      <c r="D125" s="116" t="s">
        <v>2442</v>
      </c>
      <c r="E125" s="146" t="s">
        <v>2700</v>
      </c>
    </row>
    <row r="126" spans="1:5" ht="18" x14ac:dyDescent="0.25">
      <c r="A126" s="131" t="str">
        <f>VLOOKUP(B126,'[1]LISTADO ATM'!$A$2:$C$821,3,0)</f>
        <v>DISTRITO NACIONAL</v>
      </c>
      <c r="B126" s="145">
        <v>813</v>
      </c>
      <c r="C126" s="114" t="str">
        <f>VLOOKUP(B126,'[1]LISTADO ATM'!$A$2:$B$921,2,0)</f>
        <v>ATM Oficina Occidental Mall</v>
      </c>
      <c r="D126" s="116" t="s">
        <v>2442</v>
      </c>
      <c r="E126" s="146" t="s">
        <v>2732</v>
      </c>
    </row>
    <row r="127" spans="1:5" ht="18" x14ac:dyDescent="0.25">
      <c r="A127" s="131" t="str">
        <f>VLOOKUP(B127,'[1]LISTADO ATM'!$A$2:$C$821,3,0)</f>
        <v>DISTRITO NACIONAL</v>
      </c>
      <c r="B127" s="145">
        <v>407</v>
      </c>
      <c r="C127" s="114" t="str">
        <f>VLOOKUP(B127,'[1]LISTADO ATM'!$A$2:$B$821,2,0)</f>
        <v xml:space="preserve">ATM Multicentro La Sirena Villa Mella </v>
      </c>
      <c r="D127" s="116" t="s">
        <v>2442</v>
      </c>
      <c r="E127" s="146" t="s">
        <v>2729</v>
      </c>
    </row>
    <row r="128" spans="1:5" ht="18" x14ac:dyDescent="0.25">
      <c r="A128" s="131" t="str">
        <f>VLOOKUP(B128,'[1]LISTADO ATM'!$A$2:$C$821,3,0)</f>
        <v>NORTE</v>
      </c>
      <c r="B128" s="145">
        <v>877</v>
      </c>
      <c r="C128" s="114" t="str">
        <f>VLOOKUP(B128,'[1]LISTADO ATM'!$A$2:$B$821,2,0)</f>
        <v xml:space="preserve">ATM Estación Los Samanes (Ranchito, La Vega) </v>
      </c>
      <c r="D128" s="116" t="s">
        <v>2442</v>
      </c>
      <c r="E128" s="146" t="s">
        <v>2727</v>
      </c>
    </row>
    <row r="129" spans="1:5" ht="18" x14ac:dyDescent="0.25">
      <c r="A129" s="131" t="str">
        <f>VLOOKUP(B129,'[1]LISTADO ATM'!$A$2:$C$821,3,0)</f>
        <v>DISTRITO NACIONAL</v>
      </c>
      <c r="B129" s="145">
        <v>408</v>
      </c>
      <c r="C129" s="114" t="str">
        <f>VLOOKUP(B129,'[1]LISTADO ATM'!$A$2:$B$921,2,0)</f>
        <v xml:space="preserve">ATM Autobanco Las Palmas de Herrera </v>
      </c>
      <c r="D129" s="116" t="s">
        <v>2442</v>
      </c>
      <c r="E129" s="146" t="s">
        <v>2725</v>
      </c>
    </row>
    <row r="130" spans="1:5" ht="18" x14ac:dyDescent="0.25">
      <c r="A130" s="131" t="str">
        <f>VLOOKUP(B130,'[1]LISTADO ATM'!$A$2:$C$821,3,0)</f>
        <v>DISTRITO NACIONAL</v>
      </c>
      <c r="B130" s="145">
        <v>394</v>
      </c>
      <c r="C130" s="114" t="str">
        <f>VLOOKUP(B130,'[1]LISTADO ATM'!$A$2:$B$821,2,0)</f>
        <v xml:space="preserve">ATM Multicentro La Sirena Luperón </v>
      </c>
      <c r="D130" s="116" t="s">
        <v>2442</v>
      </c>
      <c r="E130" s="146" t="s">
        <v>2724</v>
      </c>
    </row>
    <row r="131" spans="1:5" ht="18" x14ac:dyDescent="0.25">
      <c r="A131" s="131" t="str">
        <f>VLOOKUP(B131,'[1]LISTADO ATM'!$A$2:$C$821,3,0)</f>
        <v>DISTRITO NACIONAL</v>
      </c>
      <c r="B131" s="145">
        <v>387</v>
      </c>
      <c r="C131" s="114" t="str">
        <f>VLOOKUP(B131,'[1]LISTADO ATM'!$A$2:$B$821,2,0)</f>
        <v xml:space="preserve">ATM S/M La Cadena San Vicente de Paul </v>
      </c>
      <c r="D131" s="116" t="s">
        <v>2442</v>
      </c>
      <c r="E131" s="146" t="s">
        <v>2723</v>
      </c>
    </row>
    <row r="132" spans="1:5" ht="18" x14ac:dyDescent="0.25">
      <c r="A132" s="97" t="str">
        <f>VLOOKUP(B132,'[1]LISTADO ATM'!$A$2:$C$821,3,0)</f>
        <v>ESTE</v>
      </c>
      <c r="B132" s="145">
        <v>660</v>
      </c>
      <c r="C132" s="123" t="str">
        <f>VLOOKUP(B132,'[1]LISTADO ATM'!$A$2:$B$821,2,0)</f>
        <v>ATM Oficina Romana Norte II</v>
      </c>
      <c r="D132" s="116" t="s">
        <v>2442</v>
      </c>
      <c r="E132" s="146" t="s">
        <v>2722</v>
      </c>
    </row>
    <row r="133" spans="1:5" ht="18" x14ac:dyDescent="0.25">
      <c r="A133" s="131" t="str">
        <f>VLOOKUP(B133,'[1]LISTADO ATM'!$A$2:$C$821,3,0)</f>
        <v>DISTRITO NACIONAL</v>
      </c>
      <c r="B133" s="145">
        <v>325</v>
      </c>
      <c r="C133" s="114" t="str">
        <f>VLOOKUP(B133,'[1]LISTADO ATM'!$A$2:$B$821,2,0)</f>
        <v>ATM Casa Edwin</v>
      </c>
      <c r="D133" s="116" t="s">
        <v>2442</v>
      </c>
      <c r="E133" s="146" t="s">
        <v>2720</v>
      </c>
    </row>
    <row r="134" spans="1:5" ht="18" x14ac:dyDescent="0.25">
      <c r="A134" s="131" t="str">
        <f>VLOOKUP(B134,'[1]LISTADO ATM'!$A$2:$C$821,3,0)</f>
        <v>NORTE</v>
      </c>
      <c r="B134" s="145">
        <v>189</v>
      </c>
      <c r="C134" s="114" t="str">
        <f>VLOOKUP(B134,'[1]LISTADO ATM'!$A$2:$B$821,2,0)</f>
        <v xml:space="preserve">ATM Comando Regional Cibao Central P.N. </v>
      </c>
      <c r="D134" s="116" t="s">
        <v>2442</v>
      </c>
      <c r="E134" s="146" t="s">
        <v>2736</v>
      </c>
    </row>
    <row r="135" spans="1:5" ht="18" x14ac:dyDescent="0.25">
      <c r="A135" s="131" t="str">
        <f>VLOOKUP(B135,'[1]LISTADO ATM'!$A$2:$C$821,3,0)</f>
        <v>DISTRITO NACIONAL</v>
      </c>
      <c r="B135" s="145">
        <v>43</v>
      </c>
      <c r="C135" s="114" t="str">
        <f>VLOOKUP(B135,'[1]LISTADO ATM'!$A$2:$B$921,2,0)</f>
        <v xml:space="preserve">ATM Zona Franca San Isidro </v>
      </c>
      <c r="D135" s="116" t="s">
        <v>2442</v>
      </c>
      <c r="E135" s="146">
        <v>3335872200</v>
      </c>
    </row>
    <row r="136" spans="1:5" ht="18" x14ac:dyDescent="0.25">
      <c r="A136" s="131" t="str">
        <f>VLOOKUP(B136,'[1]LISTADO ATM'!$A$2:$C$821,3,0)</f>
        <v>NORTE</v>
      </c>
      <c r="B136" s="145">
        <v>172</v>
      </c>
      <c r="C136" s="114" t="str">
        <f>VLOOKUP(B136,'[1]LISTADO ATM'!$A$2:$B$821,2,0)</f>
        <v xml:space="preserve">ATM UNP Guaucí </v>
      </c>
      <c r="D136" s="116" t="s">
        <v>2442</v>
      </c>
      <c r="E136" s="146" t="s">
        <v>2740</v>
      </c>
    </row>
    <row r="137" spans="1:5" ht="18" x14ac:dyDescent="0.25">
      <c r="A137" s="131" t="str">
        <f>VLOOKUP(B137,'[1]LISTADO ATM'!$A$2:$C$821,3,0)</f>
        <v>DISTRITO NACIONAL</v>
      </c>
      <c r="B137" s="145">
        <v>26</v>
      </c>
      <c r="C137" s="114" t="str">
        <f>VLOOKUP(B137,'[1]LISTADO ATM'!$A$2:$B$821,2,0)</f>
        <v>ATM S/M Jumbo San Isidro</v>
      </c>
      <c r="D137" s="116" t="s">
        <v>2442</v>
      </c>
      <c r="E137" s="146" t="s">
        <v>2742</v>
      </c>
    </row>
    <row r="138" spans="1:5" ht="18" x14ac:dyDescent="0.25">
      <c r="A138" s="131" t="e">
        <f>VLOOKUP(B138,'[1]LISTADO ATM'!$A$2:$C$821,3,0)</f>
        <v>#N/A</v>
      </c>
      <c r="B138" s="114"/>
      <c r="C138" s="114" t="e">
        <f>VLOOKUP(B138,'[1]LISTADO ATM'!$A$2:$B$821,2,0)</f>
        <v>#N/A</v>
      </c>
      <c r="D138" s="116" t="s">
        <v>2442</v>
      </c>
      <c r="E138" s="137"/>
    </row>
    <row r="139" spans="1:5" ht="18" x14ac:dyDescent="0.25">
      <c r="A139" s="131" t="e">
        <f>VLOOKUP(B139,'[1]LISTADO ATM'!$A$2:$C$821,3,0)</f>
        <v>#N/A</v>
      </c>
      <c r="B139" s="114"/>
      <c r="C139" s="114" t="e">
        <f>VLOOKUP(B139,'[1]LISTADO ATM'!$A$2:$B$821,2,0)</f>
        <v>#N/A</v>
      </c>
      <c r="D139" s="116" t="s">
        <v>2442</v>
      </c>
      <c r="E139" s="137"/>
    </row>
    <row r="140" spans="1:5" ht="18" x14ac:dyDescent="0.25">
      <c r="A140" s="131" t="e">
        <f>VLOOKUP(B140,'[1]LISTADO ATM'!$A$2:$C$821,3,0)</f>
        <v>#N/A</v>
      </c>
      <c r="B140" s="114"/>
      <c r="C140" s="114" t="e">
        <f>VLOOKUP(B140,'[1]LISTADO ATM'!$A$2:$B$821,2,0)</f>
        <v>#N/A</v>
      </c>
      <c r="D140" s="116" t="s">
        <v>2442</v>
      </c>
      <c r="E140" s="137"/>
    </row>
    <row r="141" spans="1:5" ht="18" x14ac:dyDescent="0.25">
      <c r="A141" s="131" t="e">
        <f>VLOOKUP(B141,'[1]LISTADO ATM'!$A$2:$C$821,3,0)</f>
        <v>#N/A</v>
      </c>
      <c r="B141" s="114"/>
      <c r="C141" s="114" t="e">
        <f>VLOOKUP(B141,'[1]LISTADO ATM'!$A$2:$B$821,2,0)</f>
        <v>#N/A</v>
      </c>
      <c r="D141" s="116" t="s">
        <v>2442</v>
      </c>
      <c r="E141" s="123"/>
    </row>
    <row r="142" spans="1:5" ht="18" x14ac:dyDescent="0.25">
      <c r="A142" s="131" t="e">
        <f>VLOOKUP(B142,'[1]LISTADO ATM'!$A$2:$C$821,3,0)</f>
        <v>#N/A</v>
      </c>
      <c r="B142" s="142"/>
      <c r="C142" s="114" t="e">
        <f>VLOOKUP(B142,'[1]LISTADO ATM'!$A$2:$B$821,2,0)</f>
        <v>#N/A</v>
      </c>
      <c r="D142" s="116" t="s">
        <v>2442</v>
      </c>
      <c r="E142" s="137"/>
    </row>
    <row r="143" spans="1:5" ht="18.75" thickBot="1" x14ac:dyDescent="0.3">
      <c r="A143" s="132" t="s">
        <v>2486</v>
      </c>
      <c r="B143" s="134">
        <f>COUNT(B75:B142)</f>
        <v>63</v>
      </c>
      <c r="C143" s="110"/>
      <c r="D143" s="110"/>
      <c r="E143" s="110"/>
    </row>
    <row r="144" spans="1:5" ht="15.75" thickBot="1" x14ac:dyDescent="0.3">
      <c r="B144" s="102"/>
      <c r="E144" s="102"/>
    </row>
    <row r="145" spans="1:5" ht="18.75" thickBot="1" x14ac:dyDescent="0.3">
      <c r="A145" s="174" t="s">
        <v>2566</v>
      </c>
      <c r="B145" s="175"/>
      <c r="C145" s="175"/>
      <c r="D145" s="175"/>
      <c r="E145" s="176"/>
    </row>
    <row r="146" spans="1:5" ht="18" x14ac:dyDescent="0.25">
      <c r="A146" s="99" t="s">
        <v>15</v>
      </c>
      <c r="B146" s="99" t="s">
        <v>2417</v>
      </c>
      <c r="C146" s="99" t="s">
        <v>46</v>
      </c>
      <c r="D146" s="99" t="s">
        <v>2420</v>
      </c>
      <c r="E146" s="108" t="s">
        <v>2418</v>
      </c>
    </row>
    <row r="147" spans="1:5" ht="18" x14ac:dyDescent="0.25">
      <c r="A147" s="97" t="str">
        <f>VLOOKUP(B147,'[1]LISTADO ATM'!$A$2:$C$821,3,0)</f>
        <v>DISTRITO NACIONAL</v>
      </c>
      <c r="B147" s="145">
        <v>642</v>
      </c>
      <c r="C147" s="123" t="str">
        <f>VLOOKUP(B147,'[1]LISTADO ATM'!$A$2:$B$821,2,0)</f>
        <v xml:space="preserve">ATM OMSA Sto. Dgo. </v>
      </c>
      <c r="D147" s="111" t="s">
        <v>2512</v>
      </c>
      <c r="E147" s="146">
        <v>3335871472</v>
      </c>
    </row>
    <row r="148" spans="1:5" ht="18" x14ac:dyDescent="0.25">
      <c r="A148" s="97" t="str">
        <f>VLOOKUP(B148,'[1]LISTADO ATM'!$A$2:$C$821,3,0)</f>
        <v>DISTRITO NACIONAL</v>
      </c>
      <c r="B148" s="145">
        <v>359</v>
      </c>
      <c r="C148" s="114" t="str">
        <f>VLOOKUP(B148,'[1]LISTADO ATM'!$A$2:$B$821,2,0)</f>
        <v>ATM S/M Bravo Ozama</v>
      </c>
      <c r="D148" s="111" t="s">
        <v>2512</v>
      </c>
      <c r="E148" s="146">
        <v>3335871834</v>
      </c>
    </row>
    <row r="149" spans="1:5" ht="18" x14ac:dyDescent="0.25">
      <c r="A149" s="97" t="str">
        <f>VLOOKUP(B149,'[1]LISTADO ATM'!$A$2:$C$821,3,0)</f>
        <v>NORTE</v>
      </c>
      <c r="B149" s="145">
        <v>638</v>
      </c>
      <c r="C149" s="123" t="str">
        <f>VLOOKUP(B149,'[1]LISTADO ATM'!$A$2:$B$821,2,0)</f>
        <v xml:space="preserve">ATM S/M Yoma </v>
      </c>
      <c r="D149" s="114" t="s">
        <v>2512</v>
      </c>
      <c r="E149" s="146" t="s">
        <v>2593</v>
      </c>
    </row>
    <row r="150" spans="1:5" ht="18" x14ac:dyDescent="0.25">
      <c r="A150" s="97" t="str">
        <f>VLOOKUP(B150,'[1]LISTADO ATM'!$A$2:$C$821,3,0)</f>
        <v>ESTE</v>
      </c>
      <c r="B150" s="145">
        <v>673</v>
      </c>
      <c r="C150" s="123" t="str">
        <f>VLOOKUP(B150,'[1]LISTADO ATM'!$A$2:$B$821,2,0)</f>
        <v>ATM Clínica Dr. Cruz Jiminián</v>
      </c>
      <c r="D150" s="114" t="s">
        <v>2512</v>
      </c>
      <c r="E150" s="146" t="s">
        <v>2594</v>
      </c>
    </row>
    <row r="151" spans="1:5" ht="18" x14ac:dyDescent="0.25">
      <c r="A151" s="97" t="str">
        <f>VLOOKUP(B151,'[1]LISTADO ATM'!$A$2:$C$821,3,0)</f>
        <v>DISTRITO NACIONAL</v>
      </c>
      <c r="B151" s="145">
        <v>443</v>
      </c>
      <c r="C151" s="123" t="str">
        <f>VLOOKUP(B151,'[1]LISTADO ATM'!$A$2:$B$821,2,0)</f>
        <v xml:space="preserve">ATM Edificio San Rafael </v>
      </c>
      <c r="D151" s="114" t="s">
        <v>2512</v>
      </c>
      <c r="E151" s="146" t="s">
        <v>2596</v>
      </c>
    </row>
    <row r="152" spans="1:5" ht="18" x14ac:dyDescent="0.25">
      <c r="A152" s="97" t="str">
        <f>VLOOKUP(B152,'[1]LISTADO ATM'!$A$2:$C$821,3,0)</f>
        <v>NORTE</v>
      </c>
      <c r="B152" s="145">
        <v>119</v>
      </c>
      <c r="C152" s="123" t="str">
        <f>VLOOKUP(B152,'[1]LISTADO ATM'!$A$2:$B$821,2,0)</f>
        <v>ATM Oficina La Barranquita</v>
      </c>
      <c r="D152" s="114" t="s">
        <v>2512</v>
      </c>
      <c r="E152" s="146" t="s">
        <v>2622</v>
      </c>
    </row>
    <row r="153" spans="1:5" ht="18" x14ac:dyDescent="0.25">
      <c r="A153" s="97" t="str">
        <f>VLOOKUP(B153,'[1]LISTADO ATM'!$A$2:$C$821,3,0)</f>
        <v>NORTE</v>
      </c>
      <c r="B153" s="145">
        <v>276</v>
      </c>
      <c r="C153" s="123" t="str">
        <f>VLOOKUP(B153,'[1]LISTADO ATM'!$A$2:$B$821,2,0)</f>
        <v xml:space="preserve">ATM UNP Las Guáranas (San Francisco) </v>
      </c>
      <c r="D153" s="114" t="s">
        <v>2512</v>
      </c>
      <c r="E153" s="146">
        <v>3335871958</v>
      </c>
    </row>
    <row r="154" spans="1:5" ht="18" x14ac:dyDescent="0.25">
      <c r="A154" s="97" t="str">
        <f>VLOOKUP(B154,'[1]LISTADO ATM'!$A$2:$C$821,3,0)</f>
        <v>NORTE</v>
      </c>
      <c r="B154" s="145">
        <v>315</v>
      </c>
      <c r="C154" s="123" t="str">
        <f>VLOOKUP(B154,'[1]LISTADO ATM'!$A$2:$B$821,2,0)</f>
        <v xml:space="preserve">ATM Oficina Estrella Sadalá </v>
      </c>
      <c r="D154" s="114" t="s">
        <v>2512</v>
      </c>
      <c r="E154" s="146" t="s">
        <v>2619</v>
      </c>
    </row>
    <row r="155" spans="1:5" ht="18" x14ac:dyDescent="0.25">
      <c r="A155" s="97" t="str">
        <f>VLOOKUP(B155,'[1]LISTADO ATM'!$A$2:$C$821,3,0)</f>
        <v>ESTE</v>
      </c>
      <c r="B155" s="145">
        <v>385</v>
      </c>
      <c r="C155" s="123" t="str">
        <f>VLOOKUP(B155,'[1]LISTADO ATM'!$A$2:$B$821,2,0)</f>
        <v xml:space="preserve">ATM Plaza Verón I </v>
      </c>
      <c r="D155" s="114" t="s">
        <v>2512</v>
      </c>
      <c r="E155" s="146" t="s">
        <v>2618</v>
      </c>
    </row>
    <row r="156" spans="1:5" ht="18" x14ac:dyDescent="0.25">
      <c r="A156" s="97" t="str">
        <f>VLOOKUP(B156,'[1]LISTADO ATM'!$A$2:$C$821,3,0)</f>
        <v>SUR</v>
      </c>
      <c r="B156" s="145">
        <v>699</v>
      </c>
      <c r="C156" s="123" t="str">
        <f>VLOOKUP(B156,'[1]LISTADO ATM'!$A$2:$B$821,2,0)</f>
        <v>ATM S/M Bravo Bani</v>
      </c>
      <c r="D156" s="114" t="s">
        <v>2512</v>
      </c>
      <c r="E156" s="146" t="s">
        <v>2637</v>
      </c>
    </row>
    <row r="157" spans="1:5" ht="18" x14ac:dyDescent="0.25">
      <c r="A157" s="97" t="str">
        <f>VLOOKUP(B157,'[1]LISTADO ATM'!$A$2:$C$821,3,0)</f>
        <v>SUR</v>
      </c>
      <c r="B157" s="145">
        <v>765</v>
      </c>
      <c r="C157" s="123" t="str">
        <f>VLOOKUP(B157,'[1]LISTADO ATM'!$A$2:$B$821,2,0)</f>
        <v xml:space="preserve">ATM Oficina Azua I </v>
      </c>
      <c r="D157" s="114" t="s">
        <v>2512</v>
      </c>
      <c r="E157" s="146" t="s">
        <v>2633</v>
      </c>
    </row>
    <row r="158" spans="1:5" ht="18" x14ac:dyDescent="0.25">
      <c r="A158" s="97" t="str">
        <f>VLOOKUP(B158,'[1]LISTADO ATM'!$A$2:$C$821,3,0)</f>
        <v>NORTE</v>
      </c>
      <c r="B158" s="145">
        <v>636</v>
      </c>
      <c r="C158" s="123" t="str">
        <f>VLOOKUP(B158,'[1]LISTADO ATM'!$A$2:$B$821,2,0)</f>
        <v xml:space="preserve">ATM Oficina Tamboríl </v>
      </c>
      <c r="D158" s="114" t="s">
        <v>2512</v>
      </c>
      <c r="E158" s="146" t="s">
        <v>2648</v>
      </c>
    </row>
    <row r="159" spans="1:5" ht="18" x14ac:dyDescent="0.25">
      <c r="A159" s="97" t="str">
        <f>VLOOKUP(B159,'[1]LISTADO ATM'!$A$2:$C$821,3,0)</f>
        <v>ESTE</v>
      </c>
      <c r="B159" s="145">
        <v>217</v>
      </c>
      <c r="C159" s="123" t="str">
        <f>VLOOKUP(B159,'[1]LISTADO ATM'!$A$2:$B$821,2,0)</f>
        <v xml:space="preserve">ATM Oficina Bávaro </v>
      </c>
      <c r="D159" s="114" t="s">
        <v>2512</v>
      </c>
      <c r="E159" s="146" t="s">
        <v>2663</v>
      </c>
    </row>
    <row r="160" spans="1:5" ht="18" x14ac:dyDescent="0.25">
      <c r="A160" s="97" t="str">
        <f>VLOOKUP(B160,'[1]LISTADO ATM'!$A$2:$C$821,3,0)</f>
        <v>DISTRITO NACIONAL</v>
      </c>
      <c r="B160" s="145">
        <v>915</v>
      </c>
      <c r="C160" s="123" t="str">
        <f>VLOOKUP(B160,'[1]LISTADO ATM'!$A$2:$B$821,2,0)</f>
        <v xml:space="preserve">ATM Multicentro La Sirena Aut. Duarte </v>
      </c>
      <c r="D160" s="114" t="s">
        <v>2512</v>
      </c>
      <c r="E160" s="146" t="s">
        <v>2662</v>
      </c>
    </row>
    <row r="161" spans="1:5" ht="18" x14ac:dyDescent="0.25">
      <c r="A161" s="97" t="str">
        <f>VLOOKUP(B161,'[1]LISTADO ATM'!$A$2:$C$821,3,0)</f>
        <v>DISTRITO NACIONAL</v>
      </c>
      <c r="B161" s="145">
        <v>37</v>
      </c>
      <c r="C161" s="123" t="str">
        <f>VLOOKUP(B161,'[1]LISTADO ATM'!$A$2:$B$821,2,0)</f>
        <v xml:space="preserve">ATM Oficina Villa Mella </v>
      </c>
      <c r="D161" s="114" t="s">
        <v>2512</v>
      </c>
      <c r="E161" s="146" t="s">
        <v>2660</v>
      </c>
    </row>
    <row r="162" spans="1:5" ht="18" x14ac:dyDescent="0.25">
      <c r="A162" s="97" t="str">
        <f>VLOOKUP(B162,'[1]LISTADO ATM'!$A$2:$C$821,3,0)</f>
        <v>DISTRITO NACIONAL</v>
      </c>
      <c r="B162" s="145">
        <v>542</v>
      </c>
      <c r="C162" s="123" t="str">
        <f>VLOOKUP(B162,'[1]LISTADO ATM'!$A$2:$B$821,2,0)</f>
        <v>ATM S/M la Cadena Carretera Mella</v>
      </c>
      <c r="D162" s="114" t="s">
        <v>2512</v>
      </c>
      <c r="E162" s="146" t="s">
        <v>2658</v>
      </c>
    </row>
    <row r="163" spans="1:5" ht="18" x14ac:dyDescent="0.25">
      <c r="A163" s="97" t="str">
        <f>VLOOKUP(B163,'[1]LISTADO ATM'!$A$2:$C$821,3,0)</f>
        <v>DISTRITO NACIONAL</v>
      </c>
      <c r="B163" s="145">
        <v>678</v>
      </c>
      <c r="C163" s="123" t="str">
        <f>VLOOKUP(B163,'[1]LISTADO ATM'!$A$2:$B$821,2,0)</f>
        <v>ATM Eco Petroleo San Isidro</v>
      </c>
      <c r="D163" s="114" t="s">
        <v>2512</v>
      </c>
      <c r="E163" s="146" t="s">
        <v>2656</v>
      </c>
    </row>
    <row r="164" spans="1:5" ht="18" x14ac:dyDescent="0.25">
      <c r="A164" s="97" t="str">
        <f>VLOOKUP(B164,'[1]LISTADO ATM'!$A$2:$C$821,3,0)</f>
        <v>DISTRITO NACIONAL</v>
      </c>
      <c r="B164" s="145">
        <v>149</v>
      </c>
      <c r="C164" s="123" t="str">
        <f>VLOOKUP(B164,'[1]LISTADO ATM'!$A$2:$B$821,2,0)</f>
        <v>ATM Estación Metro Concepción</v>
      </c>
      <c r="D164" s="114" t="s">
        <v>2512</v>
      </c>
      <c r="E164" s="146" t="s">
        <v>2653</v>
      </c>
    </row>
    <row r="165" spans="1:5" ht="18" x14ac:dyDescent="0.25">
      <c r="A165" s="97" t="str">
        <f>VLOOKUP(B165,'[1]LISTADO ATM'!$A$2:$C$821,3,0)</f>
        <v>DISTRITO NACIONAL</v>
      </c>
      <c r="B165" s="145">
        <v>231</v>
      </c>
      <c r="C165" s="123" t="str">
        <f>VLOOKUP(B165,'[1]LISTADO ATM'!$A$2:$B$821,2,0)</f>
        <v xml:space="preserve">ATM Oficina Zona Oriental </v>
      </c>
      <c r="D165" s="114" t="s">
        <v>2512</v>
      </c>
      <c r="E165" s="146" t="s">
        <v>2690</v>
      </c>
    </row>
    <row r="166" spans="1:5" ht="18" x14ac:dyDescent="0.25">
      <c r="A166" s="97" t="str">
        <f>VLOOKUP(B166,'[1]LISTADO ATM'!$A$2:$C$821,3,0)</f>
        <v>DISTRITO NACIONAL</v>
      </c>
      <c r="B166" s="145">
        <v>85</v>
      </c>
      <c r="C166" s="123" t="str">
        <f>VLOOKUP(B166,'[1]LISTADO ATM'!$A$2:$B$821,2,0)</f>
        <v xml:space="preserve">ATM Oficina San Isidro (Fuerza Aérea) </v>
      </c>
      <c r="D166" s="114" t="s">
        <v>2512</v>
      </c>
      <c r="E166" s="146" t="s">
        <v>2679</v>
      </c>
    </row>
    <row r="167" spans="1:5" ht="18" x14ac:dyDescent="0.25">
      <c r="A167" s="97" t="str">
        <f>VLOOKUP(B167,'[1]LISTADO ATM'!$A$2:$C$821,3,0)</f>
        <v>DISTRITO NACIONAL</v>
      </c>
      <c r="B167" s="145">
        <v>152</v>
      </c>
      <c r="C167" s="123" t="str">
        <f>VLOOKUP(B167,'[1]LISTADO ATM'!$A$2:$B$821,2,0)</f>
        <v xml:space="preserve">ATM Kiosco Megacentro II </v>
      </c>
      <c r="D167" s="114" t="s">
        <v>2512</v>
      </c>
      <c r="E167" s="146" t="s">
        <v>2675</v>
      </c>
    </row>
    <row r="168" spans="1:5" ht="18" x14ac:dyDescent="0.25">
      <c r="A168" s="97" t="str">
        <f>VLOOKUP(B168,'[1]LISTADO ATM'!$A$2:$C$821,3,0)</f>
        <v>DISTRITO NACIONAL</v>
      </c>
      <c r="B168" s="145">
        <v>566</v>
      </c>
      <c r="C168" s="123" t="str">
        <f>VLOOKUP(B168,'[1]LISTADO ATM'!$A$2:$B$821,2,0)</f>
        <v xml:space="preserve">ATM Hiper Olé Aut. Duarte </v>
      </c>
      <c r="D168" s="114" t="s">
        <v>2512</v>
      </c>
      <c r="E168" s="146" t="s">
        <v>2669</v>
      </c>
    </row>
    <row r="169" spans="1:5" ht="18" x14ac:dyDescent="0.25">
      <c r="A169" s="97" t="str">
        <f>VLOOKUP(B169,'[1]LISTADO ATM'!$A$2:$C$821,3,0)</f>
        <v>DISTRITO NACIONAL</v>
      </c>
      <c r="B169" s="145">
        <v>224</v>
      </c>
      <c r="C169" s="123" t="str">
        <f>VLOOKUP(B169,'[1]LISTADO ATM'!$A$2:$B$821,2,0)</f>
        <v xml:space="preserve">ATM S/M Nacional El Millón (Núñez de Cáceres) </v>
      </c>
      <c r="D169" s="114" t="s">
        <v>2512</v>
      </c>
      <c r="E169" s="146" t="s">
        <v>2691</v>
      </c>
    </row>
    <row r="170" spans="1:5" ht="18" x14ac:dyDescent="0.25">
      <c r="A170" s="97" t="str">
        <f>VLOOKUP(B170,'[1]LISTADO ATM'!$A$2:$C$821,3,0)</f>
        <v>DISTRITO NACIONAL</v>
      </c>
      <c r="B170" s="145">
        <v>60</v>
      </c>
      <c r="C170" s="123" t="str">
        <f>VLOOKUP(B170,'[1]LISTADO ATM'!$A$2:$B$821,2,0)</f>
        <v xml:space="preserve">ATM Autobanco 27 de Febrero </v>
      </c>
      <c r="D170" s="114" t="s">
        <v>2512</v>
      </c>
      <c r="E170" s="146" t="s">
        <v>2716</v>
      </c>
    </row>
    <row r="171" spans="1:5" ht="18" x14ac:dyDescent="0.25">
      <c r="A171" s="97" t="str">
        <f>VLOOKUP(B171,'[1]LISTADO ATM'!$A$2:$C$821,3,0)</f>
        <v>DISTRITO NACIONAL</v>
      </c>
      <c r="B171" s="145">
        <v>300</v>
      </c>
      <c r="C171" s="123" t="str">
        <f>VLOOKUP(B171,'[1]LISTADO ATM'!$A$2:$B$821,2,0)</f>
        <v xml:space="preserve">ATM S/M Aprezio Los Guaricanos </v>
      </c>
      <c r="D171" s="114" t="s">
        <v>2512</v>
      </c>
      <c r="E171" s="146" t="s">
        <v>2711</v>
      </c>
    </row>
    <row r="172" spans="1:5" ht="18" x14ac:dyDescent="0.25">
      <c r="A172" s="97" t="str">
        <f>VLOOKUP(B172,'[1]LISTADO ATM'!$A$2:$C$821,3,0)</f>
        <v>SUR</v>
      </c>
      <c r="B172" s="145">
        <v>135</v>
      </c>
      <c r="C172" s="123" t="str">
        <f>VLOOKUP(B172,'[1]LISTADO ATM'!$A$2:$B$821,2,0)</f>
        <v xml:space="preserve">ATM Oficina Las Dunas Baní </v>
      </c>
      <c r="D172" s="114" t="s">
        <v>2512</v>
      </c>
      <c r="E172" s="146" t="s">
        <v>2706</v>
      </c>
    </row>
    <row r="173" spans="1:5" ht="18" x14ac:dyDescent="0.25">
      <c r="A173" s="97" t="str">
        <f>VLOOKUP(B173,'[1]LISTADO ATM'!$A$2:$C$821,3,0)</f>
        <v>NORTE</v>
      </c>
      <c r="B173" s="145">
        <v>500</v>
      </c>
      <c r="C173" s="123" t="str">
        <f>VLOOKUP(B173,'[1]LISTADO ATM'!$A$2:$B$821,2,0)</f>
        <v xml:space="preserve">ATM UNP Cutupú </v>
      </c>
      <c r="D173" s="114" t="s">
        <v>2512</v>
      </c>
      <c r="E173" s="146" t="s">
        <v>2704</v>
      </c>
    </row>
    <row r="174" spans="1:5" ht="18" x14ac:dyDescent="0.25">
      <c r="A174" s="97" t="str">
        <f>VLOOKUP(B174,'[1]LISTADO ATM'!$A$2:$C$821,3,0)</f>
        <v>DISTRITO NACIONAL</v>
      </c>
      <c r="B174" s="145">
        <v>938</v>
      </c>
      <c r="C174" s="123" t="str">
        <f>VLOOKUP(B174,'[1]LISTADO ATM'!$A$2:$B$821,2,0)</f>
        <v xml:space="preserve">ATM Autobanco Oficina Filadelfia Plaza </v>
      </c>
      <c r="D174" s="114" t="s">
        <v>2512</v>
      </c>
      <c r="E174" s="146" t="s">
        <v>2701</v>
      </c>
    </row>
    <row r="175" spans="1:5" ht="18" x14ac:dyDescent="0.25">
      <c r="A175" s="97" t="str">
        <f>VLOOKUP(B175,'[1]LISTADO ATM'!$A$2:$C$821,3,0)</f>
        <v>SUR</v>
      </c>
      <c r="B175" s="145">
        <v>766</v>
      </c>
      <c r="C175" s="123" t="str">
        <f>VLOOKUP(B175,'[1]LISTADO ATM'!$A$2:$B$821,2,0)</f>
        <v xml:space="preserve">ATM Oficina Azua II </v>
      </c>
      <c r="D175" s="114" t="s">
        <v>2512</v>
      </c>
      <c r="E175" s="146" t="s">
        <v>2697</v>
      </c>
    </row>
    <row r="176" spans="1:5" ht="18" x14ac:dyDescent="0.25">
      <c r="A176" s="97" t="str">
        <f>VLOOKUP(B176,'[1]LISTADO ATM'!$A$2:$C$821,3,0)</f>
        <v>NORTE</v>
      </c>
      <c r="B176" s="145">
        <v>752</v>
      </c>
      <c r="C176" s="123" t="str">
        <f>VLOOKUP(B176,'[1]LISTADO ATM'!$A$2:$B$821,2,0)</f>
        <v xml:space="preserve">ATM UNP Las Carolinas (La Vega) </v>
      </c>
      <c r="D176" s="114" t="s">
        <v>2512</v>
      </c>
      <c r="E176" s="146" t="s">
        <v>2696</v>
      </c>
    </row>
    <row r="177" spans="1:5" ht="18" x14ac:dyDescent="0.25">
      <c r="A177" s="97" t="str">
        <f>VLOOKUP(B177,'[1]LISTADO ATM'!$A$2:$C$821,3,0)</f>
        <v>ESTE</v>
      </c>
      <c r="B177" s="145">
        <v>661</v>
      </c>
      <c r="C177" s="123" t="str">
        <f>VLOOKUP(B177,'[1]LISTADO ATM'!$A$2:$B$821,2,0)</f>
        <v xml:space="preserve">ATM Almacenes Iberia (San Pedro) </v>
      </c>
      <c r="D177" s="114" t="s">
        <v>2512</v>
      </c>
      <c r="E177" s="146" t="s">
        <v>2731</v>
      </c>
    </row>
    <row r="178" spans="1:5" ht="18" x14ac:dyDescent="0.25">
      <c r="A178" s="97" t="str">
        <f>VLOOKUP(B178,'[1]LISTADO ATM'!$A$2:$C$821,3,0)</f>
        <v>DISTRITO NACIONAL</v>
      </c>
      <c r="B178" s="145">
        <v>577</v>
      </c>
      <c r="C178" s="123" t="str">
        <f>VLOOKUP(B178,'[1]LISTADO ATM'!$A$2:$B$821,2,0)</f>
        <v xml:space="preserve">ATM Olé Ave. Duarte </v>
      </c>
      <c r="D178" s="114" t="s">
        <v>2512</v>
      </c>
      <c r="E178" s="146" t="s">
        <v>2730</v>
      </c>
    </row>
    <row r="179" spans="1:5" ht="18" x14ac:dyDescent="0.25">
      <c r="A179" s="97" t="str">
        <f>VLOOKUP(B179,'[1]LISTADO ATM'!$A$2:$C$821,3,0)</f>
        <v>NORTE</v>
      </c>
      <c r="B179" s="145">
        <v>888</v>
      </c>
      <c r="C179" s="123" t="str">
        <f>VLOOKUP(B179,'[1]LISTADO ATM'!$A$2:$B$821,2,0)</f>
        <v>ATM Oficina galeria 56 II (SFM)</v>
      </c>
      <c r="D179" s="114" t="s">
        <v>2512</v>
      </c>
      <c r="E179" s="146" t="s">
        <v>2726</v>
      </c>
    </row>
    <row r="180" spans="1:5" ht="18" x14ac:dyDescent="0.25">
      <c r="A180" s="97" t="str">
        <f>VLOOKUP(B180,'[1]LISTADO ATM'!$A$2:$C$821,3,0)</f>
        <v>NORTE</v>
      </c>
      <c r="B180" s="145">
        <v>380</v>
      </c>
      <c r="C180" s="123" t="str">
        <f>VLOOKUP(B180,'[1]LISTADO ATM'!$A$2:$B$821,2,0)</f>
        <v xml:space="preserve">ATM Oficina Navarrete </v>
      </c>
      <c r="D180" s="114" t="s">
        <v>2512</v>
      </c>
      <c r="E180" s="146" t="s">
        <v>2721</v>
      </c>
    </row>
    <row r="181" spans="1:5" ht="18" x14ac:dyDescent="0.25">
      <c r="A181" s="97" t="str">
        <f>VLOOKUP(B181,'[1]LISTADO ATM'!$A$2:$C$821,3,0)</f>
        <v>DISTRITO NACIONAL</v>
      </c>
      <c r="B181" s="145">
        <v>194</v>
      </c>
      <c r="C181" s="123" t="str">
        <f>VLOOKUP(B181,'[1]LISTADO ATM'!$A$2:$B$821,2,0)</f>
        <v xml:space="preserve">ATM UNP Pantoja </v>
      </c>
      <c r="D181" s="114" t="s">
        <v>2512</v>
      </c>
      <c r="E181" s="146" t="s">
        <v>2718</v>
      </c>
    </row>
    <row r="182" spans="1:5" ht="18" x14ac:dyDescent="0.25">
      <c r="A182" s="97" t="str">
        <f>VLOOKUP(B182,'[1]LISTADO ATM'!$A$2:$C$821,3,0)</f>
        <v>DISTRITO NACIONAL</v>
      </c>
      <c r="B182" s="145">
        <v>580</v>
      </c>
      <c r="C182" s="123" t="str">
        <f>VLOOKUP(B182,'[1]LISTADO ATM'!$A$2:$B$821,2,0)</f>
        <v xml:space="preserve">ATM Edificio Propagas </v>
      </c>
      <c r="D182" s="114" t="s">
        <v>2512</v>
      </c>
      <c r="E182" s="146" t="s">
        <v>2719</v>
      </c>
    </row>
    <row r="183" spans="1:5" ht="18" x14ac:dyDescent="0.25">
      <c r="A183" s="97" t="str">
        <f>VLOOKUP(B183,'[1]LISTADO ATM'!$A$2:$C$821,3,0)</f>
        <v>DISTRITO NACIONAL</v>
      </c>
      <c r="B183" s="145">
        <v>239</v>
      </c>
      <c r="C183" s="123" t="str">
        <f>VLOOKUP(B183,'[1]LISTADO ATM'!$A$2:$B$821,2,0)</f>
        <v xml:space="preserve">ATM Autobanco Charles de Gaulle </v>
      </c>
      <c r="D183" s="114" t="s">
        <v>2512</v>
      </c>
      <c r="E183" s="146" t="s">
        <v>2734</v>
      </c>
    </row>
    <row r="184" spans="1:5" ht="18" x14ac:dyDescent="0.25">
      <c r="A184" s="97" t="str">
        <f>VLOOKUP(B184,'[1]LISTADO ATM'!$A$2:$C$821,3,0)</f>
        <v>DISTRITO NACIONAL</v>
      </c>
      <c r="B184" s="145">
        <v>180</v>
      </c>
      <c r="C184" s="123" t="str">
        <f>VLOOKUP(B184,'[1]LISTADO ATM'!$A$2:$B$821,2,0)</f>
        <v xml:space="preserve">ATM Megacentro II </v>
      </c>
      <c r="D184" s="114" t="s">
        <v>2512</v>
      </c>
      <c r="E184" s="146" t="s">
        <v>2735</v>
      </c>
    </row>
    <row r="185" spans="1:5" ht="18" x14ac:dyDescent="0.25">
      <c r="A185" s="97" t="str">
        <f>VLOOKUP(B185,'[1]LISTADO ATM'!$A$2:$C$821,3,0)</f>
        <v>NORTE</v>
      </c>
      <c r="B185" s="145">
        <v>99</v>
      </c>
      <c r="C185" s="123" t="str">
        <f>VLOOKUP(B185,'[1]LISTADO ATM'!$A$2:$B$821,2,0)</f>
        <v xml:space="preserve">ATM Multicentro La Sirena S.F.M. </v>
      </c>
      <c r="D185" s="114" t="s">
        <v>2512</v>
      </c>
      <c r="E185" s="146" t="s">
        <v>2737</v>
      </c>
    </row>
    <row r="186" spans="1:5" ht="18" x14ac:dyDescent="0.25">
      <c r="A186" s="97" t="e">
        <f>VLOOKUP(B186,'[1]LISTADO ATM'!$A$2:$C$821,3,0)</f>
        <v>#N/A</v>
      </c>
      <c r="B186" s="114"/>
      <c r="C186" s="123" t="e">
        <f>VLOOKUP(B186,'[1]LISTADO ATM'!$A$2:$B$821,2,0)</f>
        <v>#N/A</v>
      </c>
      <c r="D186" s="114" t="s">
        <v>2512</v>
      </c>
      <c r="E186" s="123"/>
    </row>
    <row r="187" spans="1:5" ht="18" x14ac:dyDescent="0.25">
      <c r="A187" s="97" t="e">
        <f>VLOOKUP(B187,'[1]LISTADO ATM'!$A$2:$C$821,3,0)</f>
        <v>#N/A</v>
      </c>
      <c r="B187" s="114"/>
      <c r="C187" s="123" t="e">
        <f>VLOOKUP(B187,'[1]LISTADO ATM'!$A$2:$B$821,2,0)</f>
        <v>#N/A</v>
      </c>
      <c r="D187" s="114" t="s">
        <v>2512</v>
      </c>
      <c r="E187" s="123"/>
    </row>
    <row r="188" spans="1:5" ht="18" x14ac:dyDescent="0.25">
      <c r="A188" s="97" t="e">
        <f>VLOOKUP(B188,'[1]LISTADO ATM'!$A$2:$C$821,3,0)</f>
        <v>#N/A</v>
      </c>
      <c r="B188" s="114"/>
      <c r="C188" s="123" t="e">
        <f>VLOOKUP(B188,'[1]LISTADO ATM'!$A$2:$B$821,2,0)</f>
        <v>#N/A</v>
      </c>
      <c r="D188" s="114" t="s">
        <v>2512</v>
      </c>
      <c r="E188" s="123"/>
    </row>
    <row r="189" spans="1:5" ht="18" x14ac:dyDescent="0.25">
      <c r="A189" s="97" t="e">
        <f>VLOOKUP(B189,'[1]LISTADO ATM'!$A$2:$C$821,3,0)</f>
        <v>#N/A</v>
      </c>
      <c r="B189" s="114"/>
      <c r="C189" s="123" t="e">
        <f>VLOOKUP(B189,'[1]LISTADO ATM'!$A$2:$B$821,2,0)</f>
        <v>#N/A</v>
      </c>
      <c r="D189" s="114" t="s">
        <v>2512</v>
      </c>
      <c r="E189" s="123"/>
    </row>
    <row r="190" spans="1:5" ht="18" x14ac:dyDescent="0.25">
      <c r="A190" s="97" t="e">
        <f>VLOOKUP(B190,'[1]LISTADO ATM'!$A$2:$C$821,3,0)</f>
        <v>#N/A</v>
      </c>
      <c r="B190" s="114"/>
      <c r="C190" s="123" t="e">
        <f>VLOOKUP(B190,'[1]LISTADO ATM'!$A$2:$B$821,2,0)</f>
        <v>#N/A</v>
      </c>
      <c r="D190" s="114" t="s">
        <v>2512</v>
      </c>
      <c r="E190" s="123"/>
    </row>
    <row r="191" spans="1:5" ht="18.75" thickBot="1" x14ac:dyDescent="0.3">
      <c r="A191" s="100"/>
      <c r="B191" s="134">
        <f>COUNT(B147:B190)</f>
        <v>39</v>
      </c>
      <c r="C191" s="110"/>
      <c r="D191" s="135"/>
      <c r="E191" s="136"/>
    </row>
    <row r="192" spans="1:5" ht="15.75" thickBot="1" x14ac:dyDescent="0.3">
      <c r="B192" s="102"/>
      <c r="E192" s="102"/>
    </row>
    <row r="193" spans="1:5" ht="18" x14ac:dyDescent="0.25">
      <c r="A193" s="187" t="s">
        <v>2489</v>
      </c>
      <c r="B193" s="188"/>
      <c r="C193" s="188"/>
      <c r="D193" s="188"/>
      <c r="E193" s="189"/>
    </row>
    <row r="194" spans="1:5" ht="18" x14ac:dyDescent="0.25">
      <c r="A194" s="99" t="s">
        <v>15</v>
      </c>
      <c r="B194" s="99" t="s">
        <v>2417</v>
      </c>
      <c r="C194" s="101" t="s">
        <v>46</v>
      </c>
      <c r="D194" s="117" t="s">
        <v>2420</v>
      </c>
      <c r="E194" s="108" t="s">
        <v>2418</v>
      </c>
    </row>
    <row r="195" spans="1:5" ht="18" x14ac:dyDescent="0.25">
      <c r="A195" s="97" t="str">
        <f>VLOOKUP(B195,'[1]LISTADO ATM'!$A$2:$C$821,3,0)</f>
        <v>NORTE</v>
      </c>
      <c r="B195" s="114">
        <v>3</v>
      </c>
      <c r="C195" s="123" t="str">
        <f>VLOOKUP(B195,'[1]LISTADO ATM'!$A$2:$B$821,2,0)</f>
        <v>ATM Autoservicio La Vega Real</v>
      </c>
      <c r="D195" s="133" t="s">
        <v>2600</v>
      </c>
      <c r="E195" s="123" t="s">
        <v>2599</v>
      </c>
    </row>
    <row r="196" spans="1:5" ht="18" x14ac:dyDescent="0.25">
      <c r="A196" s="97" t="str">
        <f>VLOOKUP(B196,'[1]LISTADO ATM'!$A$2:$C$821,3,0)</f>
        <v>DISTRITO NACIONAL</v>
      </c>
      <c r="B196" s="114">
        <v>70</v>
      </c>
      <c r="C196" s="123" t="str">
        <f>VLOOKUP(B196,'[1]LISTADO ATM'!$A$2:$B$821,2,0)</f>
        <v xml:space="preserve">ATM Autoservicio Plaza Lama Zona Oriental </v>
      </c>
      <c r="D196" s="133" t="s">
        <v>2600</v>
      </c>
      <c r="E196" s="123" t="s">
        <v>2595</v>
      </c>
    </row>
    <row r="197" spans="1:5" ht="18" x14ac:dyDescent="0.25">
      <c r="A197" s="97" t="str">
        <f>VLOOKUP(B197,'[1]LISTADO ATM'!$A$2:$C$821,3,0)</f>
        <v>NORTE</v>
      </c>
      <c r="B197" s="114">
        <v>654</v>
      </c>
      <c r="C197" s="123" t="str">
        <f>VLOOKUP(B197,'[1]LISTADO ATM'!$A$2:$B$821,2,0)</f>
        <v>ATM Autoservicio S/M Jumbo Puerto Plata</v>
      </c>
      <c r="D197" s="133" t="s">
        <v>2600</v>
      </c>
      <c r="E197" s="123" t="s">
        <v>2604</v>
      </c>
    </row>
    <row r="198" spans="1:5" ht="18" x14ac:dyDescent="0.25">
      <c r="A198" s="97" t="str">
        <f>VLOOKUP(B198,'[1]LISTADO ATM'!$A$2:$C$821,3,0)</f>
        <v>SUR</v>
      </c>
      <c r="B198" s="114">
        <v>252</v>
      </c>
      <c r="C198" s="123" t="str">
        <f>VLOOKUP(B198,'[1]LISTADO ATM'!$A$2:$B$821,2,0)</f>
        <v xml:space="preserve">ATM Banco Agrícola (Barahona) </v>
      </c>
      <c r="D198" s="133" t="s">
        <v>2513</v>
      </c>
      <c r="E198" s="123" t="s">
        <v>2582</v>
      </c>
    </row>
    <row r="199" spans="1:5" ht="18" x14ac:dyDescent="0.25">
      <c r="A199" s="97" t="str">
        <f>VLOOKUP(B199,'[1]LISTADO ATM'!$A$2:$C$821,3,0)</f>
        <v>SUR</v>
      </c>
      <c r="B199" s="114">
        <v>5</v>
      </c>
      <c r="C199" s="123" t="str">
        <f>VLOOKUP(B199,'[1]LISTADO ATM'!$A$2:$B$821,2,0)</f>
        <v>ATM Oficina Autoservicio Villa Ofelia (San Juan)</v>
      </c>
      <c r="D199" s="133" t="s">
        <v>2513</v>
      </c>
      <c r="E199" s="123">
        <v>3335871949</v>
      </c>
    </row>
    <row r="200" spans="1:5" ht="18" x14ac:dyDescent="0.25">
      <c r="A200" s="97" t="str">
        <f>VLOOKUP(B200,'[1]LISTADO ATM'!$A$2:$C$821,3,0)</f>
        <v>DISTRITO NACIONAL</v>
      </c>
      <c r="B200" s="114">
        <v>87</v>
      </c>
      <c r="C200" s="123" t="str">
        <f>VLOOKUP(B200,'[1]LISTADO ATM'!$A$2:$B$821,2,0)</f>
        <v xml:space="preserve">ATM Autoservicio Sarasota </v>
      </c>
      <c r="D200" s="133" t="s">
        <v>2513</v>
      </c>
      <c r="E200" s="123">
        <v>3335871973</v>
      </c>
    </row>
    <row r="201" spans="1:5" ht="18" x14ac:dyDescent="0.25">
      <c r="A201" s="97" t="str">
        <f>VLOOKUP(B201,'[1]LISTADO ATM'!$A$2:$C$821,3,0)</f>
        <v>DISTRITO NACIONAL</v>
      </c>
      <c r="B201" s="114">
        <v>355</v>
      </c>
      <c r="C201" s="123" t="str">
        <f>VLOOKUP(B201,'[1]LISTADO ATM'!$A$2:$B$821,2,0)</f>
        <v xml:space="preserve">ATM UNP Metro II </v>
      </c>
      <c r="D201" s="133" t="s">
        <v>2513</v>
      </c>
      <c r="E201" s="123">
        <v>3335871811</v>
      </c>
    </row>
    <row r="202" spans="1:5" ht="18" x14ac:dyDescent="0.25">
      <c r="A202" s="97" t="str">
        <f>VLOOKUP(B202,'[1]LISTADO ATM'!$A$2:$C$821,3,0)</f>
        <v>ESTE</v>
      </c>
      <c r="B202" s="114">
        <v>104</v>
      </c>
      <c r="C202" s="123" t="str">
        <f>VLOOKUP(B202,'[1]LISTADO ATM'!$A$2:$B$821,2,0)</f>
        <v xml:space="preserve">ATM Jumbo Higuey </v>
      </c>
      <c r="D202" s="133" t="s">
        <v>2513</v>
      </c>
      <c r="E202" s="123">
        <v>3335871970</v>
      </c>
    </row>
    <row r="203" spans="1:5" ht="18" x14ac:dyDescent="0.25">
      <c r="A203" s="97" t="str">
        <f>VLOOKUP(B203,'[1]LISTADO ATM'!$A$2:$C$821,3,0)</f>
        <v>DISTRITO NACIONAL</v>
      </c>
      <c r="B203" s="114">
        <v>816</v>
      </c>
      <c r="C203" s="123" t="str">
        <f>VLOOKUP(B203,'[1]LISTADO ATM'!$A$2:$B$821,2,0)</f>
        <v xml:space="preserve">ATM Oficina Pedro Brand </v>
      </c>
      <c r="D203" s="133" t="s">
        <v>2513</v>
      </c>
      <c r="E203" s="123">
        <v>3335871813</v>
      </c>
    </row>
    <row r="204" spans="1:5" ht="18" x14ac:dyDescent="0.25">
      <c r="A204" s="97" t="str">
        <f>VLOOKUP(B204,'[1]LISTADO ATM'!$A$2:$C$821,3,0)</f>
        <v>DISTRITO NACIONAL</v>
      </c>
      <c r="B204" s="114">
        <v>54</v>
      </c>
      <c r="C204" s="123" t="str">
        <f>VLOOKUP(B204,'[1]LISTADO ATM'!$A$2:$B$821,2,0)</f>
        <v xml:space="preserve">ATM Autoservicio Galería 360 </v>
      </c>
      <c r="D204" s="133" t="s">
        <v>2600</v>
      </c>
      <c r="E204" s="123">
        <v>3335872123</v>
      </c>
    </row>
    <row r="205" spans="1:5" ht="18" x14ac:dyDescent="0.25">
      <c r="A205" s="97" t="str">
        <f>VLOOKUP(B205,'[1]LISTADO ATM'!$A$2:$C$821,3,0)</f>
        <v>NORTE</v>
      </c>
      <c r="B205" s="114">
        <v>88</v>
      </c>
      <c r="C205" s="123" t="str">
        <f>VLOOKUP(B205,'[1]LISTADO ATM'!$A$2:$B$821,2,0)</f>
        <v xml:space="preserve">ATM S/M La Fuente (Santiago) </v>
      </c>
      <c r="D205" s="133" t="s">
        <v>2513</v>
      </c>
      <c r="E205" s="123">
        <v>3335872138</v>
      </c>
    </row>
    <row r="206" spans="1:5" ht="18" x14ac:dyDescent="0.25">
      <c r="A206" s="97" t="str">
        <f>VLOOKUP(B206,'[1]LISTADO ATM'!$A$2:$C$821,3,0)</f>
        <v>NORTE</v>
      </c>
      <c r="B206" s="114">
        <v>857</v>
      </c>
      <c r="C206" s="123" t="str">
        <f>VLOOKUP(B206,'[1]LISTADO ATM'!$A$2:$B$821,2,0)</f>
        <v xml:space="preserve">ATM Oficina Los Alamos </v>
      </c>
      <c r="D206" s="133" t="s">
        <v>2513</v>
      </c>
      <c r="E206" s="123">
        <v>3335871946</v>
      </c>
    </row>
    <row r="207" spans="1:5" ht="18.75" thickBot="1" x14ac:dyDescent="0.3">
      <c r="A207" s="100" t="s">
        <v>2486</v>
      </c>
      <c r="B207" s="134">
        <f>COUNT(B195:B206)</f>
        <v>12</v>
      </c>
      <c r="C207" s="110"/>
      <c r="D207" s="118"/>
      <c r="E207" s="118"/>
    </row>
    <row r="208" spans="1:5" ht="15.75" thickBot="1" x14ac:dyDescent="0.3">
      <c r="B208" s="102"/>
      <c r="E208" s="102"/>
    </row>
    <row r="209" spans="1:5" ht="18.75" thickBot="1" x14ac:dyDescent="0.3">
      <c r="A209" s="190" t="s">
        <v>2490</v>
      </c>
      <c r="B209" s="191"/>
      <c r="C209" s="96" t="s">
        <v>2413</v>
      </c>
      <c r="D209" s="102"/>
      <c r="E209" s="102"/>
    </row>
    <row r="210" spans="1:5" ht="18.75" thickBot="1" x14ac:dyDescent="0.3">
      <c r="A210" s="119">
        <f>+B143+B191+B207</f>
        <v>114</v>
      </c>
      <c r="B210" s="120"/>
    </row>
    <row r="211" spans="1:5" ht="15.75" thickBot="1" x14ac:dyDescent="0.3">
      <c r="B211" s="102"/>
      <c r="E211" s="102"/>
    </row>
    <row r="212" spans="1:5" ht="18.75" thickBot="1" x14ac:dyDescent="0.3">
      <c r="A212" s="174" t="s">
        <v>2491</v>
      </c>
      <c r="B212" s="175"/>
      <c r="C212" s="175"/>
      <c r="D212" s="175"/>
      <c r="E212" s="176"/>
    </row>
    <row r="213" spans="1:5" ht="18" x14ac:dyDescent="0.25">
      <c r="A213" s="103" t="s">
        <v>15</v>
      </c>
      <c r="B213" s="108" t="s">
        <v>2417</v>
      </c>
      <c r="C213" s="101" t="s">
        <v>46</v>
      </c>
      <c r="D213" s="192" t="s">
        <v>2420</v>
      </c>
      <c r="E213" s="193"/>
    </row>
    <row r="214" spans="1:5" ht="18" x14ac:dyDescent="0.25">
      <c r="A214" s="114" t="str">
        <f>VLOOKUP(B214,'[1]LISTADO ATM'!$A$2:$C$821,3,0)</f>
        <v>NORTE</v>
      </c>
      <c r="B214" s="114">
        <v>603</v>
      </c>
      <c r="C214" s="114" t="str">
        <f>VLOOKUP(B214,'[1]LISTADO ATM'!$A$2:$B$821,2,0)</f>
        <v xml:space="preserve">ATM Zona Franca (Santiago) II </v>
      </c>
      <c r="D214" s="194" t="s">
        <v>2493</v>
      </c>
      <c r="E214" s="195"/>
    </row>
    <row r="215" spans="1:5" ht="18" x14ac:dyDescent="0.25">
      <c r="A215" s="114" t="str">
        <f>VLOOKUP(B215,'[1]LISTADO ATM'!$A$2:$C$821,3,0)</f>
        <v>ESTE</v>
      </c>
      <c r="B215" s="114">
        <v>963</v>
      </c>
      <c r="C215" s="114" t="str">
        <f>VLOOKUP(B215,'[1]LISTADO ATM'!$A$2:$B$821,2,0)</f>
        <v xml:space="preserve">ATM Multiplaza La Romana </v>
      </c>
      <c r="D215" s="194" t="s">
        <v>2493</v>
      </c>
      <c r="E215" s="195"/>
    </row>
    <row r="216" spans="1:5" ht="18" x14ac:dyDescent="0.25">
      <c r="A216" s="114" t="str">
        <f>VLOOKUP(B216,'[1]LISTADO ATM'!$A$2:$C$821,3,0)</f>
        <v>ESTE</v>
      </c>
      <c r="B216" s="114">
        <v>923</v>
      </c>
      <c r="C216" s="114" t="str">
        <f>VLOOKUP(B216,'[1]LISTADO ATM'!$A$2:$B$821,2,0)</f>
        <v xml:space="preserve">ATM Agroindustrial San Pedro de Macorís </v>
      </c>
      <c r="D216" s="194" t="s">
        <v>2493</v>
      </c>
      <c r="E216" s="195"/>
    </row>
    <row r="217" spans="1:5" ht="18" x14ac:dyDescent="0.25">
      <c r="A217" s="114" t="str">
        <f>VLOOKUP(B217,'[1]LISTADO ATM'!$A$2:$C$821,3,0)</f>
        <v>NORTE</v>
      </c>
      <c r="B217" s="114">
        <v>941</v>
      </c>
      <c r="C217" s="114" t="str">
        <f>VLOOKUP(B217,'[1]LISTADO ATM'!$A$2:$B$821,2,0)</f>
        <v xml:space="preserve">ATM Estación Next (Puerto Plata) </v>
      </c>
      <c r="D217" s="194" t="s">
        <v>2493</v>
      </c>
      <c r="E217" s="195"/>
    </row>
    <row r="218" spans="1:5" ht="18" x14ac:dyDescent="0.25">
      <c r="A218" s="114" t="str">
        <f>VLOOKUP(B218,'[1]LISTADO ATM'!$A$2:$C$821,3,0)</f>
        <v>SUR</v>
      </c>
      <c r="B218" s="114">
        <v>252</v>
      </c>
      <c r="C218" s="114" t="str">
        <f>VLOOKUP(B218,'[1]LISTADO ATM'!$A$2:$B$821,2,0)</f>
        <v xml:space="preserve">ATM Banco Agrícola (Barahona) </v>
      </c>
      <c r="D218" s="194" t="s">
        <v>2493</v>
      </c>
      <c r="E218" s="195"/>
    </row>
    <row r="219" spans="1:5" ht="18" x14ac:dyDescent="0.25">
      <c r="A219" s="114" t="str">
        <f>VLOOKUP(B219,'[1]LISTADO ATM'!$A$2:$C$821,3,0)</f>
        <v>DISTRITO NACIONAL</v>
      </c>
      <c r="B219" s="114">
        <v>557</v>
      </c>
      <c r="C219" s="114" t="str">
        <f>VLOOKUP(B219,'[1]LISTADO ATM'!$A$2:$B$821,2,0)</f>
        <v xml:space="preserve">ATM Multicentro La Sirena Ave. Mella </v>
      </c>
      <c r="D219" s="194" t="s">
        <v>2575</v>
      </c>
      <c r="E219" s="195"/>
    </row>
    <row r="220" spans="1:5" ht="18" x14ac:dyDescent="0.25">
      <c r="A220" s="114" t="str">
        <f>VLOOKUP(B220,'[1]LISTADO ATM'!$A$2:$C$821,3,0)</f>
        <v>NORTE</v>
      </c>
      <c r="B220" s="114">
        <v>857</v>
      </c>
      <c r="C220" s="114" t="str">
        <f>VLOOKUP(B220,'[1]LISTADO ATM'!$A$2:$B$821,2,0)</f>
        <v xml:space="preserve">ATM Oficina Los Alamos </v>
      </c>
      <c r="D220" s="194" t="s">
        <v>2493</v>
      </c>
      <c r="E220" s="195"/>
    </row>
    <row r="221" spans="1:5" ht="18" x14ac:dyDescent="0.25">
      <c r="A221" s="114" t="str">
        <f>VLOOKUP(B221,'[1]LISTADO ATM'!$A$2:$C$821,3,0)</f>
        <v>NORTE</v>
      </c>
      <c r="B221" s="114">
        <v>864</v>
      </c>
      <c r="C221" s="114" t="str">
        <f>VLOOKUP(B221,'[1]LISTADO ATM'!$A$2:$B$821,2,0)</f>
        <v xml:space="preserve">ATM Palmares Mall (San Francisco) </v>
      </c>
      <c r="D221" s="194" t="s">
        <v>2493</v>
      </c>
      <c r="E221" s="195"/>
    </row>
    <row r="222" spans="1:5" ht="18" x14ac:dyDescent="0.25">
      <c r="A222" s="114" t="str">
        <f>VLOOKUP(B222,'[1]LISTADO ATM'!$A$2:$C$821,3,0)</f>
        <v>NORTE</v>
      </c>
      <c r="B222" s="114">
        <v>632</v>
      </c>
      <c r="C222" s="114" t="str">
        <f>VLOOKUP(B222,'[1]LISTADO ATM'!$A$2:$B$821,2,0)</f>
        <v xml:space="preserve">ATM Autobanco Gurabo </v>
      </c>
      <c r="D222" s="194" t="s">
        <v>2493</v>
      </c>
      <c r="E222" s="195"/>
    </row>
    <row r="223" spans="1:5" ht="18" x14ac:dyDescent="0.25">
      <c r="A223" s="114" t="str">
        <f>VLOOKUP(B223,'[1]LISTADO ATM'!$A$2:$C$821,3,0)</f>
        <v>DISTRITO NACIONAL</v>
      </c>
      <c r="B223" s="114">
        <v>686</v>
      </c>
      <c r="C223" s="114" t="str">
        <f>VLOOKUP(B223,'[1]LISTADO ATM'!$A$2:$B$821,2,0)</f>
        <v>ATM Autoservicio Oficina Máximo Gómez</v>
      </c>
      <c r="D223" s="194" t="s">
        <v>2493</v>
      </c>
      <c r="E223" s="195"/>
    </row>
    <row r="224" spans="1:5" ht="18" x14ac:dyDescent="0.25">
      <c r="A224" s="114" t="str">
        <f>VLOOKUP(B224,'[1]LISTADO ATM'!$A$2:$C$821,3,0)</f>
        <v>DISTRITO NACIONAL</v>
      </c>
      <c r="B224" s="114">
        <v>43</v>
      </c>
      <c r="C224" s="114" t="str">
        <f>VLOOKUP(B224,'[1]LISTADO ATM'!$A$2:$B$821,2,0)</f>
        <v xml:space="preserve">ATM Zona Franca San Isidro </v>
      </c>
      <c r="D224" s="194" t="s">
        <v>2493</v>
      </c>
      <c r="E224" s="195"/>
    </row>
    <row r="225" spans="1:5" ht="36" x14ac:dyDescent="0.25">
      <c r="A225" s="114" t="str">
        <f>VLOOKUP(B225,'[1]LISTADO ATM'!$A$2:$C$821,3,0)</f>
        <v>NORTE</v>
      </c>
      <c r="B225" s="114">
        <v>72</v>
      </c>
      <c r="C225" s="114" t="str">
        <f>VLOOKUP(B225,'[1]LISTADO ATM'!$A$2:$B$821,2,0)</f>
        <v xml:space="preserve">ATM UNP Aeropuerto Gregorio Luperón (Puerto Plata) </v>
      </c>
      <c r="D225" s="194" t="s">
        <v>2493</v>
      </c>
      <c r="E225" s="195"/>
    </row>
    <row r="226" spans="1:5" ht="18" x14ac:dyDescent="0.25">
      <c r="A226" s="114" t="str">
        <f>VLOOKUP(B226,'[1]LISTADO ATM'!$A$2:$C$821,3,0)</f>
        <v>NORTE</v>
      </c>
      <c r="B226" s="114">
        <v>94</v>
      </c>
      <c r="C226" s="114" t="str">
        <f>VLOOKUP(B226,'[1]LISTADO ATM'!$A$2:$B$821,2,0)</f>
        <v xml:space="preserve">ATM Centro de Caja Porvenir (San Francisco) </v>
      </c>
      <c r="D226" s="194" t="s">
        <v>2493</v>
      </c>
      <c r="E226" s="195"/>
    </row>
    <row r="227" spans="1:5" ht="18" x14ac:dyDescent="0.25">
      <c r="A227" s="114" t="str">
        <f>VLOOKUP(B227,'[1]LISTADO ATM'!$A$2:$C$821,3,0)</f>
        <v>NORTE</v>
      </c>
      <c r="B227" s="114">
        <v>208</v>
      </c>
      <c r="C227" s="114" t="str">
        <f>VLOOKUP(B227,'[1]LISTADO ATM'!$A$2:$B$821,2,0)</f>
        <v xml:space="preserve">ATM UNP Tireo </v>
      </c>
      <c r="D227" s="194" t="s">
        <v>2575</v>
      </c>
      <c r="E227" s="195"/>
    </row>
    <row r="228" spans="1:5" ht="18" x14ac:dyDescent="0.25">
      <c r="A228" s="114" t="str">
        <f>VLOOKUP(B228,'[1]LISTADO ATM'!$A$2:$C$821,3,0)</f>
        <v>DISTRITO NACIONAL</v>
      </c>
      <c r="B228" s="114">
        <v>382</v>
      </c>
      <c r="C228" s="114" t="str">
        <f>VLOOKUP(B228,'[1]LISTADO ATM'!$A$2:$B$821,2,0)</f>
        <v>ATM Estación del Metro María Montés</v>
      </c>
      <c r="D228" s="194" t="s">
        <v>2493</v>
      </c>
      <c r="E228" s="195"/>
    </row>
    <row r="229" spans="1:5" ht="18" x14ac:dyDescent="0.25">
      <c r="A229" s="114" t="str">
        <f>VLOOKUP(B229,'[1]LISTADO ATM'!$A$2:$C$821,3,0)</f>
        <v>NORTE</v>
      </c>
      <c r="B229" s="114">
        <v>601</v>
      </c>
      <c r="C229" s="114" t="str">
        <f>VLOOKUP(B229,'[1]LISTADO ATM'!$A$2:$B$821,2,0)</f>
        <v xml:space="preserve">ATM Plaza Haché (Santiago) </v>
      </c>
      <c r="D229" s="194" t="s">
        <v>2493</v>
      </c>
      <c r="E229" s="195"/>
    </row>
    <row r="230" spans="1:5" ht="18" x14ac:dyDescent="0.25">
      <c r="A230" s="114" t="str">
        <f>VLOOKUP(B230,'[1]LISTADO ATM'!$A$2:$C$821,3,0)</f>
        <v>NORTE</v>
      </c>
      <c r="B230" s="114">
        <v>606</v>
      </c>
      <c r="C230" s="114" t="str">
        <f>VLOOKUP(B230,'[1]LISTADO ATM'!$A$2:$B$821,2,0)</f>
        <v xml:space="preserve">ATM UNP Manolo Tavarez Justo </v>
      </c>
      <c r="D230" s="194" t="s">
        <v>2493</v>
      </c>
      <c r="E230" s="195"/>
    </row>
    <row r="231" spans="1:5" ht="18" x14ac:dyDescent="0.25">
      <c r="A231" s="114" t="str">
        <f>VLOOKUP(B231,'[1]LISTADO ATM'!$A$2:$C$821,3,0)</f>
        <v>NORTE</v>
      </c>
      <c r="B231" s="114">
        <v>654</v>
      </c>
      <c r="C231" s="114" t="str">
        <f>VLOOKUP(B231,'[1]LISTADO ATM'!$A$2:$B$821,2,0)</f>
        <v>ATM Autoservicio S/M Jumbo Puerto Plata</v>
      </c>
      <c r="D231" s="194" t="s">
        <v>2493</v>
      </c>
      <c r="E231" s="195"/>
    </row>
    <row r="232" spans="1:5" ht="18" x14ac:dyDescent="0.25">
      <c r="A232" s="114" t="str">
        <f>VLOOKUP(B232,'[1]LISTADO ATM'!$A$2:$C$821,3,0)</f>
        <v>NORTE</v>
      </c>
      <c r="B232" s="114">
        <v>936</v>
      </c>
      <c r="C232" s="114" t="str">
        <f>VLOOKUP(B232,'[1]LISTADO ATM'!$A$2:$B$821,2,0)</f>
        <v xml:space="preserve">ATM Autobanco Oficina La Vega I </v>
      </c>
      <c r="D232" s="194" t="s">
        <v>2493</v>
      </c>
      <c r="E232" s="195"/>
    </row>
    <row r="233" spans="1:5" ht="18" x14ac:dyDescent="0.25">
      <c r="A233" s="114" t="str">
        <f>VLOOKUP(B233,'[1]LISTADO ATM'!$A$2:$C$821,3,0)</f>
        <v>NORTE</v>
      </c>
      <c r="B233" s="114">
        <v>894</v>
      </c>
      <c r="C233" s="114" t="str">
        <f>VLOOKUP(B233,'[1]LISTADO ATM'!$A$2:$B$821,2,0)</f>
        <v>ATM Eco Petroleo Estero Hondo</v>
      </c>
      <c r="D233" s="194" t="s">
        <v>2575</v>
      </c>
      <c r="E233" s="195"/>
    </row>
    <row r="234" spans="1:5" ht="18" x14ac:dyDescent="0.25">
      <c r="A234" s="114" t="str">
        <f>VLOOKUP(B234,'[1]LISTADO ATM'!$A$2:$C$821,3,0)</f>
        <v>ESTE</v>
      </c>
      <c r="B234" s="114">
        <v>842</v>
      </c>
      <c r="C234" s="114" t="str">
        <f>VLOOKUP(B234,'[1]LISTADO ATM'!$A$2:$B$821,2,0)</f>
        <v xml:space="preserve">ATM Plaza Orense II (La Romana) </v>
      </c>
      <c r="D234" s="194" t="s">
        <v>2493</v>
      </c>
      <c r="E234" s="195"/>
    </row>
    <row r="235" spans="1:5" ht="18" x14ac:dyDescent="0.25">
      <c r="A235" s="114" t="str">
        <f>VLOOKUP(B235,'[1]LISTADO ATM'!$A$2:$C$821,3,0)</f>
        <v>NORTE</v>
      </c>
      <c r="B235" s="114">
        <v>732</v>
      </c>
      <c r="C235" s="114" t="str">
        <f>VLOOKUP(B235,'[1]LISTADO ATM'!$A$2:$B$821,2,0)</f>
        <v xml:space="preserve">ATM Molino del Valle (Santiago) </v>
      </c>
      <c r="D235" s="194" t="s">
        <v>2493</v>
      </c>
      <c r="E235" s="195"/>
    </row>
    <row r="236" spans="1:5" ht="18.75" thickBot="1" x14ac:dyDescent="0.3">
      <c r="A236" s="100"/>
      <c r="B236" s="134">
        <f>COUNT(B214:B235)</f>
        <v>22</v>
      </c>
      <c r="C236" s="121"/>
      <c r="D236" s="121"/>
      <c r="E236" s="122"/>
    </row>
  </sheetData>
  <mergeCells count="34">
    <mergeCell ref="D234:E234"/>
    <mergeCell ref="D235:E235"/>
    <mergeCell ref="D229:E229"/>
    <mergeCell ref="D230:E230"/>
    <mergeCell ref="D231:E231"/>
    <mergeCell ref="D232:E232"/>
    <mergeCell ref="D233:E233"/>
    <mergeCell ref="D224:E224"/>
    <mergeCell ref="D225:E225"/>
    <mergeCell ref="D226:E226"/>
    <mergeCell ref="D227:E227"/>
    <mergeCell ref="D228:E228"/>
    <mergeCell ref="D219:E219"/>
    <mergeCell ref="D220:E220"/>
    <mergeCell ref="D221:E221"/>
    <mergeCell ref="D222:E222"/>
    <mergeCell ref="D223:E223"/>
    <mergeCell ref="D214:E214"/>
    <mergeCell ref="D215:E215"/>
    <mergeCell ref="D216:E216"/>
    <mergeCell ref="D217:E217"/>
    <mergeCell ref="D218:E218"/>
    <mergeCell ref="A145:E145"/>
    <mergeCell ref="A193:E193"/>
    <mergeCell ref="A209:B209"/>
    <mergeCell ref="A212:E212"/>
    <mergeCell ref="D213:E213"/>
    <mergeCell ref="C71:E71"/>
    <mergeCell ref="A73:E73"/>
    <mergeCell ref="A1:E1"/>
    <mergeCell ref="A2:E2"/>
    <mergeCell ref="A7:E7"/>
    <mergeCell ref="C62:E62"/>
    <mergeCell ref="A64:E64"/>
  </mergeCells>
  <phoneticPr fontId="46" type="noConversion"/>
  <conditionalFormatting sqref="B237:B1048576">
    <cfRule type="duplicateValues" dxfId="350" priority="119746"/>
  </conditionalFormatting>
  <conditionalFormatting sqref="B237:B1048576">
    <cfRule type="duplicateValues" dxfId="349" priority="119748"/>
  </conditionalFormatting>
  <conditionalFormatting sqref="B237:B1048576">
    <cfRule type="duplicateValues" dxfId="348" priority="119750"/>
  </conditionalFormatting>
  <conditionalFormatting sqref="E145">
    <cfRule type="duplicateValues" dxfId="347" priority="315"/>
  </conditionalFormatting>
  <conditionalFormatting sqref="E145">
    <cfRule type="duplicateValues" dxfId="346" priority="314"/>
  </conditionalFormatting>
  <conditionalFormatting sqref="E145">
    <cfRule type="duplicateValues" dxfId="345" priority="313"/>
  </conditionalFormatting>
  <conditionalFormatting sqref="E236 E191:E193 E143:E144 E1:E7 E207:E213 E63:E64 E71:E73">
    <cfRule type="duplicateValues" dxfId="344" priority="312"/>
  </conditionalFormatting>
  <conditionalFormatting sqref="E236 E143:E145 E1:E7 E191:E193 E207:E213 E63:E64 E71:E73">
    <cfRule type="duplicateValues" dxfId="343" priority="310"/>
    <cfRule type="duplicateValues" dxfId="342" priority="311"/>
  </conditionalFormatting>
  <conditionalFormatting sqref="E236 E1:E7 E143:E145 E191:E193 E207:E213 E63:E64 E71:E73">
    <cfRule type="duplicateValues" dxfId="341" priority="309"/>
  </conditionalFormatting>
  <conditionalFormatting sqref="E62">
    <cfRule type="duplicateValues" dxfId="340" priority="308"/>
  </conditionalFormatting>
  <conditionalFormatting sqref="E62">
    <cfRule type="duplicateValues" dxfId="339" priority="306"/>
    <cfRule type="duplicateValues" dxfId="338" priority="307"/>
  </conditionalFormatting>
  <conditionalFormatting sqref="E62">
    <cfRule type="duplicateValues" dxfId="337" priority="305"/>
  </conditionalFormatting>
  <conditionalFormatting sqref="E215">
    <cfRule type="duplicateValues" dxfId="336" priority="302"/>
  </conditionalFormatting>
  <conditionalFormatting sqref="E215">
    <cfRule type="duplicateValues" dxfId="335" priority="303"/>
    <cfRule type="duplicateValues" dxfId="334" priority="304"/>
  </conditionalFormatting>
  <conditionalFormatting sqref="B236 B200 B207:B213 B138:B146 B62:B74 B1:B8 B186:B194">
    <cfRule type="duplicateValues" dxfId="333" priority="301"/>
  </conditionalFormatting>
  <conditionalFormatting sqref="B236">
    <cfRule type="duplicateValues" dxfId="332" priority="300"/>
  </conditionalFormatting>
  <conditionalFormatting sqref="B199">
    <cfRule type="duplicateValues" dxfId="331" priority="299"/>
  </conditionalFormatting>
  <conditionalFormatting sqref="B195:B199">
    <cfRule type="duplicateValues" dxfId="330" priority="316"/>
  </conditionalFormatting>
  <conditionalFormatting sqref="E195:E199">
    <cfRule type="duplicateValues" dxfId="329" priority="317"/>
  </conditionalFormatting>
  <conditionalFormatting sqref="E195:E199">
    <cfRule type="duplicateValues" dxfId="328" priority="318"/>
    <cfRule type="duplicateValues" dxfId="327" priority="319"/>
    <cfRule type="duplicateValues" dxfId="326" priority="320"/>
  </conditionalFormatting>
  <conditionalFormatting sqref="B55:B61">
    <cfRule type="duplicateValues" dxfId="325" priority="321"/>
  </conditionalFormatting>
  <conditionalFormatting sqref="E55:E61">
    <cfRule type="duplicateValues" dxfId="324" priority="322"/>
  </conditionalFormatting>
  <conditionalFormatting sqref="E55:E61">
    <cfRule type="duplicateValues" dxfId="323" priority="323"/>
    <cfRule type="duplicateValues" dxfId="322" priority="324"/>
    <cfRule type="duplicateValues" dxfId="321" priority="325"/>
  </conditionalFormatting>
  <conditionalFormatting sqref="B201">
    <cfRule type="duplicateValues" dxfId="320" priority="281"/>
  </conditionalFormatting>
  <conditionalFormatting sqref="B201">
    <cfRule type="duplicateValues" dxfId="319" priority="280"/>
  </conditionalFormatting>
  <conditionalFormatting sqref="B201">
    <cfRule type="duplicateValues" dxfId="318" priority="279"/>
  </conditionalFormatting>
  <conditionalFormatting sqref="B201">
    <cfRule type="duplicateValues" dxfId="317" priority="278"/>
  </conditionalFormatting>
  <conditionalFormatting sqref="B202">
    <cfRule type="duplicateValues" dxfId="316" priority="277"/>
  </conditionalFormatting>
  <conditionalFormatting sqref="B202">
    <cfRule type="duplicateValues" dxfId="315" priority="276"/>
  </conditionalFormatting>
  <conditionalFormatting sqref="B202">
    <cfRule type="duplicateValues" dxfId="314" priority="275"/>
  </conditionalFormatting>
  <conditionalFormatting sqref="B202">
    <cfRule type="duplicateValues" dxfId="313" priority="274"/>
  </conditionalFormatting>
  <conditionalFormatting sqref="E214">
    <cfRule type="duplicateValues" dxfId="312" priority="326"/>
  </conditionalFormatting>
  <conditionalFormatting sqref="E214">
    <cfRule type="duplicateValues" dxfId="311" priority="327"/>
    <cfRule type="duplicateValues" dxfId="310" priority="328"/>
  </conditionalFormatting>
  <conditionalFormatting sqref="B200">
    <cfRule type="duplicateValues" dxfId="309" priority="337"/>
  </conditionalFormatting>
  <conditionalFormatting sqref="E229">
    <cfRule type="duplicateValues" dxfId="308" priority="230"/>
  </conditionalFormatting>
  <conditionalFormatting sqref="E229">
    <cfRule type="duplicateValues" dxfId="307" priority="231"/>
    <cfRule type="duplicateValues" dxfId="306" priority="232"/>
  </conditionalFormatting>
  <conditionalFormatting sqref="B230 B221">
    <cfRule type="duplicateValues" dxfId="305" priority="338"/>
  </conditionalFormatting>
  <conditionalFormatting sqref="E230 E221">
    <cfRule type="duplicateValues" dxfId="304" priority="339"/>
  </conditionalFormatting>
  <conditionalFormatting sqref="E230 E221">
    <cfRule type="duplicateValues" dxfId="303" priority="340"/>
    <cfRule type="duplicateValues" dxfId="302" priority="341"/>
  </conditionalFormatting>
  <conditionalFormatting sqref="E216:E217">
    <cfRule type="duplicateValues" dxfId="301" priority="342"/>
  </conditionalFormatting>
  <conditionalFormatting sqref="E216:E217">
    <cfRule type="duplicateValues" dxfId="300" priority="343"/>
    <cfRule type="duplicateValues" dxfId="299" priority="344"/>
  </conditionalFormatting>
  <conditionalFormatting sqref="B220">
    <cfRule type="duplicateValues" dxfId="298" priority="219"/>
  </conditionalFormatting>
  <conditionalFormatting sqref="B220">
    <cfRule type="duplicateValues" dxfId="297" priority="220"/>
  </conditionalFormatting>
  <conditionalFormatting sqref="B203">
    <cfRule type="duplicateValues" dxfId="296" priority="200"/>
  </conditionalFormatting>
  <conditionalFormatting sqref="B203">
    <cfRule type="duplicateValues" dxfId="295" priority="199"/>
  </conditionalFormatting>
  <conditionalFormatting sqref="E224">
    <cfRule type="duplicateValues" dxfId="294" priority="190"/>
  </conditionalFormatting>
  <conditionalFormatting sqref="E224">
    <cfRule type="duplicateValues" dxfId="293" priority="191"/>
    <cfRule type="duplicateValues" dxfId="292" priority="192"/>
  </conditionalFormatting>
  <conditionalFormatting sqref="E225">
    <cfRule type="duplicateValues" dxfId="291" priority="187"/>
  </conditionalFormatting>
  <conditionalFormatting sqref="E225">
    <cfRule type="duplicateValues" dxfId="290" priority="188"/>
    <cfRule type="duplicateValues" dxfId="289" priority="189"/>
  </conditionalFormatting>
  <conditionalFormatting sqref="E226">
    <cfRule type="duplicateValues" dxfId="288" priority="184"/>
  </conditionalFormatting>
  <conditionalFormatting sqref="E226">
    <cfRule type="duplicateValues" dxfId="287" priority="185"/>
    <cfRule type="duplicateValues" dxfId="286" priority="186"/>
  </conditionalFormatting>
  <conditionalFormatting sqref="B204">
    <cfRule type="duplicateValues" dxfId="285" priority="183"/>
  </conditionalFormatting>
  <conditionalFormatting sqref="B204">
    <cfRule type="duplicateValues" dxfId="284" priority="182"/>
  </conditionalFormatting>
  <conditionalFormatting sqref="B204">
    <cfRule type="duplicateValues" dxfId="283" priority="180"/>
    <cfRule type="duplicateValues" dxfId="282" priority="181"/>
  </conditionalFormatting>
  <conditionalFormatting sqref="B207:B236 B1:B8 B55:B74 B138:B146 B186:B204">
    <cfRule type="duplicateValues" dxfId="281" priority="179"/>
  </conditionalFormatting>
  <conditionalFormatting sqref="E228">
    <cfRule type="duplicateValues" dxfId="280" priority="176"/>
  </conditionalFormatting>
  <conditionalFormatting sqref="E228">
    <cfRule type="duplicateValues" dxfId="279" priority="177"/>
    <cfRule type="duplicateValues" dxfId="278" priority="178"/>
  </conditionalFormatting>
  <conditionalFormatting sqref="E231">
    <cfRule type="duplicateValues" dxfId="277" priority="173"/>
  </conditionalFormatting>
  <conditionalFormatting sqref="E231">
    <cfRule type="duplicateValues" dxfId="276" priority="174"/>
    <cfRule type="duplicateValues" dxfId="275" priority="175"/>
  </conditionalFormatting>
  <conditionalFormatting sqref="B205">
    <cfRule type="duplicateValues" dxfId="274" priority="172"/>
  </conditionalFormatting>
  <conditionalFormatting sqref="B205">
    <cfRule type="duplicateValues" dxfId="273" priority="171"/>
  </conditionalFormatting>
  <conditionalFormatting sqref="B205">
    <cfRule type="duplicateValues" dxfId="272" priority="169"/>
    <cfRule type="duplicateValues" dxfId="271" priority="170"/>
  </conditionalFormatting>
  <conditionalFormatting sqref="B205">
    <cfRule type="duplicateValues" dxfId="270" priority="168"/>
  </conditionalFormatting>
  <conditionalFormatting sqref="B206">
    <cfRule type="duplicateValues" dxfId="269" priority="167"/>
  </conditionalFormatting>
  <conditionalFormatting sqref="B206">
    <cfRule type="duplicateValues" dxfId="268" priority="166"/>
  </conditionalFormatting>
  <conditionalFormatting sqref="B206">
    <cfRule type="duplicateValues" dxfId="267" priority="164"/>
    <cfRule type="duplicateValues" dxfId="266" priority="165"/>
  </conditionalFormatting>
  <conditionalFormatting sqref="B206">
    <cfRule type="duplicateValues" dxfId="265" priority="163"/>
  </conditionalFormatting>
  <conditionalFormatting sqref="E232">
    <cfRule type="duplicateValues" dxfId="264" priority="160"/>
  </conditionalFormatting>
  <conditionalFormatting sqref="E232">
    <cfRule type="duplicateValues" dxfId="263" priority="161"/>
    <cfRule type="duplicateValues" dxfId="262" priority="162"/>
  </conditionalFormatting>
  <conditionalFormatting sqref="E234">
    <cfRule type="duplicateValues" dxfId="261" priority="157"/>
  </conditionalFormatting>
  <conditionalFormatting sqref="E234">
    <cfRule type="duplicateValues" dxfId="260" priority="158"/>
    <cfRule type="duplicateValues" dxfId="259" priority="159"/>
  </conditionalFormatting>
  <conditionalFormatting sqref="E235">
    <cfRule type="duplicateValues" dxfId="258" priority="154"/>
  </conditionalFormatting>
  <conditionalFormatting sqref="E235">
    <cfRule type="duplicateValues" dxfId="257" priority="155"/>
    <cfRule type="duplicateValues" dxfId="256" priority="156"/>
  </conditionalFormatting>
  <conditionalFormatting sqref="B207:B236 B1:B8 B55:B74 B138:B146 B186:B203">
    <cfRule type="duplicateValues" dxfId="255" priority="346"/>
    <cfRule type="duplicateValues" dxfId="254" priority="347"/>
  </conditionalFormatting>
  <conditionalFormatting sqref="B222">
    <cfRule type="duplicateValues" dxfId="253" priority="357"/>
  </conditionalFormatting>
  <conditionalFormatting sqref="E222:E223">
    <cfRule type="duplicateValues" dxfId="252" priority="358"/>
  </conditionalFormatting>
  <conditionalFormatting sqref="E222:E223">
    <cfRule type="duplicateValues" dxfId="251" priority="359"/>
    <cfRule type="duplicateValues" dxfId="250" priority="360"/>
  </conditionalFormatting>
  <conditionalFormatting sqref="B223">
    <cfRule type="duplicateValues" dxfId="249" priority="361"/>
  </conditionalFormatting>
  <conditionalFormatting sqref="E218">
    <cfRule type="duplicateValues" dxfId="248" priority="362"/>
  </conditionalFormatting>
  <conditionalFormatting sqref="E218">
    <cfRule type="duplicateValues" dxfId="247" priority="363"/>
    <cfRule type="duplicateValues" dxfId="246" priority="364"/>
  </conditionalFormatting>
  <conditionalFormatting sqref="B229 B214:B219">
    <cfRule type="duplicateValues" dxfId="245" priority="365"/>
  </conditionalFormatting>
  <conditionalFormatting sqref="B236 B207:B219 B229 B138:B146 B1:B8 B55:B74 B186:B200">
    <cfRule type="duplicateValues" dxfId="244" priority="366"/>
  </conditionalFormatting>
  <conditionalFormatting sqref="B231:B235 B224:B228">
    <cfRule type="duplicateValues" dxfId="243" priority="367"/>
  </conditionalFormatting>
  <conditionalFormatting sqref="B9:B16">
    <cfRule type="duplicateValues" dxfId="242" priority="153"/>
  </conditionalFormatting>
  <conditionalFormatting sqref="B9:B16">
    <cfRule type="duplicateValues" dxfId="241" priority="151"/>
    <cfRule type="duplicateValues" dxfId="240" priority="152"/>
  </conditionalFormatting>
  <conditionalFormatting sqref="B9:B16">
    <cfRule type="duplicateValues" dxfId="239" priority="150"/>
  </conditionalFormatting>
  <conditionalFormatting sqref="B9:B16">
    <cfRule type="duplicateValues" dxfId="238" priority="149"/>
  </conditionalFormatting>
  <conditionalFormatting sqref="B9:B16">
    <cfRule type="duplicateValues" dxfId="237" priority="148"/>
  </conditionalFormatting>
  <conditionalFormatting sqref="B9:B16">
    <cfRule type="duplicateValues" dxfId="236" priority="144"/>
    <cfRule type="duplicateValues" dxfId="235" priority="145"/>
    <cfRule type="duplicateValues" dxfId="234" priority="146"/>
    <cfRule type="duplicateValues" dxfId="233" priority="147"/>
  </conditionalFormatting>
  <conditionalFormatting sqref="B9:B16">
    <cfRule type="duplicateValues" dxfId="232" priority="142"/>
    <cfRule type="duplicateValues" dxfId="231" priority="143"/>
  </conditionalFormatting>
  <conditionalFormatting sqref="B17:B54">
    <cfRule type="duplicateValues" dxfId="230" priority="141"/>
  </conditionalFormatting>
  <conditionalFormatting sqref="B17:B54">
    <cfRule type="duplicateValues" dxfId="229" priority="139"/>
    <cfRule type="duplicateValues" dxfId="228" priority="140"/>
  </conditionalFormatting>
  <conditionalFormatting sqref="B17:B54">
    <cfRule type="duplicateValues" dxfId="227" priority="138"/>
  </conditionalFormatting>
  <conditionalFormatting sqref="B17:B54">
    <cfRule type="duplicateValues" dxfId="226" priority="137"/>
  </conditionalFormatting>
  <conditionalFormatting sqref="B17:B54">
    <cfRule type="duplicateValues" dxfId="225" priority="136"/>
  </conditionalFormatting>
  <conditionalFormatting sqref="B17:B54">
    <cfRule type="duplicateValues" dxfId="224" priority="132"/>
    <cfRule type="duplicateValues" dxfId="223" priority="133"/>
    <cfRule type="duplicateValues" dxfId="222" priority="134"/>
    <cfRule type="duplicateValues" dxfId="221" priority="135"/>
  </conditionalFormatting>
  <conditionalFormatting sqref="B17:B54">
    <cfRule type="duplicateValues" dxfId="220" priority="130"/>
    <cfRule type="duplicateValues" dxfId="219" priority="131"/>
  </conditionalFormatting>
  <conditionalFormatting sqref="E17:E54">
    <cfRule type="duplicateValues" dxfId="218" priority="129"/>
  </conditionalFormatting>
  <conditionalFormatting sqref="E9:E16">
    <cfRule type="duplicateValues" dxfId="217" priority="128"/>
  </conditionalFormatting>
  <conditionalFormatting sqref="E66:E67">
    <cfRule type="duplicateValues" dxfId="216" priority="115"/>
  </conditionalFormatting>
  <conditionalFormatting sqref="B131:B137 B76:B125">
    <cfRule type="duplicateValues" dxfId="215" priority="114"/>
  </conditionalFormatting>
  <conditionalFormatting sqref="B131:B137 B76:B125">
    <cfRule type="duplicateValues" dxfId="214" priority="112"/>
    <cfRule type="duplicateValues" dxfId="213" priority="113"/>
  </conditionalFormatting>
  <conditionalFormatting sqref="B131:B137 B76:B125">
    <cfRule type="duplicateValues" dxfId="212" priority="111"/>
  </conditionalFormatting>
  <conditionalFormatting sqref="B131:B137 B76:B125">
    <cfRule type="duplicateValues" dxfId="211" priority="110"/>
  </conditionalFormatting>
  <conditionalFormatting sqref="B131:B137 B75:B125">
    <cfRule type="duplicateValues" dxfId="210" priority="109"/>
  </conditionalFormatting>
  <conditionalFormatting sqref="B126:B130">
    <cfRule type="duplicateValues" dxfId="209" priority="108"/>
  </conditionalFormatting>
  <conditionalFormatting sqref="B126:B130">
    <cfRule type="duplicateValues" dxfId="208" priority="106"/>
    <cfRule type="duplicateValues" dxfId="207" priority="107"/>
  </conditionalFormatting>
  <conditionalFormatting sqref="B126:B130">
    <cfRule type="duplicateValues" dxfId="206" priority="105"/>
  </conditionalFormatting>
  <conditionalFormatting sqref="B126:B130">
    <cfRule type="duplicateValues" dxfId="205" priority="104"/>
  </conditionalFormatting>
  <conditionalFormatting sqref="B126:B130">
    <cfRule type="duplicateValues" dxfId="204" priority="103"/>
  </conditionalFormatting>
  <conditionalFormatting sqref="B126:B130">
    <cfRule type="duplicateValues" dxfId="203" priority="101"/>
    <cfRule type="duplicateValues" dxfId="202" priority="102"/>
  </conditionalFormatting>
  <conditionalFormatting sqref="B126:B130">
    <cfRule type="duplicateValues" dxfId="201" priority="100"/>
  </conditionalFormatting>
  <conditionalFormatting sqref="B126:B130">
    <cfRule type="duplicateValues" dxfId="200" priority="99"/>
  </conditionalFormatting>
  <conditionalFormatting sqref="B126:B130">
    <cfRule type="duplicateValues" dxfId="199" priority="98"/>
  </conditionalFormatting>
  <conditionalFormatting sqref="B75:B137">
    <cfRule type="duplicateValues" dxfId="198" priority="94"/>
    <cfRule type="duplicateValues" dxfId="197" priority="95"/>
    <cfRule type="duplicateValues" dxfId="196" priority="96"/>
    <cfRule type="duplicateValues" dxfId="195" priority="97"/>
  </conditionalFormatting>
  <conditionalFormatting sqref="B131">
    <cfRule type="duplicateValues" dxfId="194" priority="93"/>
  </conditionalFormatting>
  <conditionalFormatting sqref="B131">
    <cfRule type="duplicateValues" dxfId="193" priority="91"/>
    <cfRule type="duplicateValues" dxfId="192" priority="92"/>
  </conditionalFormatting>
  <conditionalFormatting sqref="B131">
    <cfRule type="duplicateValues" dxfId="191" priority="90"/>
  </conditionalFormatting>
  <conditionalFormatting sqref="B131">
    <cfRule type="duplicateValues" dxfId="190" priority="89"/>
  </conditionalFormatting>
  <conditionalFormatting sqref="B131">
    <cfRule type="duplicateValues" dxfId="189" priority="88"/>
  </conditionalFormatting>
  <conditionalFormatting sqref="B131">
    <cfRule type="duplicateValues" dxfId="188" priority="86"/>
    <cfRule type="duplicateValues" dxfId="187" priority="87"/>
  </conditionalFormatting>
  <conditionalFormatting sqref="B131">
    <cfRule type="duplicateValues" dxfId="186" priority="85"/>
  </conditionalFormatting>
  <conditionalFormatting sqref="B131">
    <cfRule type="duplicateValues" dxfId="185" priority="84"/>
  </conditionalFormatting>
  <conditionalFormatting sqref="B131">
    <cfRule type="duplicateValues" dxfId="184" priority="83"/>
  </conditionalFormatting>
  <conditionalFormatting sqref="B131">
    <cfRule type="duplicateValues" dxfId="183" priority="81"/>
    <cfRule type="duplicateValues" dxfId="182" priority="82"/>
  </conditionalFormatting>
  <conditionalFormatting sqref="B132">
    <cfRule type="duplicateValues" dxfId="181" priority="80"/>
  </conditionalFormatting>
  <conditionalFormatting sqref="B132">
    <cfRule type="duplicateValues" dxfId="180" priority="78"/>
    <cfRule type="duplicateValues" dxfId="179" priority="79"/>
  </conditionalFormatting>
  <conditionalFormatting sqref="B132">
    <cfRule type="duplicateValues" dxfId="178" priority="77"/>
  </conditionalFormatting>
  <conditionalFormatting sqref="B132">
    <cfRule type="duplicateValues" dxfId="177" priority="76"/>
  </conditionalFormatting>
  <conditionalFormatting sqref="B132">
    <cfRule type="duplicateValues" dxfId="176" priority="75"/>
  </conditionalFormatting>
  <conditionalFormatting sqref="B132">
    <cfRule type="duplicateValues" dxfId="175" priority="73"/>
    <cfRule type="duplicateValues" dxfId="174" priority="74"/>
  </conditionalFormatting>
  <conditionalFormatting sqref="B132">
    <cfRule type="duplicateValues" dxfId="173" priority="72"/>
  </conditionalFormatting>
  <conditionalFormatting sqref="B132">
    <cfRule type="duplicateValues" dxfId="172" priority="71"/>
  </conditionalFormatting>
  <conditionalFormatting sqref="B132">
    <cfRule type="duplicateValues" dxfId="171" priority="70"/>
  </conditionalFormatting>
  <conditionalFormatting sqref="B132">
    <cfRule type="duplicateValues" dxfId="170" priority="68"/>
    <cfRule type="duplicateValues" dxfId="169" priority="69"/>
  </conditionalFormatting>
  <conditionalFormatting sqref="B133">
    <cfRule type="duplicateValues" dxfId="168" priority="67"/>
  </conditionalFormatting>
  <conditionalFormatting sqref="B133">
    <cfRule type="duplicateValues" dxfId="167" priority="65"/>
    <cfRule type="duplicateValues" dxfId="166" priority="66"/>
  </conditionalFormatting>
  <conditionalFormatting sqref="B133">
    <cfRule type="duplicateValues" dxfId="165" priority="64"/>
  </conditionalFormatting>
  <conditionalFormatting sqref="B133">
    <cfRule type="duplicateValues" dxfId="164" priority="63"/>
  </conditionalFormatting>
  <conditionalFormatting sqref="B133">
    <cfRule type="duplicateValues" dxfId="163" priority="62"/>
  </conditionalFormatting>
  <conditionalFormatting sqref="B133">
    <cfRule type="duplicateValues" dxfId="162" priority="60"/>
    <cfRule type="duplicateValues" dxfId="161" priority="61"/>
  </conditionalFormatting>
  <conditionalFormatting sqref="B133">
    <cfRule type="duplicateValues" dxfId="160" priority="59"/>
  </conditionalFormatting>
  <conditionalFormatting sqref="B133">
    <cfRule type="duplicateValues" dxfId="159" priority="58"/>
  </conditionalFormatting>
  <conditionalFormatting sqref="B133">
    <cfRule type="duplicateValues" dxfId="158" priority="57"/>
  </conditionalFormatting>
  <conditionalFormatting sqref="B133">
    <cfRule type="duplicateValues" dxfId="157" priority="55"/>
    <cfRule type="duplicateValues" dxfId="156" priority="56"/>
  </conditionalFormatting>
  <conditionalFormatting sqref="B134:B137">
    <cfRule type="duplicateValues" dxfId="155" priority="54"/>
  </conditionalFormatting>
  <conditionalFormatting sqref="B134:B137">
    <cfRule type="duplicateValues" dxfId="154" priority="52"/>
    <cfRule type="duplicateValues" dxfId="153" priority="53"/>
  </conditionalFormatting>
  <conditionalFormatting sqref="B134:B137">
    <cfRule type="duplicateValues" dxfId="152" priority="51"/>
  </conditionalFormatting>
  <conditionalFormatting sqref="B134:B137">
    <cfRule type="duplicateValues" dxfId="151" priority="50"/>
  </conditionalFormatting>
  <conditionalFormatting sqref="B134:B137">
    <cfRule type="duplicateValues" dxfId="150" priority="49"/>
  </conditionalFormatting>
  <conditionalFormatting sqref="B134:B137">
    <cfRule type="duplicateValues" dxfId="149" priority="47"/>
    <cfRule type="duplicateValues" dxfId="148" priority="48"/>
  </conditionalFormatting>
  <conditionalFormatting sqref="B134:B137">
    <cfRule type="duplicateValues" dxfId="147" priority="46"/>
  </conditionalFormatting>
  <conditionalFormatting sqref="B134:B137">
    <cfRule type="duplicateValues" dxfId="146" priority="45"/>
  </conditionalFormatting>
  <conditionalFormatting sqref="B134:B137">
    <cfRule type="duplicateValues" dxfId="145" priority="44"/>
  </conditionalFormatting>
  <conditionalFormatting sqref="B134:B137">
    <cfRule type="duplicateValues" dxfId="144" priority="42"/>
    <cfRule type="duplicateValues" dxfId="143" priority="43"/>
  </conditionalFormatting>
  <conditionalFormatting sqref="B75:B125">
    <cfRule type="duplicateValues" dxfId="142" priority="41"/>
  </conditionalFormatting>
  <conditionalFormatting sqref="B75:B125">
    <cfRule type="duplicateValues" dxfId="141" priority="39"/>
    <cfRule type="duplicateValues" dxfId="140" priority="40"/>
  </conditionalFormatting>
  <conditionalFormatting sqref="B75:B130">
    <cfRule type="duplicateValues" dxfId="139" priority="37"/>
    <cfRule type="duplicateValues" dxfId="138" priority="38"/>
  </conditionalFormatting>
  <conditionalFormatting sqref="E106:E125">
    <cfRule type="duplicateValues" dxfId="137" priority="36"/>
  </conditionalFormatting>
  <conditionalFormatting sqref="E126:E130">
    <cfRule type="duplicateValues" dxfId="136" priority="35"/>
  </conditionalFormatting>
  <conditionalFormatting sqref="E126:E130">
    <cfRule type="duplicateValues" dxfId="135" priority="34"/>
  </conditionalFormatting>
  <conditionalFormatting sqref="E131">
    <cfRule type="duplicateValues" dxfId="134" priority="33"/>
  </conditionalFormatting>
  <conditionalFormatting sqref="E131">
    <cfRule type="duplicateValues" dxfId="133" priority="32"/>
  </conditionalFormatting>
  <conditionalFormatting sqref="E132">
    <cfRule type="duplicateValues" dxfId="132" priority="31"/>
  </conditionalFormatting>
  <conditionalFormatting sqref="E132">
    <cfRule type="duplicateValues" dxfId="131" priority="30"/>
  </conditionalFormatting>
  <conditionalFormatting sqref="E133">
    <cfRule type="duplicateValues" dxfId="130" priority="29"/>
  </conditionalFormatting>
  <conditionalFormatting sqref="E133">
    <cfRule type="duplicateValues" dxfId="129" priority="28"/>
  </conditionalFormatting>
  <conditionalFormatting sqref="E134:E137">
    <cfRule type="duplicateValues" dxfId="128" priority="27"/>
  </conditionalFormatting>
  <conditionalFormatting sqref="E134:E137">
    <cfRule type="duplicateValues" dxfId="127" priority="26"/>
  </conditionalFormatting>
  <conditionalFormatting sqref="E75:E125">
    <cfRule type="duplicateValues" dxfId="126" priority="25"/>
  </conditionalFormatting>
  <conditionalFormatting sqref="B147:B178">
    <cfRule type="duplicateValues" dxfId="125" priority="24"/>
  </conditionalFormatting>
  <conditionalFormatting sqref="B180:B184">
    <cfRule type="duplicateValues" dxfId="124" priority="23"/>
  </conditionalFormatting>
  <conditionalFormatting sqref="B180:B184">
    <cfRule type="duplicateValues" dxfId="123" priority="21"/>
    <cfRule type="duplicateValues" dxfId="122" priority="22"/>
  </conditionalFormatting>
  <conditionalFormatting sqref="B180:B184">
    <cfRule type="duplicateValues" dxfId="121" priority="20"/>
  </conditionalFormatting>
  <conditionalFormatting sqref="B179">
    <cfRule type="duplicateValues" dxfId="120" priority="19"/>
  </conditionalFormatting>
  <conditionalFormatting sqref="B179">
    <cfRule type="duplicateValues" dxfId="119" priority="17"/>
    <cfRule type="duplicateValues" dxfId="118" priority="18"/>
  </conditionalFormatting>
  <conditionalFormatting sqref="B147:B184">
    <cfRule type="duplicateValues" dxfId="117" priority="16"/>
  </conditionalFormatting>
  <conditionalFormatting sqref="B147:B185">
    <cfRule type="duplicateValues" dxfId="116" priority="15"/>
  </conditionalFormatting>
  <conditionalFormatting sqref="B147:B185">
    <cfRule type="duplicateValues" dxfId="115" priority="11"/>
    <cfRule type="duplicateValues" dxfId="114" priority="12"/>
    <cfRule type="duplicateValues" dxfId="113" priority="13"/>
    <cfRule type="duplicateValues" dxfId="112" priority="14"/>
  </conditionalFormatting>
  <conditionalFormatting sqref="B147:B178">
    <cfRule type="duplicateValues" dxfId="111" priority="10"/>
  </conditionalFormatting>
  <conditionalFormatting sqref="B147:B178">
    <cfRule type="duplicateValues" dxfId="110" priority="8"/>
    <cfRule type="duplicateValues" dxfId="109" priority="9"/>
  </conditionalFormatting>
  <conditionalFormatting sqref="B185">
    <cfRule type="duplicateValues" dxfId="108" priority="7"/>
  </conditionalFormatting>
  <conditionalFormatting sqref="B185">
    <cfRule type="duplicateValues" dxfId="107" priority="5"/>
    <cfRule type="duplicateValues" dxfId="106" priority="6"/>
  </conditionalFormatting>
  <conditionalFormatting sqref="B147:B185">
    <cfRule type="duplicateValues" dxfId="105" priority="3"/>
    <cfRule type="duplicateValues" dxfId="104" priority="4"/>
  </conditionalFormatting>
  <conditionalFormatting sqref="E147:E184">
    <cfRule type="duplicateValues" dxfId="103" priority="2"/>
  </conditionalFormatting>
  <conditionalFormatting sqref="E185">
    <cfRule type="duplicateValues" dxfId="102" priority="1"/>
  </conditionalFormatting>
  <conditionalFormatting sqref="B186:B190">
    <cfRule type="duplicateValues" dxfId="101" priority="119801"/>
  </conditionalFormatting>
  <conditionalFormatting sqref="B138:B142">
    <cfRule type="duplicateValues" dxfId="100" priority="119848"/>
  </conditionalFormatting>
  <hyperlinks>
    <hyperlink ref="E134" r:id="rId1" display="http://s460-helpdesk/CAisd/pdmweb.exe?OP=SEARCH+FACTORY=in+SKIPLIST=1+QBE.EQ.id=3580465"/>
    <hyperlink ref="E185" r:id="rId2" display="http://s460-helpdesk/CAisd/pdmweb.exe?OP=SEARCH+FACTORY=in+SKIPLIST=1+QBE.EQ.id=3580466"/>
    <hyperlink ref="E184" r:id="rId3" display="http://s460-helpdesk/CAisd/pdmweb.exe?OP=SEARCH+FACTORY=in+SKIPLIST=1+QBE.EQ.id=3580464"/>
    <hyperlink ref="E183" r:id="rId4" display="http://s460-helpdesk/CAisd/pdmweb.exe?OP=SEARCH+FACTORY=in+SKIPLIST=1+QBE.EQ.id=35804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28">
        <v>368</v>
      </c>
      <c r="B260" s="128" t="s">
        <v>2567</v>
      </c>
      <c r="C260" s="128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28">
        <v>663</v>
      </c>
      <c r="B512" s="128" t="s">
        <v>2610</v>
      </c>
      <c r="C512" s="128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9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6" t="s">
        <v>2424</v>
      </c>
      <c r="B1" s="197"/>
      <c r="C1" s="197"/>
      <c r="D1" s="197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2434</v>
      </c>
      <c r="B18" s="197"/>
      <c r="C18" s="197"/>
      <c r="D18" s="197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98" priority="119326"/>
  </conditionalFormatting>
  <conditionalFormatting sqref="B33">
    <cfRule type="duplicateValues" dxfId="97" priority="119327"/>
    <cfRule type="duplicateValues" dxfId="96" priority="119328"/>
  </conditionalFormatting>
  <conditionalFormatting sqref="A33">
    <cfRule type="duplicateValues" dxfId="95" priority="119340"/>
  </conditionalFormatting>
  <conditionalFormatting sqref="A33">
    <cfRule type="duplicateValues" dxfId="94" priority="119341"/>
    <cfRule type="duplicateValues" dxfId="93" priority="119342"/>
  </conditionalFormatting>
  <conditionalFormatting sqref="B4:B8">
    <cfRule type="duplicateValues" dxfId="92" priority="6"/>
  </conditionalFormatting>
  <conditionalFormatting sqref="B4:B8">
    <cfRule type="duplicateValues" dxfId="91" priority="5"/>
  </conditionalFormatting>
  <conditionalFormatting sqref="A3:A8">
    <cfRule type="duplicateValues" dxfId="90" priority="3"/>
    <cfRule type="duplicateValues" dxfId="89" priority="4"/>
  </conditionalFormatting>
  <conditionalFormatting sqref="B3">
    <cfRule type="duplicateValues" dxfId="88" priority="2"/>
  </conditionalFormatting>
  <conditionalFormatting sqref="B3">
    <cfRule type="duplicateValues" dxfId="8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227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208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207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207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206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205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166.5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165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165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171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124.15079861111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63.6746064814797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6" priority="69"/>
  </conditionalFormatting>
  <conditionalFormatting sqref="E9:E1048576 E1:E2">
    <cfRule type="duplicateValues" dxfId="85" priority="99250"/>
  </conditionalFormatting>
  <conditionalFormatting sqref="E4">
    <cfRule type="duplicateValues" dxfId="84" priority="62"/>
  </conditionalFormatting>
  <conditionalFormatting sqref="E5:E8">
    <cfRule type="duplicateValues" dxfId="83" priority="60"/>
  </conditionalFormatting>
  <conditionalFormatting sqref="B12">
    <cfRule type="duplicateValues" dxfId="82" priority="34"/>
    <cfRule type="duplicateValues" dxfId="81" priority="35"/>
    <cfRule type="duplicateValues" dxfId="80" priority="36"/>
  </conditionalFormatting>
  <conditionalFormatting sqref="B12">
    <cfRule type="duplicateValues" dxfId="79" priority="33"/>
  </conditionalFormatting>
  <conditionalFormatting sqref="B12">
    <cfRule type="duplicateValues" dxfId="78" priority="31"/>
    <cfRule type="duplicateValues" dxfId="77" priority="32"/>
  </conditionalFormatting>
  <conditionalFormatting sqref="B12">
    <cfRule type="duplicateValues" dxfId="76" priority="28"/>
    <cfRule type="duplicateValues" dxfId="75" priority="29"/>
    <cfRule type="duplicateValues" dxfId="74" priority="30"/>
  </conditionalFormatting>
  <conditionalFormatting sqref="B12">
    <cfRule type="duplicateValues" dxfId="73" priority="27"/>
  </conditionalFormatting>
  <conditionalFormatting sqref="B12">
    <cfRule type="duplicateValues" dxfId="72" priority="25"/>
    <cfRule type="duplicateValues" dxfId="71" priority="26"/>
  </conditionalFormatting>
  <conditionalFormatting sqref="B12">
    <cfRule type="duplicateValues" dxfId="70" priority="24"/>
  </conditionalFormatting>
  <conditionalFormatting sqref="B12">
    <cfRule type="duplicateValues" dxfId="69" priority="21"/>
    <cfRule type="duplicateValues" dxfId="68" priority="22"/>
    <cfRule type="duplicateValues" dxfId="67" priority="23"/>
  </conditionalFormatting>
  <conditionalFormatting sqref="B12">
    <cfRule type="duplicateValues" dxfId="66" priority="20"/>
  </conditionalFormatting>
  <conditionalFormatting sqref="B12">
    <cfRule type="duplicateValues" dxfId="65" priority="19"/>
  </conditionalFormatting>
  <conditionalFormatting sqref="B14">
    <cfRule type="duplicateValues" dxfId="64" priority="18"/>
  </conditionalFormatting>
  <conditionalFormatting sqref="B14">
    <cfRule type="duplicateValues" dxfId="63" priority="15"/>
    <cfRule type="duplicateValues" dxfId="62" priority="16"/>
    <cfRule type="duplicateValues" dxfId="61" priority="17"/>
  </conditionalFormatting>
  <conditionalFormatting sqref="B14">
    <cfRule type="duplicateValues" dxfId="60" priority="13"/>
    <cfRule type="duplicateValues" dxfId="59" priority="14"/>
  </conditionalFormatting>
  <conditionalFormatting sqref="B14">
    <cfRule type="duplicateValues" dxfId="58" priority="10"/>
    <cfRule type="duplicateValues" dxfId="57" priority="11"/>
    <cfRule type="duplicateValues" dxfId="56" priority="12"/>
  </conditionalFormatting>
  <conditionalFormatting sqref="B14">
    <cfRule type="duplicateValues" dxfId="55" priority="9"/>
  </conditionalFormatting>
  <conditionalFormatting sqref="B14">
    <cfRule type="duplicateValues" dxfId="54" priority="8"/>
  </conditionalFormatting>
  <conditionalFormatting sqref="B14">
    <cfRule type="duplicateValues" dxfId="53" priority="7"/>
  </conditionalFormatting>
  <conditionalFormatting sqref="B14">
    <cfRule type="duplicateValues" dxfId="52" priority="4"/>
    <cfRule type="duplicateValues" dxfId="51" priority="5"/>
    <cfRule type="duplicateValues" dxfId="50" priority="6"/>
  </conditionalFormatting>
  <conditionalFormatting sqref="B14">
    <cfRule type="duplicateValues" dxfId="49" priority="2"/>
    <cfRule type="duplicateValues" dxfId="48" priority="3"/>
  </conditionalFormatting>
  <conditionalFormatting sqref="C14">
    <cfRule type="duplicateValues" dxfId="47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9">
        <v>7</v>
      </c>
      <c r="B2" s="130" t="s">
        <v>2030</v>
      </c>
      <c r="C2" s="130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9">
        <v>591</v>
      </c>
      <c r="B3" s="130" t="s">
        <v>507</v>
      </c>
      <c r="C3" s="130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9">
        <v>553</v>
      </c>
      <c r="B4" s="130" t="s">
        <v>544</v>
      </c>
      <c r="C4" s="130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24">
        <v>985</v>
      </c>
      <c r="B793" s="125" t="s">
        <v>1150</v>
      </c>
      <c r="C793" s="126" t="s">
        <v>1151</v>
      </c>
      <c r="D793" s="126" t="s">
        <v>72</v>
      </c>
      <c r="E793" s="12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25" t="s">
        <v>1180</v>
      </c>
    </row>
    <row r="794" spans="1:15" s="96" customFormat="1" ht="15.75" x14ac:dyDescent="0.25">
      <c r="A794" s="124">
        <v>986</v>
      </c>
      <c r="B794" s="125" t="s">
        <v>1152</v>
      </c>
      <c r="C794" s="126" t="s">
        <v>1153</v>
      </c>
      <c r="D794" s="125" t="s">
        <v>72</v>
      </c>
      <c r="E794" s="12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25" t="s">
        <v>1209</v>
      </c>
    </row>
    <row r="795" spans="1:15" s="96" customFormat="1" ht="15.75" x14ac:dyDescent="0.25">
      <c r="A795" s="124">
        <v>987</v>
      </c>
      <c r="B795" s="125" t="s">
        <v>1154</v>
      </c>
      <c r="C795" s="126" t="s">
        <v>1155</v>
      </c>
      <c r="D795" s="125" t="s">
        <v>72</v>
      </c>
      <c r="E795" s="12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25" t="s">
        <v>1209</v>
      </c>
    </row>
    <row r="796" spans="1:15" s="96" customFormat="1" ht="15.75" x14ac:dyDescent="0.25">
      <c r="A796" s="124">
        <v>988</v>
      </c>
      <c r="B796" s="125" t="s">
        <v>1156</v>
      </c>
      <c r="C796" s="126" t="s">
        <v>1157</v>
      </c>
      <c r="D796" s="126" t="s">
        <v>72</v>
      </c>
      <c r="E796" s="12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25" t="s">
        <v>1186</v>
      </c>
    </row>
    <row r="797" spans="1:15" s="96" customFormat="1" ht="15.75" x14ac:dyDescent="0.25">
      <c r="A797" s="124">
        <v>989</v>
      </c>
      <c r="B797" s="125" t="s">
        <v>1158</v>
      </c>
      <c r="C797" s="126" t="s">
        <v>1159</v>
      </c>
      <c r="D797" s="126" t="s">
        <v>72</v>
      </c>
      <c r="E797" s="12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25" t="s">
        <v>1184</v>
      </c>
    </row>
    <row r="798" spans="1:15" s="96" customFormat="1" ht="15.75" x14ac:dyDescent="0.25">
      <c r="A798" s="124">
        <v>742</v>
      </c>
      <c r="B798" s="125" t="s">
        <v>1160</v>
      </c>
      <c r="C798" s="126" t="s">
        <v>1161</v>
      </c>
      <c r="D798" s="126" t="s">
        <v>72</v>
      </c>
      <c r="E798" s="12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25" t="s">
        <v>1191</v>
      </c>
    </row>
    <row r="799" spans="1:15" s="96" customFormat="1" ht="15.75" x14ac:dyDescent="0.25">
      <c r="A799" s="124">
        <v>991</v>
      </c>
      <c r="B799" s="125" t="s">
        <v>1162</v>
      </c>
      <c r="C799" s="126" t="s">
        <v>1163</v>
      </c>
      <c r="D799" s="126" t="s">
        <v>72</v>
      </c>
      <c r="E799" s="12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25" t="s">
        <v>1180</v>
      </c>
    </row>
    <row r="800" spans="1:15" s="96" customFormat="1" ht="15.75" x14ac:dyDescent="0.25">
      <c r="A800" s="124">
        <v>715</v>
      </c>
      <c r="B800" s="125" t="s">
        <v>1164</v>
      </c>
      <c r="C800" s="126" t="s">
        <v>1165</v>
      </c>
      <c r="D800" s="126" t="s">
        <v>72</v>
      </c>
      <c r="E800" s="12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25" t="s">
        <v>1185</v>
      </c>
    </row>
    <row r="801" spans="1:15" s="96" customFormat="1" ht="15.75" x14ac:dyDescent="0.25">
      <c r="A801" s="124">
        <v>993</v>
      </c>
      <c r="B801" s="125" t="s">
        <v>1166</v>
      </c>
      <c r="C801" s="126" t="s">
        <v>1167</v>
      </c>
      <c r="D801" s="126" t="s">
        <v>72</v>
      </c>
      <c r="E801" s="12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25" t="s">
        <v>1190</v>
      </c>
    </row>
    <row r="802" spans="1:15" s="96" customFormat="1" ht="15.75" x14ac:dyDescent="0.25">
      <c r="A802" s="124">
        <v>994</v>
      </c>
      <c r="B802" s="125" t="s">
        <v>1890</v>
      </c>
      <c r="C802" s="126" t="s">
        <v>1889</v>
      </c>
      <c r="D802" s="126" t="s">
        <v>72</v>
      </c>
      <c r="E802" s="12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25" t="s">
        <v>2021</v>
      </c>
    </row>
    <row r="803" spans="1:15" s="96" customFormat="1" ht="15.75" x14ac:dyDescent="0.25">
      <c r="A803" s="124">
        <v>545</v>
      </c>
      <c r="B803" s="125" t="s">
        <v>1168</v>
      </c>
      <c r="C803" s="126" t="s">
        <v>1169</v>
      </c>
      <c r="D803" s="126" t="s">
        <v>72</v>
      </c>
      <c r="E803" s="12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25" t="s">
        <v>1188</v>
      </c>
    </row>
    <row r="804" spans="1:15" s="96" customFormat="1" ht="15.75" x14ac:dyDescent="0.25">
      <c r="A804" s="124">
        <v>996</v>
      </c>
      <c r="B804" s="125" t="s">
        <v>1193</v>
      </c>
      <c r="C804" s="126" t="s">
        <v>1194</v>
      </c>
      <c r="D804" s="126" t="s">
        <v>72</v>
      </c>
      <c r="E804" s="12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25" t="s">
        <v>1184</v>
      </c>
    </row>
    <row r="805" spans="1:15" s="96" customFormat="1" ht="15.75" x14ac:dyDescent="0.25">
      <c r="A805" s="124">
        <v>724</v>
      </c>
      <c r="B805" s="125" t="s">
        <v>1170</v>
      </c>
      <c r="C805" s="126" t="s">
        <v>1171</v>
      </c>
      <c r="D805" s="126" t="s">
        <v>72</v>
      </c>
      <c r="E805" s="12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2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2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45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6" priority="2"/>
  </conditionalFormatting>
  <conditionalFormatting sqref="B1:B1048576">
    <cfRule type="duplicateValues" dxfId="45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2021-05-04T15:13:13Z</dcterms:modified>
</cp:coreProperties>
</file>