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4\"/>
    </mc:Choice>
  </mc:AlternateContent>
  <bookViews>
    <workbookView xWindow="0" yWindow="0" windowWidth="19200" windowHeight="81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REPORTE!$A$4:$Q$233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2" i="16" l="1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B151" i="16"/>
  <c r="C150" i="16"/>
  <c r="A150" i="16"/>
  <c r="C149" i="16"/>
  <c r="A149" i="16"/>
  <c r="C148" i="16"/>
  <c r="A148" i="16"/>
  <c r="C147" i="16"/>
  <c r="A147" i="16"/>
  <c r="C146" i="16"/>
  <c r="A146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4" i="16"/>
  <c r="A154" i="16" s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26" i="1"/>
  <c r="A227" i="1"/>
  <c r="A228" i="1"/>
  <c r="A229" i="1"/>
  <c r="A230" i="1"/>
  <c r="A231" i="1"/>
  <c r="A232" i="1"/>
  <c r="A233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25" i="1" l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5" i="1"/>
  <c r="A225" i="1"/>
  <c r="A224" i="1"/>
  <c r="A223" i="1"/>
  <c r="A222" i="1"/>
  <c r="A221" i="1"/>
  <c r="A220" i="1"/>
  <c r="A219" i="1"/>
  <c r="A218" i="1"/>
  <c r="A217" i="1"/>
  <c r="A216" i="1"/>
  <c r="F215" i="1" l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3" i="1" l="1"/>
  <c r="F193" i="1"/>
  <c r="G193" i="1"/>
  <c r="H193" i="1"/>
  <c r="I193" i="1"/>
  <c r="J193" i="1"/>
  <c r="K193" i="1"/>
  <c r="A194" i="1"/>
  <c r="F194" i="1"/>
  <c r="G194" i="1"/>
  <c r="H194" i="1"/>
  <c r="I194" i="1"/>
  <c r="J194" i="1"/>
  <c r="K194" i="1"/>
  <c r="A197" i="1"/>
  <c r="F197" i="1"/>
  <c r="G197" i="1"/>
  <c r="H197" i="1"/>
  <c r="I197" i="1"/>
  <c r="J197" i="1"/>
  <c r="K197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2" i="1"/>
  <c r="F192" i="1"/>
  <c r="G192" i="1"/>
  <c r="H192" i="1"/>
  <c r="I192" i="1"/>
  <c r="J192" i="1"/>
  <c r="K192" i="1"/>
  <c r="A191" i="1"/>
  <c r="F191" i="1"/>
  <c r="G191" i="1"/>
  <c r="H191" i="1"/>
  <c r="I191" i="1"/>
  <c r="J191" i="1"/>
  <c r="K191" i="1"/>
  <c r="A190" i="1"/>
  <c r="F190" i="1"/>
  <c r="G190" i="1"/>
  <c r="H190" i="1"/>
  <c r="I190" i="1"/>
  <c r="J190" i="1"/>
  <c r="K190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58" i="1"/>
  <c r="F158" i="1"/>
  <c r="G158" i="1"/>
  <c r="H158" i="1"/>
  <c r="I158" i="1"/>
  <c r="J158" i="1"/>
  <c r="K158" i="1"/>
  <c r="K146" i="1"/>
  <c r="J146" i="1"/>
  <c r="I146" i="1"/>
  <c r="H146" i="1"/>
  <c r="G146" i="1"/>
  <c r="F146" i="1"/>
  <c r="A146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5" i="1" l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50" i="1" l="1"/>
  <c r="G50" i="1"/>
  <c r="H50" i="1"/>
  <c r="I50" i="1"/>
  <c r="J50" i="1"/>
  <c r="K50" i="1"/>
  <c r="A50" i="1"/>
  <c r="F49" i="1" l="1"/>
  <c r="G49" i="1"/>
  <c r="H49" i="1"/>
  <c r="I49" i="1"/>
  <c r="J49" i="1"/>
  <c r="K49" i="1"/>
  <c r="A49" i="1"/>
  <c r="F6" i="1" l="1"/>
  <c r="G6" i="1"/>
  <c r="H6" i="1"/>
  <c r="I6" i="1"/>
  <c r="J6" i="1"/>
  <c r="K6" i="1"/>
  <c r="A6" i="1"/>
  <c r="F48" i="1" l="1"/>
  <c r="G48" i="1"/>
  <c r="H48" i="1"/>
  <c r="I48" i="1"/>
  <c r="J48" i="1"/>
  <c r="K48" i="1"/>
  <c r="A48" i="1"/>
  <c r="A46" i="1" l="1"/>
  <c r="A47" i="1"/>
  <c r="F46" i="1"/>
  <c r="G46" i="1"/>
  <c r="H46" i="1"/>
  <c r="I46" i="1"/>
  <c r="J46" i="1"/>
  <c r="K46" i="1"/>
  <c r="F47" i="1"/>
  <c r="G47" i="1"/>
  <c r="H47" i="1"/>
  <c r="I47" i="1"/>
  <c r="J47" i="1"/>
  <c r="K47" i="1"/>
  <c r="A14" i="1" l="1"/>
  <c r="F14" i="1"/>
  <c r="G14" i="1"/>
  <c r="H14" i="1"/>
  <c r="I14" i="1"/>
  <c r="J14" i="1"/>
  <c r="K14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12" i="1"/>
  <c r="G12" i="1"/>
  <c r="H12" i="1"/>
  <c r="I12" i="1"/>
  <c r="J12" i="1"/>
  <c r="K12" i="1"/>
  <c r="A35" i="1"/>
  <c r="A34" i="1"/>
  <c r="A33" i="1"/>
  <c r="A12" i="1"/>
  <c r="A32" i="1" l="1"/>
  <c r="A31" i="1"/>
  <c r="A30" i="1"/>
  <c r="A29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A26" i="1"/>
  <c r="F25" i="1" l="1"/>
  <c r="G25" i="1"/>
  <c r="H25" i="1"/>
  <c r="I25" i="1"/>
  <c r="J25" i="1"/>
  <c r="K25" i="1"/>
  <c r="A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0" i="1"/>
  <c r="A19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A16" i="1"/>
  <c r="A15" i="1"/>
  <c r="A13" i="1"/>
  <c r="A11" i="1" l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5" i="1" l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<sst xmlns="http://schemas.openxmlformats.org/spreadsheetml/2006/main" count="14645" uniqueCount="2820">
  <si>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</si>
  <si>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</si>
  <si>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</si>
  <si>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</si>
  <si>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</si>
  <si>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</si>
  <si>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</si>
  <si>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</si>
  <si>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</si>
  <si>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</si>
  <si>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</si>
  <si>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</si>
  <si>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</si>
  <si>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</si>
  <si>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</si>
  <si>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</si>
  <si>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</si>
  <si>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</si>
  <si>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</si>
  <si>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</si>
  <si>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</si>
  <si>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</si>
  <si>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</si>
  <si>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</si>
  <si>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</si>
  <si>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</si>
  <si>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</si>
  <si>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</si>
  <si>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</si>
  <si>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</si>
  <si>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</si>
  <si>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</si>
  <si>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</si>
  <si>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</si>
  <si>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</si>
  <si>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</si>
  <si>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</si>
  <si>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</si>
  <si>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</si>
  <si>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</si>
  <si>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</si>
  <si>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</si>
  <si>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</si>
  <si>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</si>
  <si>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</si>
  <si>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</si>
  <si>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</si>
  <si>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</si>
  <si>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</si>
  <si>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</si>
  <si>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</si>
  <si>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</si>
  <si>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</si>
  <si>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</si>
  <si>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</si>
  <si>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</si>
  <si>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</si>
  <si>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</si>
  <si>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</si>
  <si>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</si>
  <si>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</si>
  <si>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</si>
  <si>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</si>
  <si>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</si>
  <si>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</si>
  <si>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</si>
  <si>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</si>
  <si>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</si>
  <si>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</si>
  <si>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</si>
  <si>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</si>
  <si>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</si>
  <si>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</si>
  <si>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</si>
  <si>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</si>
  <si>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</si>
  <si>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</si>
  <si>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</si>
  <si>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</si>
  <si>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</si>
  <si>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</si>
  <si>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</si>
  <si>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</si>
  <si>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</si>
  <si>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</si>
  <si>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</si>
  <si>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</si>
  <si>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</si>
  <si>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</si>
  <si>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</si>
  <si>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</si>
  <si>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</si>
  <si>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</si>
  <si>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</si>
  <si>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</si>
  <si>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</si>
  <si>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</si>
  <si>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</si>
  <si>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</si>
  <si>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</si>
  <si>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</si>
  <si>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</si>
  <si>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</si>
  <si>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</si>
  <si>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</si>
  <si>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</si>
  <si>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</si>
  <si>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</si>
  <si>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</si>
  <si>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</si>
  <si>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</si>
  <si>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</si>
  <si>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</si>
  <si>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</si>
  <si>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</si>
  <si>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</si>
  <si>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</si>
  <si>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</si>
  <si>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</si>
  <si>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</si>
  <si>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</si>
  <si>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</si>
  <si>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</si>
  <si>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</si>
  <si>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</si>
  <si>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</si>
  <si>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</si>
  <si>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</si>
  <si>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</si>
  <si>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</si>
  <si>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</si>
  <si>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</si>
  <si>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</si>
  <si>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</si>
  <si>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</si>
  <si>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</si>
  <si>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</si>
  <si>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</si>
  <si>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</si>
  <si>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</si>
  <si>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</si>
  <si>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</si>
  <si>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</si>
  <si>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</si>
  <si>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</si>
  <si>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</si>
  <si>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</si>
  <si>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</si>
  <si>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</si>
  <si>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</si>
  <si>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</si>
  <si>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</si>
  <si>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</si>
  <si>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</si>
  <si>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</si>
  <si>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</si>
  <si>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</si>
  <si>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</si>
  <si>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</si>
  <si>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</si>
  <si>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</si>
  <si>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</si>
  <si>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</si>
  <si>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</si>
  <si>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</si>
  <si>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</si>
  <si>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</si>
  <si>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</si>
  <si>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</si>
  <si>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</si>
  <si>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</si>
  <si>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</si>
  <si>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</si>
  <si>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</si>
  <si>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</si>
  <si>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</si>
  <si>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</si>
  <si>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</si>
  <si>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</si>
  <si>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</si>
  <si>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</si>
  <si>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</si>
  <si>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</si>
  <si>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</si>
  <si>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</si>
  <si>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</si>
  <si>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</si>
  <si>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</si>
  <si>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</si>
  <si>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</si>
  <si>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</si>
  <si>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</si>
  <si>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</si>
  <si>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</si>
  <si>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</si>
  <si>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</si>
  <si>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</si>
  <si>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</si>
  <si>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</si>
  <si>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</si>
  <si>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</si>
  <si>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</si>
  <si>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</si>
  <si>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</si>
  <si>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</si>
  <si>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</si>
  <si>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</si>
  <si>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</si>
  <si>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</si>
  <si>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</si>
  <si>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</si>
  <si>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</si>
  <si>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</si>
  <si>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</si>
  <si>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</si>
  <si>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</si>
  <si>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</si>
  <si>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</si>
  <si>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</si>
  <si>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</si>
  <si>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</si>
  <si>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</si>
  <si>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</si>
  <si>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</si>
  <si>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</si>
  <si>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</si>
  <si>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</si>
  <si>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</si>
  <si>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</si>
  <si>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</si>
  <si>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</si>
  <si>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</si>
  <si>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</si>
  <si>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</si>
  <si>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</si>
  <si>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</si>
  <si>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</si>
  <si>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</si>
  <si>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</si>
  <si>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</si>
  <si>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</si>
  <si>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</si>
  <si>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</si>
  <si>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</si>
  <si>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</si>
  <si>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</si>
  <si>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</si>
  <si>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</si>
  <si>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</si>
  <si>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</si>
  <si>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</si>
  <si>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</si>
  <si>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</si>
  <si>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</si>
  <si>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</si>
  <si>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</si>
  <si>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</si>
  <si>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</si>
  <si>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</si>
  <si>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</si>
  <si>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</si>
  <si>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</si>
  <si>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</si>
  <si>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</si>
  <si>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</si>
  <si>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</si>
  <si>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</si>
  <si>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</si>
  <si>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</si>
  <si>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</si>
  <si>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</si>
  <si>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</si>
  <si>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</si>
  <si>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</si>
  <si>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</si>
  <si>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</si>
  <si>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</si>
  <si>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</si>
  <si>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</si>
  <si>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</si>
  <si>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</si>
  <si>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</si>
  <si>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</si>
  <si>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</si>
  <si>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</si>
  <si>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</si>
  <si>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</si>
  <si>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</si>
  <si>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</si>
  <si>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</si>
  <si>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</si>
  <si>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</si>
  <si>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</si>
  <si>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</si>
  <si>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</si>
  <si>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</si>
  <si>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</si>
  <si>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</si>
  <si>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</si>
  <si>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</si>
  <si>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</si>
  <si>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</si>
  <si>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</si>
  <si>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</si>
  <si>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</si>
  <si>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</si>
  <si>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</si>
  <si>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</si>
  <si>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</si>
  <si>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</si>
  <si>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</si>
  <si>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</si>
  <si>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</si>
  <si>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</si>
  <si>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</si>
  <si>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</si>
  <si>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</si>
  <si>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</si>
  <si>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</si>
  <si>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</si>
  <si>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</si>
  <si>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</si>
  <si>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</si>
  <si>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</si>
  <si>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</si>
  <si>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</si>
  <si>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</si>
  <si>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</si>
  <si>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</si>
  <si>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</si>
  <si>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</si>
  <si>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</si>
  <si>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</si>
  <si>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</si>
  <si>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</si>
  <si>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</si>
  <si>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</si>
  <si>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</si>
  <si>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</si>
  <si>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</si>
  <si>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</si>
  <si>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</si>
  <si>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</si>
  <si>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</si>
  <si>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</si>
  <si>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</si>
  <si>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</si>
  <si>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</si>
  <si>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</si>
  <si>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</si>
  <si>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</si>
  <si>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</si>
  <si>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</si>
  <si>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</si>
  <si>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</si>
  <si>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</si>
  <si>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</si>
  <si>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</si>
  <si>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</si>
  <si>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</si>
  <si>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</si>
  <si>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</si>
  <si>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</si>
  <si>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</si>
  <si>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</si>
  <si>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</si>
  <si>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</si>
  <si>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</si>
  <si>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</si>
  <si>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</si>
  <si>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</si>
  <si>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</si>
  <si>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</si>
  <si>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</si>
  <si>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</si>
  <si>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</si>
  <si>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</si>
  <si>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</si>
  <si>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</si>
  <si>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</si>
  <si>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</si>
  <si>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</si>
  <si>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</si>
  <si>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</si>
  <si>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</si>
  <si>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</si>
  <si>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</si>
  <si>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</si>
  <si>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</si>
  <si>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</si>
  <si>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</si>
  <si>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</si>
  <si>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</si>
  <si>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</si>
  <si>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</si>
  <si>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</si>
  <si>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</si>
  <si>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</si>
  <si>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</si>
  <si>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</si>
  <si>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</si>
  <si>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</si>
  <si>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</si>
  <si>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</si>
  <si>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</si>
  <si>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</si>
  <si>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</si>
  <si>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</si>
  <si>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</si>
  <si>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</si>
  <si>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</si>
  <si>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</si>
  <si>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</si>
  <si>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</si>
  <si>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</si>
  <si>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</si>
  <si>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</si>
  <si>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</si>
  <si>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</si>
  <si>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</si>
  <si>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</si>
  <si>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</si>
  <si>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</si>
  <si>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</si>
  <si>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</si>
  <si>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</si>
  <si>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</si>
  <si>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</si>
  <si>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</si>
  <si>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</si>
  <si>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</si>
  <si>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</si>
  <si>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</si>
  <si>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</si>
  <si>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</si>
  <si>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</si>
  <si>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</si>
  <si>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</si>
  <si>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</si>
  <si>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</si>
  <si>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</si>
  <si>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</si>
  <si>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</si>
  <si>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</si>
  <si>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</si>
  <si>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</si>
  <si>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</si>
  <si>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</si>
  <si>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</si>
  <si>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</si>
  <si>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</si>
  <si>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</si>
  <si>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</si>
  <si>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</si>
  <si>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</si>
  <si>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</si>
  <si>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</si>
  <si>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</si>
  <si>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</si>
  <si>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</si>
  <si>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</si>
  <si>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</si>
  <si>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</si>
  <si>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</si>
  <si>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</si>
  <si>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</si>
  <si>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</si>
  <si>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</si>
  <si>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</si>
  <si>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</si>
  <si>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</si>
  <si>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</si>
  <si>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</si>
  <si>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</si>
  <si>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</si>
  <si>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</si>
  <si>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</si>
  <si>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</si>
  <si>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</si>
  <si>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</si>
  <si>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</si>
  <si>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</si>
  <si>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</si>
  <si>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</si>
  <si>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</si>
  <si>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</si>
  <si>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</si>
  <si>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</si>
  <si>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</si>
  <si>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</si>
  <si>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</si>
  <si>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</si>
  <si>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</si>
  <si>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</si>
  <si>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</si>
  <si>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</si>
  <si>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</si>
  <si>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</si>
  <si>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</si>
  <si>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</si>
  <si>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</si>
  <si>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</si>
  <si>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</si>
  <si>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</si>
  <si>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</si>
  <si>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</si>
  <si>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</si>
  <si>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</si>
  <si>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</si>
  <si>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</si>
  <si>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</si>
  <si>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</si>
  <si>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</si>
  <si>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</si>
  <si>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</si>
  <si>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</si>
  <si>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</si>
  <si>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</si>
  <si>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</si>
  <si>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</si>
  <si>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</si>
  <si>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</si>
  <si>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</si>
  <si>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</si>
  <si>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</si>
  <si>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</si>
  <si>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</si>
  <si>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</si>
  <si>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</si>
  <si>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</si>
  <si>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</si>
  <si>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</si>
  <si>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</si>
  <si>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</si>
  <si>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</si>
  <si>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</si>
  <si>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</si>
  <si>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</si>
  <si>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</si>
  <si>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</si>
  <si>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</si>
  <si>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</si>
  <si>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</si>
  <si>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</si>
  <si>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</si>
  <si>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</si>
  <si>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</si>
  <si>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</si>
  <si>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</si>
  <si>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</si>
  <si>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</si>
  <si>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</si>
  <si>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</si>
  <si>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</si>
  <si>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</si>
  <si>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</si>
  <si>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</si>
  <si>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</si>
  <si>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</si>
  <si>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</si>
  <si>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</si>
  <si>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</si>
  <si>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</si>
  <si>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</si>
  <si>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</si>
  <si>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</si>
  <si>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</si>
  <si>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</si>
  <si>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</si>
  <si>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</si>
  <si>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</si>
  <si>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</si>
  <si>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</si>
  <si>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</si>
  <si>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</si>
  <si>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</si>
  <si>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</si>
  <si>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</si>
  <si>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</si>
  <si>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</si>
  <si>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</si>
  <si>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</si>
  <si>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</si>
  <si>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</si>
  <si>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</si>
  <si>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</si>
  <si>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</si>
  <si>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</si>
  <si>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</si>
  <si>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</si>
  <si>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</si>
  <si>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</si>
  <si>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</si>
  <si>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</si>
  <si>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</si>
  <si>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</si>
  <si>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</si>
  <si>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</si>
  <si>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</si>
  <si>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</si>
  <si>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</si>
  <si>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</si>
  <si>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</si>
  <si>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</si>
  <si>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</si>
  <si>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</si>
  <si>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</si>
  <si>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</si>
  <si>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</si>
  <si>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</si>
  <si>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</si>
  <si>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</si>
  <si>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</si>
  <si>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</si>
  <si>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</si>
  <si>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</si>
  <si>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</si>
  <si>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</si>
  <si>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</si>
  <si>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</si>
  <si>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</si>
  <si>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</si>
  <si>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</si>
  <si>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</si>
  <si>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</si>
  <si>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</si>
  <si>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</si>
  <si>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</si>
  <si>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</si>
  <si>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</si>
  <si>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</si>
  <si>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</si>
  <si>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</si>
  <si>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</si>
  <si>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</si>
  <si>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</si>
  <si>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</si>
  <si>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</si>
  <si>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</si>
  <si>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</si>
  <si>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</si>
  <si>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</si>
  <si>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</si>
  <si>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</si>
  <si>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</si>
  <si>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</si>
  <si>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</si>
  <si>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</si>
  <si>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</si>
  <si>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</si>
  <si>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</si>
  <si>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</si>
  <si>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</si>
  <si>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</si>
  <si>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</si>
  <si>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</si>
  <si>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</si>
  <si>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</si>
  <si>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</si>
  <si>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</si>
  <si>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</si>
  <si>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</si>
  <si>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</si>
  <si>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</si>
  <si>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</si>
  <si>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</si>
  <si>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</si>
  <si>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</si>
  <si>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</si>
  <si>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</si>
  <si>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</si>
  <si>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</si>
  <si>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</si>
  <si>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</si>
  <si>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</si>
  <si>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</si>
  <si>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</si>
  <si>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</si>
  <si>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</si>
  <si>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</si>
  <si>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</si>
  <si>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</si>
  <si>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</si>
  <si>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</si>
  <si>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</si>
  <si>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</si>
  <si>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</si>
  <si>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</si>
  <si>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</si>
  <si>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</si>
  <si>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</si>
  <si>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</si>
  <si>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</si>
  <si>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</si>
  <si>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</si>
  <si>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</si>
  <si>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</si>
  <si>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</si>
  <si>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</si>
  <si>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</si>
  <si>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</si>
  <si>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</si>
  <si>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</si>
  <si>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</si>
  <si>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</si>
  <si>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</si>
  <si>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</si>
  <si>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</si>
  <si>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</si>
  <si>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</si>
  <si>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</si>
  <si>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</si>
  <si>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</si>
  <si>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</si>
  <si>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</si>
  <si>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</si>
  <si>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</si>
  <si>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</si>
  <si>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</si>
  <si>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</si>
  <si>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</si>
  <si>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</si>
  <si>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</si>
  <si>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</si>
  <si>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</si>
  <si>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</si>
  <si>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</si>
  <si>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</si>
  <si>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</si>
  <si>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</si>
  <si>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</si>
  <si>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</si>
  <si>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</si>
  <si>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</si>
  <si>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</si>
  <si>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</si>
  <si>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</si>
  <si>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</si>
  <si>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</si>
  <si>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</si>
  <si>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</si>
  <si>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</si>
  <si>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</si>
  <si>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</si>
  <si>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</si>
  <si>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</si>
  <si>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</si>
  <si>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</si>
  <si>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</si>
  <si>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</si>
  <si>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</si>
  <si>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</si>
  <si>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</si>
  <si>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</si>
  <si>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</si>
  <si>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</si>
  <si>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</si>
  <si>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</si>
  <si>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</si>
  <si>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</si>
  <si>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</si>
  <si>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</si>
  <si>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</si>
  <si>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</si>
  <si>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</si>
  <si>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</si>
  <si>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</si>
  <si>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</si>
  <si>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</si>
  <si>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</si>
  <si>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</si>
  <si>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</si>
  <si>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</si>
  <si>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</si>
  <si>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</si>
  <si>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</si>
  <si>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</si>
  <si>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</si>
  <si>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</si>
  <si>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</si>
  <si>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</si>
  <si>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</si>
  <si>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</si>
  <si>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</si>
  <si>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</si>
  <si>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</si>
  <si>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</si>
  <si>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</si>
  <si>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</si>
  <si>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</si>
  <si>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</si>
  <si>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</si>
  <si>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</si>
  <si>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</si>
  <si>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</si>
  <si>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</si>
  <si>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</si>
  <si>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</si>
  <si>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</si>
  <si>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</si>
  <si>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</si>
  <si>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</si>
  <si>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</si>
  <si>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</si>
  <si>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</si>
  <si>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</si>
  <si>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</si>
  <si>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</si>
  <si>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</si>
  <si>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</si>
  <si>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</si>
  <si>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</si>
  <si>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</si>
  <si>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</si>
  <si>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</si>
  <si>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</si>
  <si>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</si>
  <si>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</si>
  <si>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</si>
  <si>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</si>
  <si>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</si>
  <si>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</si>
  <si>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</si>
  <si>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</si>
  <si>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</si>
  <si>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</si>
  <si>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</si>
  <si>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</si>
  <si>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</si>
  <si>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</si>
  <si>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</si>
  <si>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</si>
  <si>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</si>
  <si>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</si>
  <si>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</si>
  <si>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</si>
  <si>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</si>
  <si>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</si>
  <si>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</si>
  <si>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</si>
  <si>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</si>
  <si>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</si>
  <si>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</si>
  <si>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</si>
  <si>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</si>
  <si>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</si>
  <si>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</si>
  <si>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</si>
  <si>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</si>
  <si>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</si>
  <si>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</si>
  <si>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</si>
  <si>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</si>
  <si>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</si>
  <si>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</si>
  <si>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</si>
  <si>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</si>
  <si>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</si>
  <si>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</si>
  <si>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</si>
  <si>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</si>
  <si>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</si>
  <si>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</si>
  <si>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</si>
  <si>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</si>
  <si>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</si>
  <si>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</si>
  <si>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</si>
  <si>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</si>
  <si>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</si>
  <si>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</si>
  <si>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</si>
  <si>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</si>
  <si>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</si>
  <si>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</si>
  <si>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</si>
  <si>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</si>
  <si>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</si>
  <si>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</si>
  <si>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</si>
  <si>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</si>
  <si>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</si>
  <si>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</si>
  <si>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</si>
  <si>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</si>
  <si>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</si>
  <si>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</si>
  <si>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</si>
  <si>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</si>
  <si>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</si>
  <si>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</si>
  <si>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</si>
  <si>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</si>
  <si>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</si>
  <si>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</si>
  <si>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</si>
  <si>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</si>
  <si>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</si>
  <si>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</si>
  <si>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</si>
  <si>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</si>
  <si>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</si>
  <si>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</si>
  <si>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</si>
  <si>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</si>
  <si>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</si>
  <si>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</si>
  <si>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</si>
  <si>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</si>
  <si>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</si>
  <si>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</si>
  <si>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</si>
  <si>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</si>
  <si>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</si>
  <si>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</si>
  <si>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</si>
  <si>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</si>
  <si>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</si>
  <si>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</si>
  <si>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</si>
  <si>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</si>
  <si>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</si>
  <si>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</si>
  <si>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</si>
  <si>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</si>
  <si>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</si>
  <si>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</si>
  <si>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</si>
  <si>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</si>
  <si>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</si>
  <si>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</si>
  <si>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</si>
  <si>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</si>
  <si>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</si>
  <si>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</si>
  <si>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</si>
  <si>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</si>
  <si>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</si>
  <si>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</si>
  <si>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</si>
  <si>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</si>
  <si>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</si>
  <si>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</si>
  <si>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</si>
  <si>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</si>
  <si>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</si>
  <si>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</si>
  <si>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</si>
  <si>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</si>
  <si>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</si>
  <si>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</si>
  <si>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</si>
  <si>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</si>
  <si>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</si>
  <si>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</si>
  <si>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</si>
  <si>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</si>
  <si>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</si>
  <si>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</si>
  <si>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</si>
  <si>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</si>
  <si>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</si>
  <si>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</si>
  <si>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</si>
  <si>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</si>
  <si>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</si>
  <si>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</si>
  <si>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</si>
  <si>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</si>
  <si>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</si>
  <si>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</si>
  <si>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</si>
  <si>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</si>
  <si>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</si>
  <si>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</si>
  <si>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</si>
  <si>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</si>
  <si>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</si>
  <si>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</si>
  <si>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</si>
  <si>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</si>
  <si>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</si>
  <si>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</si>
  <si>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</si>
  <si>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</si>
  <si>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</si>
  <si>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</si>
  <si>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</si>
  <si>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</si>
  <si>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</si>
  <si>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</si>
  <si>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</si>
  <si>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</si>
  <si>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</si>
  <si>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</si>
  <si>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</si>
  <si>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</si>
  <si>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</si>
  <si>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</si>
  <si>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</si>
  <si>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</si>
  <si>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</si>
  <si>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</si>
  <si>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</si>
  <si>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</si>
  <si>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</si>
  <si>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</si>
  <si>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</si>
  <si>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</si>
  <si>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</si>
  <si>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</si>
  <si>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</si>
  <si>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</si>
  <si>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</si>
  <si>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</si>
  <si>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</si>
  <si>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</si>
  <si>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</si>
  <si>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</si>
  <si>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</si>
  <si>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</si>
  <si>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</si>
  <si>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</si>
  <si>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</si>
  <si>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</si>
  <si>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</si>
  <si>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</si>
  <si>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</si>
  <si>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</si>
  <si>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</si>
  <si>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</si>
  <si>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</si>
  <si>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</si>
  <si>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</si>
  <si>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</si>
  <si>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</si>
  <si>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</si>
  <si>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</si>
  <si>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</si>
  <si>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</si>
  <si>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</si>
  <si>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</si>
  <si>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</si>
  <si>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</si>
  <si>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</si>
  <si>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</si>
  <si>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</si>
  <si>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</si>
  <si>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</si>
  <si>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</si>
  <si>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</si>
  <si>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</si>
  <si>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</si>
  <si>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</si>
  <si>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</si>
  <si>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</si>
  <si>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</si>
  <si>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</si>
  <si>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</si>
  <si>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</si>
  <si>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</si>
  <si>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</si>
  <si>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</si>
  <si>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</si>
  <si>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</si>
  <si>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</si>
  <si>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</si>
  <si>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</si>
  <si>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</si>
  <si>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</si>
  <si>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</si>
  <si>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</si>
  <si>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</si>
  <si>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</si>
  <si>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</si>
  <si>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</si>
  <si>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</si>
  <si>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</si>
  <si>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</si>
  <si>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</si>
  <si>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</si>
  <si>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</si>
  <si>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</si>
  <si>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</si>
  <si>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</si>
  <si>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</si>
  <si>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</si>
  <si>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</si>
  <si>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</si>
  <si>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</si>
  <si>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</si>
  <si>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</si>
  <si>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</si>
  <si>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</si>
  <si>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</si>
  <si>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</si>
  <si>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</si>
  <si>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</si>
  <si>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</si>
  <si>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</si>
  <si>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</si>
  <si>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</si>
  <si>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</si>
  <si>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</si>
  <si>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</si>
  <si>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</si>
  <si>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</si>
  <si>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</si>
  <si>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</si>
  <si>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</si>
  <si>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</si>
  <si>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</si>
  <si>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</si>
  <si>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</si>
  <si>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</si>
  <si>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</si>
  <si>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</si>
  <si>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</si>
  <si>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</si>
  <si>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</si>
  <si>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</si>
  <si>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</si>
  <si>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</si>
  <si>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</si>
  <si>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</si>
  <si>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</si>
  <si>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</si>
  <si>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</si>
  <si>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</si>
  <si>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</si>
  <si>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</si>
  <si>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</si>
  <si>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</si>
  <si>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</si>
  <si>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</si>
  <si>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</si>
  <si>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</si>
  <si>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</si>
  <si>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</si>
  <si>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</si>
  <si>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</si>
  <si>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</si>
  <si>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</si>
  <si>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</si>
  <si>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</si>
  <si>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</si>
  <si>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</si>
  <si>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</si>
  <si>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</si>
  <si>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</si>
  <si>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</si>
  <si>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</si>
  <si>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</si>
  <si>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</si>
  <si>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</si>
  <si>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</si>
  <si>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</si>
  <si>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</si>
  <si>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</si>
  <si>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</si>
  <si>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</si>
  <si>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</si>
  <si>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</si>
  <si>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</si>
  <si>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</si>
  <si>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</si>
  <si>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</si>
  <si>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</si>
  <si>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</si>
  <si>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</si>
  <si>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</si>
  <si>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</si>
  <si>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</si>
  <si>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</si>
  <si>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</si>
  <si>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</si>
  <si>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</si>
  <si>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</si>
  <si>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</si>
  <si>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</si>
  <si>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</si>
  <si>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</si>
  <si>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</si>
  <si>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</si>
  <si>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</si>
  <si>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</si>
  <si>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</si>
  <si>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</si>
  <si>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</si>
  <si>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</si>
  <si>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</si>
  <si>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</si>
  <si>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</si>
  <si>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</si>
  <si>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</si>
  <si>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</si>
  <si>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</si>
  <si>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</si>
  <si>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</si>
  <si>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</si>
  <si>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</si>
  <si>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</si>
  <si>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</si>
  <si>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</si>
  <si>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</si>
  <si>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</si>
  <si>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</si>
  <si>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</si>
  <si>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</si>
  <si>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</si>
  <si>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</si>
  <si>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</si>
  <si>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</si>
  <si>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</si>
  <si>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</si>
  <si>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</si>
  <si>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</si>
  <si>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</si>
  <si>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</si>
  <si>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</si>
  <si>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</si>
  <si>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</si>
  <si>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</si>
  <si>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</si>
  <si>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</si>
  <si>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</si>
  <si>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</si>
  <si>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</si>
  <si>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</si>
  <si>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</si>
  <si>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</si>
  <si>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</si>
  <si>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</si>
  <si>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</si>
  <si>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</si>
  <si>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</si>
  <si>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</si>
  <si>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</si>
  <si>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</si>
  <si>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</si>
  <si>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</si>
  <si>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</si>
  <si>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</si>
  <si>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</si>
  <si>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</si>
  <si>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</si>
  <si>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</si>
  <si>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</si>
  <si>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</si>
  <si>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</si>
  <si>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</si>
  <si>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</si>
  <si>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</si>
  <si>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</si>
  <si>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</si>
  <si>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</si>
  <si>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</si>
  <si>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</si>
  <si>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</si>
  <si>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</si>
  <si>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</si>
  <si>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</si>
  <si>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</si>
  <si>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</si>
  <si>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</si>
  <si>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</si>
  <si>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</si>
  <si>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</si>
  <si>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</si>
  <si>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</si>
  <si>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</si>
  <si>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</si>
  <si>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</si>
  <si>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</si>
  <si>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</si>
  <si>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</si>
  <si>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</si>
  <si>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</si>
  <si>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</si>
  <si>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</si>
  <si>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</si>
  <si>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</si>
  <si>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</si>
  <si>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</si>
  <si>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</si>
  <si>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</si>
  <si>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</si>
  <si>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</si>
  <si>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</si>
  <si>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</si>
  <si>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</si>
  <si>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</si>
  <si>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</si>
  <si>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</si>
  <si>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</si>
  <si>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</si>
  <si>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</si>
  <si>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</si>
  <si>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</si>
  <si>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</si>
  <si>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</si>
  <si>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</si>
  <si>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</si>
  <si>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</si>
  <si>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</si>
  <si>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</si>
  <si>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</si>
  <si>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</si>
  <si>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</si>
  <si>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</si>
  <si>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</si>
  <si>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</si>
  <si>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</si>
  <si>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</si>
  <si>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</si>
  <si>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</si>
  <si>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</si>
  <si>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</si>
  <si>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</si>
  <si>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</si>
  <si>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</si>
  <si>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</si>
  <si>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</si>
  <si>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</si>
  <si>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</si>
  <si>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</si>
  <si>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</si>
  <si>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</si>
  <si>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</si>
  <si>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</si>
  <si>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</si>
  <si>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</si>
  <si>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</si>
  <si>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</si>
  <si>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</si>
  <si>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</si>
  <si>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</si>
  <si>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</si>
  <si>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</si>
  <si>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</si>
  <si>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</si>
  <si>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</si>
  <si>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</si>
  <si>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</si>
  <si>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</si>
  <si>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</si>
  <si>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</si>
  <si>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</si>
  <si>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</si>
  <si>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</si>
  <si>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</si>
  <si>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</si>
  <si>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</si>
  <si>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</si>
  <si>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</si>
  <si>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</si>
  <si>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</si>
  <si>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</si>
  <si>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</si>
  <si>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</si>
  <si>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</si>
  <si>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</si>
  <si>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</si>
  <si>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</si>
  <si>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</si>
  <si>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</si>
  <si>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</si>
  <si>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</si>
  <si>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</si>
  <si>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</si>
  <si>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</si>
  <si>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</si>
  <si>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</si>
  <si>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</si>
  <si>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</si>
  <si>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</si>
  <si>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</si>
  <si>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</si>
  <si>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</si>
  <si>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</si>
  <si>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</si>
  <si>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</si>
  <si>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</si>
  <si>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</si>
  <si>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</si>
  <si>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</si>
  <si>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</si>
  <si>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</si>
  <si>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</si>
  <si>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</si>
  <si>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</si>
  <si>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</si>
  <si>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</si>
  <si>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</si>
  <si>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</si>
  <si>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</si>
  <si>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</si>
  <si>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</si>
  <si>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</si>
  <si>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</si>
  <si>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</si>
  <si>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</si>
  <si>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</si>
  <si>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</si>
  <si>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</si>
  <si>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</si>
  <si>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</si>
  <si>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</si>
  <si>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</si>
  <si>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</si>
  <si>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</si>
  <si>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</si>
  <si>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</si>
  <si>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</si>
  <si>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</si>
  <si>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</si>
  <si>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</si>
  <si>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</si>
  <si>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</si>
  <si>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</si>
  <si>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</si>
  <si>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</si>
  <si>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</si>
  <si>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</si>
  <si>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</si>
  <si>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</si>
  <si>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</si>
  <si>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</si>
  <si>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</si>
  <si>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</si>
  <si>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</si>
  <si>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</si>
  <si>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</si>
  <si>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</si>
  <si>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</si>
  <si>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</si>
  <si>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</si>
  <si>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</si>
  <si>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</si>
  <si>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</si>
  <si>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</si>
  <si>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</si>
  <si>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</si>
  <si>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</si>
  <si>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</si>
  <si>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</si>
  <si>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</si>
  <si>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</si>
  <si>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</si>
  <si>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</si>
  <si>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</si>
  <si>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</si>
  <si>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</si>
  <si>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</si>
  <si>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</si>
  <si>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</si>
  <si>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</si>
  <si>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</si>
  <si>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</si>
  <si>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</si>
  <si>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</si>
  <si>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</si>
  <si>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</si>
  <si>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</si>
  <si>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</si>
  <si>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</si>
  <si>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</si>
  <si>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</si>
  <si>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</si>
  <si>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</si>
  <si>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</si>
  <si>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</si>
  <si>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</si>
  <si>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</si>
  <si>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</si>
  <si>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</si>
  <si>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</si>
  <si>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</si>
  <si>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</si>
  <si>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</si>
  <si>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</si>
  <si>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</si>
  <si>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</si>
  <si>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</si>
  <si>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</si>
  <si>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</si>
  <si>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</si>
  <si>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</si>
  <si>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</si>
  <si>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</si>
  <si>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</si>
  <si>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</si>
  <si>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</si>
  <si>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</si>
  <si>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</si>
  <si>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</si>
  <si>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</si>
  <si>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</si>
  <si>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</si>
  <si>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</si>
  <si>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</si>
  <si>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</si>
  <si>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</si>
  <si>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</si>
  <si>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</si>
  <si>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</si>
  <si>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</si>
  <si>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</si>
  <si>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</si>
  <si>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</si>
  <si>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</si>
  <si>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</si>
  <si>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</si>
  <si>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</si>
  <si>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</si>
  <si>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</si>
  <si>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</si>
  <si>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</si>
  <si>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</si>
  <si>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</si>
  <si>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</si>
  <si>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</si>
  <si>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</si>
  <si>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</si>
  <si>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</si>
  <si>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</si>
  <si>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</si>
  <si>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</si>
  <si>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</si>
  <si>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</si>
  <si>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</si>
  <si>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</si>
  <si>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</si>
  <si>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</si>
  <si>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</si>
  <si>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</si>
  <si>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</si>
  <si>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</si>
  <si>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</si>
  <si>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</si>
  <si>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</si>
  <si>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</si>
  <si>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</si>
  <si>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</si>
  <si>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</si>
  <si>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</si>
  <si>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</si>
  <si>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</si>
  <si>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</si>
  <si>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</si>
  <si>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</si>
  <si>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</si>
  <si>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</si>
  <si>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</si>
  <si>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</si>
  <si>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</si>
  <si>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</si>
  <si>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</si>
  <si>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</si>
  <si>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</si>
  <si>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</si>
  <si>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</si>
  <si>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</si>
  <si>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</si>
  <si>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</si>
  <si>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</si>
  <si>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</si>
  <si>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</si>
  <si>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</si>
  <si>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</si>
  <si>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</si>
  <si>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</si>
  <si>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</si>
  <si>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</si>
  <si>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</si>
  <si>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</si>
  <si>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</si>
  <si>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</si>
  <si>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</si>
  <si>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</si>
  <si>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</si>
  <si>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</si>
  <si>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</si>
  <si>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</si>
  <si>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</si>
  <si>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</si>
  <si>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</si>
  <si>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</si>
  <si>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</si>
  <si>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</si>
  <si>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</si>
  <si>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</si>
  <si>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</si>
  <si>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</si>
  <si>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</si>
  <si>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</si>
  <si>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</si>
  <si>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</si>
  <si>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</si>
  <si>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</si>
  <si>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</si>
  <si>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</si>
  <si>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</si>
  <si>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</si>
  <si>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</si>
  <si>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</si>
  <si>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</si>
  <si>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</si>
  <si>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</si>
  <si>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</si>
  <si>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</si>
  <si>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</si>
  <si>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</si>
  <si>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</si>
  <si>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</si>
  <si>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</si>
  <si>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</si>
  <si>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</si>
  <si>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</si>
  <si>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</si>
  <si>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</si>
  <si>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</si>
  <si>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</si>
  <si>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</si>
  <si>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</si>
  <si>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</si>
  <si>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</si>
  <si>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</si>
  <si>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</si>
  <si>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</si>
  <si>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</si>
  <si>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</si>
  <si>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</si>
  <si>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</si>
  <si>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</si>
  <si>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</si>
  <si>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</si>
  <si>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</si>
  <si>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</si>
  <si>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</si>
  <si>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</si>
  <si>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</si>
  <si>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</si>
  <si>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</si>
  <si>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</si>
  <si>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</si>
  <si>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</si>
  <si>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</si>
  <si>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</si>
  <si>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</si>
  <si>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</si>
  <si>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</si>
  <si>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</si>
  <si>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</si>
  <si>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</si>
  <si>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</si>
  <si>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</si>
  <si>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</si>
  <si>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</si>
  <si>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</si>
  <si>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</si>
  <si>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</si>
  <si>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</si>
  <si>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</si>
  <si>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</si>
  <si>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</si>
  <si>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</si>
  <si>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</si>
  <si>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</si>
  <si>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</si>
  <si>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</si>
  <si>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</si>
  <si>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</si>
  <si>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</si>
  <si>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</si>
  <si>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</si>
  <si>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</si>
  <si>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</si>
  <si>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</si>
  <si>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</si>
  <si>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</si>
  <si>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</si>
  <si>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</si>
  <si>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</si>
  <si>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</si>
  <si>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</si>
  <si>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</si>
  <si>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</si>
  <si>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</si>
  <si>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</si>
  <si>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</si>
  <si>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</si>
  <si>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</si>
  <si>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</si>
  <si>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</si>
  <si>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</si>
  <si>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</si>
  <si>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</si>
  <si>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</si>
  <si>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</si>
  <si>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</si>
  <si>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</si>
  <si>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</si>
  <si>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</si>
  <si>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</si>
  <si>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</si>
  <si>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</si>
  <si>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</si>
  <si>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</si>
  <si>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</si>
  <si>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</si>
  <si>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</si>
  <si>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</si>
  <si>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</si>
  <si>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</si>
  <si>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</si>
  <si>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</si>
  <si>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</si>
  <si>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</si>
  <si>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</si>
  <si>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</si>
  <si>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</si>
  <si>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</si>
  <si>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</si>
  <si>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</si>
  <si>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</si>
  <si>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</si>
  <si>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</si>
  <si>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</si>
  <si>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</si>
  <si>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</si>
  <si>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</si>
  <si>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</si>
  <si>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</si>
  <si>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</si>
  <si>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</si>
  <si>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</si>
  <si>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</si>
  <si>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</si>
  <si>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</si>
  <si>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</si>
  <si>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</si>
  <si>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</si>
  <si>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</si>
  <si>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</si>
  <si>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</si>
  <si>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</si>
  <si>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</si>
  <si>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</si>
  <si>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</si>
  <si>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</si>
  <si>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</si>
  <si>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</si>
  <si>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</si>
  <si>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</si>
  <si>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</si>
  <si>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</si>
  <si>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</si>
  <si>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</si>
  <si>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</si>
  <si>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</si>
  <si>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</si>
  <si>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</si>
  <si>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</si>
  <si>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</si>
  <si>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</si>
  <si>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</si>
  <si>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</si>
  <si>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</si>
  <si>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</si>
  <si>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</si>
  <si>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</si>
  <si>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</si>
  <si>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</si>
  <si>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</si>
  <si>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</si>
  <si>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</si>
  <si>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</si>
  <si>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</si>
  <si>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</si>
  <si>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</si>
  <si>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</si>
  <si>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</si>
  <si>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</si>
  <si>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</si>
  <si>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</si>
  <si>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</si>
  <si>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</si>
  <si>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</si>
  <si>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</si>
  <si>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</si>
  <si>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</si>
  <si>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</si>
  <si>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</si>
  <si>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</si>
  <si>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</si>
  <si>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</si>
  <si>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</si>
  <si>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</si>
  <si>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</si>
  <si>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</si>
  <si>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</si>
  <si>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</si>
  <si>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</si>
  <si>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</si>
  <si>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</si>
  <si>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</si>
  <si>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</si>
  <si>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</si>
  <si>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</si>
  <si>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</si>
  <si>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</si>
  <si>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</si>
  <si>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</si>
  <si>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</si>
  <si>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</si>
  <si>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</si>
  <si>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</si>
  <si>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</si>
  <si>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</si>
  <si>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</si>
  <si>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</si>
  <si>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</si>
  <si>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</si>
  <si>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</si>
  <si>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</si>
  <si>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</si>
  <si>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</si>
  <si>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</si>
  <si>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</si>
  <si>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</si>
  <si>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</si>
  <si>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</si>
  <si>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</si>
  <si>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</si>
  <si>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</si>
  <si>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</si>
  <si>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</si>
  <si>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</si>
  <si>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</si>
  <si>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</si>
  <si>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</si>
  <si>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</si>
  <si>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</si>
  <si>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</si>
  <si>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</si>
  <si>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</si>
  <si>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</si>
  <si>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</si>
  <si>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</si>
  <si>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</si>
  <si>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</si>
  <si>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</si>
  <si>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</si>
  <si>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</si>
  <si>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</si>
  <si>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</si>
  <si>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</si>
  <si>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</si>
  <si>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</si>
  <si>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</si>
  <si>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</si>
  <si>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</si>
  <si>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</si>
  <si>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</si>
  <si>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</si>
  <si>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</si>
  <si>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</si>
  <si>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</si>
  <si>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</si>
  <si>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</si>
  <si>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</si>
  <si>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</si>
  <si>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</si>
  <si>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</si>
  <si>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</si>
  <si>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</si>
  <si>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</si>
  <si>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</si>
  <si>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</si>
  <si>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</si>
  <si>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</si>
  <si>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</si>
  <si>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</si>
  <si>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</si>
  <si>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</si>
  <si>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</si>
  <si>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</si>
  <si>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</si>
  <si>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</si>
  <si>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</si>
  <si>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</si>
  <si>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</si>
  <si>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</si>
  <si>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</si>
  <si>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</si>
  <si>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</si>
  <si>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</si>
  <si>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</si>
  <si>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</si>
  <si>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</si>
  <si>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</si>
  <si>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</si>
  <si>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</si>
  <si>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</si>
  <si>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</si>
  <si>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</si>
  <si>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</si>
  <si>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</si>
  <si>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</si>
  <si>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</si>
  <si>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</si>
  <si>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</si>
  <si>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</si>
  <si>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</si>
  <si>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</si>
  <si>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</si>
  <si>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</si>
  <si>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</si>
  <si>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</si>
  <si>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</si>
  <si>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</si>
  <si>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</si>
  <si>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</si>
  <si>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</si>
  <si>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</si>
  <si>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</si>
  <si>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</si>
  <si>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</si>
  <si>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</si>
  <si>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</si>
  <si>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</si>
  <si>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</si>
  <si>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</si>
  <si>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</si>
  <si>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</si>
  <si>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</si>
  <si>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</si>
  <si>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</si>
  <si>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</si>
  <si>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</si>
  <si>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</si>
  <si>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</si>
  <si>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</si>
  <si>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</si>
  <si>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</si>
  <si>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</si>
  <si>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</si>
  <si>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</si>
  <si>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</si>
  <si>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</si>
  <si>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</si>
  <si>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</si>
  <si>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</si>
  <si>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</si>
  <si>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</si>
  <si>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</si>
  <si>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</si>
  <si>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</si>
  <si>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</si>
  <si>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</si>
  <si>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</si>
  <si>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</si>
  <si>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</si>
  <si>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</si>
  <si>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</si>
  <si>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</si>
  <si>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</si>
  <si>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</si>
  <si>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</si>
  <si>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</si>
  <si>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</si>
  <si>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</si>
  <si>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</si>
  <si>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</si>
  <si>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</si>
  <si>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</si>
  <si>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</si>
  <si>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</si>
  <si>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</si>
  <si>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</si>
  <si>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</si>
  <si>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</si>
  <si>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</si>
  <si>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</si>
  <si>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</si>
  <si>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</si>
  <si>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</si>
  <si>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</si>
  <si>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</si>
  <si>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</si>
  <si>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</si>
  <si>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</si>
  <si>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</si>
  <si>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</si>
  <si>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</si>
  <si>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</si>
  <si>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</si>
  <si>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</si>
  <si>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</si>
  <si>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</si>
  <si>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</si>
  <si>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</si>
  <si>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</si>
  <si>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</si>
  <si>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</si>
  <si>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</si>
  <si>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</si>
  <si>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</si>
  <si>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</si>
  <si>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</si>
  <si>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</si>
  <si>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</si>
  <si>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</si>
  <si>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</si>
  <si>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</si>
  <si>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</si>
  <si>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</si>
  <si>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</si>
  <si>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</si>
  <si>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</si>
  <si>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</si>
  <si>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</si>
  <si>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</si>
  <si>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</si>
  <si>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</si>
  <si>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</si>
  <si>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</si>
  <si>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</si>
  <si>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</si>
  <si>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</si>
  <si>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</si>
  <si>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</si>
  <si>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</si>
  <si>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</si>
  <si>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</si>
  <si>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</si>
  <si>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</si>
  <si>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</si>
  <si>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</si>
  <si>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</si>
  <si>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</si>
  <si>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</si>
  <si>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</si>
  <si>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</si>
  <si>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</si>
  <si>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</si>
  <si>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</si>
  <si>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</si>
  <si>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</si>
  <si>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</si>
  <si>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</si>
  <si>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</si>
  <si>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</si>
  <si>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</si>
  <si>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</si>
  <si>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</si>
  <si>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</si>
  <si>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</si>
  <si>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</si>
  <si>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</si>
  <si>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</si>
  <si>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</si>
  <si>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</si>
  <si>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</si>
  <si>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</si>
  <si>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</si>
  <si>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</si>
  <si>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</si>
  <si>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</si>
  <si>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</si>
  <si>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</si>
  <si>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</si>
  <si>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</si>
  <si>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</si>
  <si>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</si>
  <si>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</si>
  <si>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</si>
  <si>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</si>
  <si>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</si>
  <si>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</si>
  <si>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</si>
  <si>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</si>
  <si>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</si>
  <si>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</si>
  <si>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</si>
  <si>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</si>
  <si>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</si>
  <si>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</si>
  <si>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</si>
  <si>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</si>
  <si>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</si>
  <si>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</si>
  <si>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</si>
  <si>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</si>
  <si>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</si>
  <si>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</si>
  <si>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</si>
  <si>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</si>
  <si>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</si>
  <si>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</si>
  <si>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</si>
  <si>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</si>
  <si>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</si>
  <si>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</si>
  <si>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</si>
  <si>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</si>
  <si>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</si>
  <si>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</si>
  <si>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</si>
  <si>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</si>
  <si>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</si>
  <si>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</si>
  <si>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</si>
  <si>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</si>
  <si>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</si>
  <si>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</si>
  <si>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</si>
  <si>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</si>
  <si>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</si>
  <si>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</si>
  <si>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</si>
  <si>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</si>
  <si>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</si>
  <si>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</si>
  <si>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</si>
  <si>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</si>
  <si>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</si>
  <si>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</si>
  <si>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</si>
  <si>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</si>
  <si>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</si>
  <si>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</si>
  <si>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</si>
  <si>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</si>
  <si>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</si>
  <si>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</si>
  <si>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</si>
  <si>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</si>
  <si>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</si>
  <si>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</si>
  <si>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</si>
  <si>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</si>
  <si>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</si>
  <si>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</si>
  <si>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</si>
  <si>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</si>
  <si>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</si>
  <si>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</si>
  <si>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</si>
  <si>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</si>
  <si>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</si>
  <si>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</si>
  <si>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</si>
  <si>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</si>
  <si>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</si>
  <si>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</si>
  <si>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</si>
  <si>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</si>
  <si>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</si>
  <si>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</si>
  <si>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</si>
  <si>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</si>
  <si>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</si>
  <si>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</si>
  <si>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</si>
  <si>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</si>
  <si>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</si>
  <si>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</si>
  <si>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</si>
  <si>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</si>
  <si>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</si>
  <si>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</si>
  <si>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</si>
  <si>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</si>
  <si>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</si>
  <si>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</si>
  <si>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</si>
  <si>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</si>
  <si>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</si>
  <si>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</si>
  <si>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</si>
  <si>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</si>
  <si>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</si>
  <si>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</si>
  <si>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</si>
  <si>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</si>
  <si>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</si>
  <si>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</si>
  <si>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</si>
  <si>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</si>
  <si>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</si>
  <si>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</si>
  <si>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</si>
  <si>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</si>
  <si>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</si>
  <si>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</si>
  <si>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</si>
  <si>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</si>
  <si>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</si>
  <si>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</si>
  <si>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</si>
  <si>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</si>
  <si>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</si>
  <si>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</si>
  <si>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</si>
  <si>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</si>
  <si>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</si>
  <si>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</si>
  <si>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</si>
  <si>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</si>
  <si>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</si>
  <si>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</si>
  <si>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</si>
  <si>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</si>
  <si>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</si>
  <si>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</si>
  <si>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</si>
  <si>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</si>
  <si>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</si>
  <si>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</si>
  <si>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</si>
  <si>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</si>
  <si>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</si>
  <si>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</si>
  <si>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</si>
  <si>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</si>
  <si>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</si>
  <si>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</si>
  <si>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</si>
  <si>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</si>
  <si>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</si>
  <si>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</si>
  <si>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</si>
  <si>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</si>
  <si>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</si>
  <si>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</si>
  <si>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</si>
  <si>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</si>
  <si>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</si>
  <si>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</si>
  <si>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</si>
  <si>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</si>
  <si>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</si>
  <si>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</si>
  <si>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</si>
  <si>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</si>
  <si>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</si>
  <si>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</si>
  <si>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</si>
  <si>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</si>
  <si>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</si>
  <si>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</si>
  <si>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</si>
  <si>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</si>
  <si>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</si>
  <si>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</si>
  <si>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</si>
  <si>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</si>
  <si>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</si>
  <si>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</si>
  <si>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</si>
  <si>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</si>
  <si>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</si>
  <si>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</si>
  <si>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</si>
  <si>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</si>
  <si>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</si>
  <si>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</si>
  <si>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</si>
  <si>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</si>
  <si>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</si>
  <si>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</si>
  <si>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</si>
  <si>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</si>
  <si>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</si>
  <si>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</si>
  <si>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</si>
  <si>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</si>
  <si>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</si>
  <si>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</si>
  <si>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</si>
  <si>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</si>
  <si>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</si>
  <si>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</si>
  <si>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</si>
  <si>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</si>
  <si>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</si>
  <si>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</si>
  <si>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</si>
  <si>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</si>
  <si>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</si>
  <si>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</si>
  <si>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</si>
  <si>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</si>
  <si>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</si>
  <si>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</si>
  <si>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</si>
  <si>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</si>
  <si>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</si>
  <si>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</si>
  <si>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</si>
  <si>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</si>
  <si>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</si>
  <si>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</si>
  <si>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</si>
  <si>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</si>
  <si>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</si>
  <si>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</si>
  <si>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</si>
  <si>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</si>
  <si>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</si>
  <si>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</si>
  <si>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</si>
  <si>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</si>
  <si>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</si>
  <si>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</si>
  <si>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</si>
  <si>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</si>
  <si>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</si>
  <si>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</si>
  <si>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</si>
  <si>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</si>
  <si>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</si>
  <si>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</si>
  <si>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</si>
  <si>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</si>
  <si>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</si>
  <si>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</si>
  <si>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</si>
  <si>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</si>
  <si>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</si>
  <si>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</si>
  <si>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</si>
  <si>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</si>
  <si>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</si>
  <si>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</si>
  <si>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</si>
  <si>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</si>
  <si>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</si>
  <si>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</si>
  <si>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</si>
  <si>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</si>
  <si>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</si>
  <si>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</si>
  <si>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</si>
  <si>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</si>
  <si>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</si>
  <si>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</si>
  <si>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</si>
  <si>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</si>
  <si>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</si>
  <si>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</si>
  <si>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</si>
  <si>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</si>
  <si>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</si>
  <si>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</si>
  <si>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</si>
  <si>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</si>
  <si>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</si>
  <si>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</si>
  <si>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</si>
  <si>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</si>
  <si>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</si>
  <si>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</si>
  <si>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</si>
  <si>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</si>
  <si>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</si>
  <si>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</si>
  <si>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</si>
  <si>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</si>
  <si>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</si>
  <si>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</si>
  <si>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</si>
  <si>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</si>
  <si>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</si>
  <si>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</si>
  <si>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</si>
  <si>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</si>
  <si>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</si>
  <si>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</si>
  <si>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</si>
  <si>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</si>
  <si>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</si>
  <si>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</si>
  <si>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</si>
  <si>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</si>
  <si>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</si>
  <si>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</si>
  <si>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</si>
  <si>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</si>
  <si>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</si>
  <si>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</si>
  <si>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</si>
  <si>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</si>
  <si>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</si>
  <si>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</si>
  <si>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</si>
  <si>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</si>
  <si>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</si>
  <si>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</si>
  <si>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</si>
  <si>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</si>
  <si>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</si>
  <si>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</si>
  <si>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</si>
  <si>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</si>
  <si>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</si>
  <si>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</si>
  <si>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</si>
  <si>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</si>
  <si>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</si>
  <si>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</si>
  <si>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</si>
  <si>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</si>
  <si>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</si>
  <si>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</si>
  <si>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</si>
  <si>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</si>
  <si>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</si>
  <si>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</si>
  <si>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</si>
  <si>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</si>
  <si>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</si>
  <si>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</si>
  <si>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</si>
  <si>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</si>
  <si>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</si>
  <si>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</si>
  <si>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</si>
  <si>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</si>
  <si>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</si>
  <si>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</si>
  <si>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</si>
  <si>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</si>
  <si>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</si>
  <si>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</si>
  <si>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</si>
  <si>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</si>
  <si>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</si>
  <si>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</si>
  <si>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</si>
  <si>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</si>
  <si>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</si>
  <si>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</si>
  <si>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</si>
  <si>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</si>
  <si>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</si>
  <si>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</si>
  <si>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</si>
  <si>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</si>
  <si>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</si>
  <si>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</si>
  <si>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</si>
  <si>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</si>
  <si>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</si>
  <si>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</si>
  <si>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</si>
  <si>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</si>
  <si>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</si>
  <si>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</si>
  <si>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</si>
  <si>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</si>
  <si>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</si>
  <si>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</si>
  <si>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</si>
  <si>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</si>
  <si>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</si>
  <si>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</si>
  <si>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</si>
  <si>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</si>
  <si>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</si>
  <si>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</si>
  <si>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</si>
  <si>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</si>
  <si>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</si>
  <si>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</si>
  <si>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</si>
  <si>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</si>
  <si>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</si>
  <si>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</si>
  <si>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</si>
  <si>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</si>
  <si>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</si>
  <si>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</si>
  <si>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</si>
  <si>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</si>
  <si>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</si>
  <si>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</si>
  <si>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</si>
  <si>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</si>
  <si>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</si>
  <si>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</si>
  <si>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</si>
  <si>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</si>
  <si>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</si>
  <si>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</si>
  <si>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</si>
  <si>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</si>
  <si>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</si>
  <si>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</si>
  <si>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</si>
  <si>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</si>
  <si>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</si>
  <si>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</si>
  <si>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</si>
  <si>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</si>
  <si>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</si>
  <si>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</si>
  <si>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</si>
  <si>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</si>
  <si>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</si>
  <si>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</si>
  <si>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</si>
  <si>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</si>
  <si>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</si>
  <si>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</si>
  <si>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</si>
  <si>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</si>
  <si>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</si>
  <si>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</si>
  <si>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</si>
  <si>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</si>
  <si>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</si>
  <si>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</si>
  <si>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</si>
  <si>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</si>
  <si>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</si>
  <si>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</si>
  <si>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</si>
  <si>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</si>
  <si>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</si>
  <si>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</si>
  <si>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</si>
  <si>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</si>
  <si>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</si>
  <si>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</si>
  <si>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</si>
  <si>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</si>
  <si>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</si>
  <si>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</si>
  <si>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</si>
  <si>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</si>
  <si>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</si>
  <si>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</si>
  <si>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</si>
  <si>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</si>
  <si>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</si>
  <si>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</si>
  <si>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</si>
  <si>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</si>
  <si>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</si>
  <si>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</si>
  <si>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</si>
  <si>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</si>
  <si>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</si>
  <si>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</si>
  <si>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</si>
  <si>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</si>
  <si>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</si>
  <si>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</si>
  <si>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</si>
  <si>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</si>
  <si>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</si>
  <si>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</si>
  <si>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</si>
  <si>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</si>
  <si>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</si>
  <si>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</si>
  <si>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</si>
  <si>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</si>
  <si>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</si>
  <si>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</si>
  <si>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</si>
  <si>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</si>
  <si>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ReservaC Norte</t>
  </si>
  <si>
    <t xml:space="preserve">Brioso Luciano, Cristino </t>
  </si>
  <si>
    <t>3335871088</t>
  </si>
  <si>
    <t>3335871770</t>
  </si>
  <si>
    <t>Morales Payano, Wilfredy Leandro</t>
  </si>
  <si>
    <t>3335871813</t>
  </si>
  <si>
    <t>3335871811</t>
  </si>
  <si>
    <t>3335871791</t>
  </si>
  <si>
    <t>3335871832</t>
  </si>
  <si>
    <t>3335871844</t>
  </si>
  <si>
    <t>3335871848</t>
  </si>
  <si>
    <t>3335871892</t>
  </si>
  <si>
    <t>3335871882</t>
  </si>
  <si>
    <t>3335871877</t>
  </si>
  <si>
    <t>3335871864</t>
  </si>
  <si>
    <t>GAVETA DE DEPOSITO LLENA</t>
  </si>
  <si>
    <t>3335871944</t>
  </si>
  <si>
    <t>3335871918</t>
  </si>
  <si>
    <t>3335871915</t>
  </si>
  <si>
    <t>3335871914</t>
  </si>
  <si>
    <t>ATM S/M Olé Av. España</t>
  </si>
  <si>
    <t>3335871955</t>
  </si>
  <si>
    <t>3335871949</t>
  </si>
  <si>
    <t>3335871987</t>
  </si>
  <si>
    <t>3335872001</t>
  </si>
  <si>
    <t>3335872019</t>
  </si>
  <si>
    <t>3335872047</t>
  </si>
  <si>
    <t>3335872043</t>
  </si>
  <si>
    <t>3335872042</t>
  </si>
  <si>
    <t>3335872027</t>
  </si>
  <si>
    <t>3335872073</t>
  </si>
  <si>
    <t>3335872072</t>
  </si>
  <si>
    <t>3335872054</t>
  </si>
  <si>
    <t>3335872141</t>
  </si>
  <si>
    <t>3335872140</t>
  </si>
  <si>
    <t>3335872127</t>
  </si>
  <si>
    <t>3335872126</t>
  </si>
  <si>
    <t>3335872122</t>
  </si>
  <si>
    <t>3335872112</t>
  </si>
  <si>
    <t>3335872153</t>
  </si>
  <si>
    <t>3335872152</t>
  </si>
  <si>
    <t>3335872149</t>
  </si>
  <si>
    <t>3335872147</t>
  </si>
  <si>
    <t xml:space="preserve">GAVETAS VACIAS + GAVETAS FALLANDO </t>
  </si>
  <si>
    <t>3335872172</t>
  </si>
  <si>
    <t>3335872173</t>
  </si>
  <si>
    <t>Abastecido</t>
  </si>
  <si>
    <t>Solucionado</t>
  </si>
  <si>
    <t>3335873395</t>
  </si>
  <si>
    <t>3335873709</t>
  </si>
  <si>
    <t>3335874012</t>
  </si>
  <si>
    <t>3335874010</t>
  </si>
  <si>
    <t>3335874008</t>
  </si>
  <si>
    <t>3335874006</t>
  </si>
  <si>
    <t>3335874005</t>
  </si>
  <si>
    <t>3335874004</t>
  </si>
  <si>
    <t>3335873999</t>
  </si>
  <si>
    <t>3335873993</t>
  </si>
  <si>
    <t>3335873975</t>
  </si>
  <si>
    <t>3335873974</t>
  </si>
  <si>
    <t>3335873971</t>
  </si>
  <si>
    <t>3335873969</t>
  </si>
  <si>
    <t>3335873967</t>
  </si>
  <si>
    <t>3335873919</t>
  </si>
  <si>
    <t>3335873914</t>
  </si>
  <si>
    <t>3335873911</t>
  </si>
  <si>
    <t>3335873908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</si>
  <si>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</si>
  <si>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</si>
  <si>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</si>
  <si>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</si>
  <si>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</si>
  <si>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</si>
  <si>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</si>
  <si>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</si>
  <si>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</si>
  <si>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</si>
  <si>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</si>
  <si>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</si>
  <si>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</si>
  <si>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3335874061</t>
  </si>
  <si>
    <t>3335874056</t>
  </si>
  <si>
    <t>3335874054</t>
  </si>
  <si>
    <t>3335874052</t>
  </si>
  <si>
    <t>3335874042</t>
  </si>
  <si>
    <t>3335874040</t>
  </si>
  <si>
    <t>3335874037</t>
  </si>
  <si>
    <t>3335874033</t>
  </si>
  <si>
    <t>3335874031</t>
  </si>
  <si>
    <t>3335874027</t>
  </si>
  <si>
    <t>3335874026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</si>
  <si>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</si>
  <si>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</si>
  <si>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</si>
  <si>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</si>
  <si>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</si>
  <si>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</si>
  <si>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</si>
  <si>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</si>
  <si>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</si>
  <si>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</si>
  <si>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3335874073</t>
  </si>
  <si>
    <t>3335874072</t>
  </si>
  <si>
    <t>3335874071</t>
  </si>
  <si>
    <t>3335874070</t>
  </si>
  <si>
    <t>3335874069</t>
  </si>
  <si>
    <t>3335874068</t>
  </si>
  <si>
    <t>3335874067</t>
  </si>
  <si>
    <t>3335874066</t>
  </si>
  <si>
    <t>3335874065</t>
  </si>
  <si>
    <t>04 Mayo de 2021</t>
  </si>
  <si>
    <t>3335874125</t>
  </si>
  <si>
    <t>3335874124</t>
  </si>
  <si>
    <t>3335874123</t>
  </si>
  <si>
    <t>3335874122</t>
  </si>
  <si>
    <t>3335874121</t>
  </si>
  <si>
    <t>3335874120</t>
  </si>
  <si>
    <t>3335874119</t>
  </si>
  <si>
    <t>3335874118</t>
  </si>
  <si>
    <t>3335874117</t>
  </si>
  <si>
    <t>3335874116</t>
  </si>
  <si>
    <t>3335874115</t>
  </si>
  <si>
    <t>3335874114</t>
  </si>
  <si>
    <t>3335874113</t>
  </si>
  <si>
    <t>3335874111</t>
  </si>
  <si>
    <t>3335874110</t>
  </si>
  <si>
    <t>3335874109</t>
  </si>
  <si>
    <t>3335874108</t>
  </si>
  <si>
    <t>3335874106</t>
  </si>
  <si>
    <t>3335874105</t>
  </si>
  <si>
    <t>3335874104</t>
  </si>
  <si>
    <t>3335874103</t>
  </si>
  <si>
    <t>3335874102</t>
  </si>
  <si>
    <t>3335874101</t>
  </si>
  <si>
    <t>3335874099</t>
  </si>
  <si>
    <t>3335874096</t>
  </si>
  <si>
    <t>3335874091</t>
  </si>
  <si>
    <t>3335874089</t>
  </si>
  <si>
    <t>3335874088</t>
  </si>
  <si>
    <t>3335874087</t>
  </si>
  <si>
    <t>3335874086</t>
  </si>
  <si>
    <t>GAVETA DE DEPOSITO LLENO</t>
  </si>
  <si>
    <t xml:space="preserve">Gil Carrera, Santiago </t>
  </si>
  <si>
    <t>3335874189</t>
  </si>
  <si>
    <t>3335874133</t>
  </si>
  <si>
    <t>3335874132</t>
  </si>
  <si>
    <t>3335874131</t>
  </si>
  <si>
    <t>3335874130</t>
  </si>
  <si>
    <t>REINICIO-FALLIDO</t>
  </si>
  <si>
    <t>En Servicio</t>
  </si>
  <si>
    <t>3335874494</t>
  </si>
  <si>
    <t>3335874462</t>
  </si>
  <si>
    <t>3335874447</t>
  </si>
  <si>
    <t>3335874436</t>
  </si>
  <si>
    <t>3335874414</t>
  </si>
  <si>
    <t>3335874350</t>
  </si>
  <si>
    <t>3335874325</t>
  </si>
  <si>
    <t>3335874306</t>
  </si>
  <si>
    <t>3335874290</t>
  </si>
  <si>
    <t>3335874288</t>
  </si>
  <si>
    <t>3335874281</t>
  </si>
  <si>
    <t>3335874264</t>
  </si>
  <si>
    <t>Hold</t>
  </si>
  <si>
    <t>CARGA</t>
  </si>
  <si>
    <t>Closed</t>
  </si>
  <si>
    <t>Martinez Perez, Jeffrey</t>
  </si>
  <si>
    <t>CARGA-EXITOSA</t>
  </si>
  <si>
    <t>3335875003</t>
  </si>
  <si>
    <t>3335874977</t>
  </si>
  <si>
    <t>3335874966</t>
  </si>
  <si>
    <t>3335874952</t>
  </si>
  <si>
    <t>3335874944</t>
  </si>
  <si>
    <t>3335874937</t>
  </si>
  <si>
    <t>3335874924</t>
  </si>
  <si>
    <t>3335874906</t>
  </si>
  <si>
    <t>3335874903</t>
  </si>
  <si>
    <t>3335874900</t>
  </si>
  <si>
    <t>3335874877</t>
  </si>
  <si>
    <t>3335874872</t>
  </si>
  <si>
    <t>3335874868</t>
  </si>
  <si>
    <t>3335874866</t>
  </si>
  <si>
    <t>3335874865</t>
  </si>
  <si>
    <t>3335874862</t>
  </si>
  <si>
    <t>3335874856</t>
  </si>
  <si>
    <t>3335874841</t>
  </si>
  <si>
    <t>3335874839</t>
  </si>
  <si>
    <t>3335874833</t>
  </si>
  <si>
    <t>3335874828</t>
  </si>
  <si>
    <t>3335874826</t>
  </si>
  <si>
    <t>3335874824</t>
  </si>
  <si>
    <t>3335874817</t>
  </si>
  <si>
    <t>3335874798</t>
  </si>
  <si>
    <t>3335874775</t>
  </si>
  <si>
    <t>3335874759</t>
  </si>
  <si>
    <t>3335874741</t>
  </si>
  <si>
    <t>3335874642</t>
  </si>
  <si>
    <t>3335874635</t>
  </si>
  <si>
    <t>3335874615</t>
  </si>
  <si>
    <t>Toribio Batista, Junior De Jesus</t>
  </si>
  <si>
    <t>3335875195</t>
  </si>
  <si>
    <t>3335875191</t>
  </si>
  <si>
    <t>3335875180</t>
  </si>
  <si>
    <t>3335875039</t>
  </si>
  <si>
    <t>3335875037</t>
  </si>
  <si>
    <t>3335875006</t>
  </si>
  <si>
    <t>3335875610</t>
  </si>
  <si>
    <t>3335875599</t>
  </si>
  <si>
    <t>3335875598</t>
  </si>
  <si>
    <t>3335875597</t>
  </si>
  <si>
    <t>3335875584</t>
  </si>
  <si>
    <t>3335875576</t>
  </si>
  <si>
    <t>3335875574</t>
  </si>
  <si>
    <t>3335875568</t>
  </si>
  <si>
    <t>3335875556</t>
  </si>
  <si>
    <t>3335875550</t>
  </si>
  <si>
    <t>3335875549</t>
  </si>
  <si>
    <t>3335875544</t>
  </si>
  <si>
    <t>3335875543</t>
  </si>
  <si>
    <t>3335875538</t>
  </si>
  <si>
    <t>3335875369</t>
  </si>
  <si>
    <t>3335875285</t>
  </si>
  <si>
    <t>3335875268</t>
  </si>
  <si>
    <t>3335875253</t>
  </si>
  <si>
    <t>3335875688</t>
  </si>
  <si>
    <t>3335875687</t>
  </si>
  <si>
    <t>3335875686</t>
  </si>
  <si>
    <t>3335875685</t>
  </si>
  <si>
    <t>3335875684</t>
  </si>
  <si>
    <t>3335875683</t>
  </si>
  <si>
    <t>3335875682</t>
  </si>
  <si>
    <t>3335875680</t>
  </si>
  <si>
    <t>3335875679</t>
  </si>
  <si>
    <t>3335875673</t>
  </si>
  <si>
    <t>Moreta, Christian Aury</t>
  </si>
  <si>
    <t>3335875692</t>
  </si>
  <si>
    <t>3335875693</t>
  </si>
  <si>
    <t>3335875694</t>
  </si>
  <si>
    <t>3335875695</t>
  </si>
  <si>
    <t>3335875696</t>
  </si>
  <si>
    <t>3335875697</t>
  </si>
  <si>
    <t>3335875698</t>
  </si>
  <si>
    <t>3335875700</t>
  </si>
  <si>
    <t>3335874117 </t>
  </si>
  <si>
    <t>3335874122 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</si>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</sst>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70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42" borderId="64" xfId="0" applyFont="1" applyFill="1" applyBorder="1" applyAlignment="1">
      <alignment horizontal="center" vertical="center" wrapText="1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7" fillId="0" borderId="70" xfId="0" applyNumberFormat="1" applyFont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7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0" fillId="43" borderId="70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8"/>
      <tableStyleElement type="headerRow" dxfId="507"/>
      <tableStyleElement type="totalRow" dxfId="506"/>
      <tableStyleElement type="firstColumn" dxfId="505"/>
      <tableStyleElement type="lastColumn" dxfId="504"/>
      <tableStyleElement type="firstRowStripe" dxfId="503"/>
      <tableStyleElement type="firstColumnStripe" dxfId="5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3" TargetMode="External"/><Relationship Id="rId13" Type="http://schemas.openxmlformats.org/officeDocument/2006/relationships/hyperlink" Target="http://s460-helpdesk/CAisd/pdmweb.exe?OP=SEARCH+FACTORY=in+SKIPLIST=1+QBE.EQ.id=3583986" TargetMode="External"/><Relationship Id="rId1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80464" TargetMode="External"/><Relationship Id="rId12" Type="http://schemas.openxmlformats.org/officeDocument/2006/relationships/hyperlink" Target="http://s460-helpdesk/CAisd/pdmweb.exe?OP=SEARCH+FACTORY=in+SKIPLIST=1+QBE.EQ.id=3583987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8398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8398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83984" TargetMode="External"/><Relationship Id="rId10" Type="http://schemas.openxmlformats.org/officeDocument/2006/relationships/hyperlink" Target="http://s460-helpdesk/CAisd/pdmweb.exe?OP=SEARCH+FACTORY=in+SKIPLIST=1+QBE.EQ.id=3583989" TargetMode="External"/><Relationship Id="rId19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83991" TargetMode="External"/><Relationship Id="rId14" Type="http://schemas.openxmlformats.org/officeDocument/2006/relationships/hyperlink" Target="http://s460-helpdesk/CAisd/pdmweb.exe?OP=SEARCH+FACTORY=in+SKIPLIST=1+QBE.EQ.id=3583985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233"/>
  <sheetViews>
    <sheetView tabSelected="1" zoomScale="80" zoomScaleNormal="80" workbookViewId="0">
      <pane ySplit="4" topLeftCell="A5" activePane="bottomLeft" state="frozen"/>
      <selection pane="bottomLeft" activeCell="G238" sqref="G238"/>
    </sheetView>
  </sheetViews>
  <sheetFormatPr baseColWidth="10" defaultColWidth="21" defaultRowHeight="15" x14ac:dyDescent="0.25"/>
  <cols>
    <col min="1" max="1" width="25.85546875" style="87" bestFit="1" customWidth="1"/>
    <col min="2" max="2" width="20.85546875" style="112" bestFit="1" customWidth="1"/>
    <col min="3" max="3" width="17.7109375" style="44" customWidth="1"/>
    <col min="4" max="4" width="29.5703125" style="87" customWidth="1"/>
    <col min="5" max="5" width="12.28515625" style="82" bestFit="1" customWidth="1"/>
    <col min="6" max="6" width="12" style="45" customWidth="1"/>
    <col min="7" max="7" width="54.5703125" style="45" customWidth="1"/>
    <col min="8" max="11" width="5.7109375" style="45" customWidth="1"/>
    <col min="12" max="12" width="50.85546875" style="45" customWidth="1"/>
    <col min="13" max="13" width="20" style="87" customWidth="1"/>
    <col min="14" max="14" width="18" style="87" customWidth="1"/>
    <col min="15" max="15" width="42.85546875" style="87" customWidth="1"/>
    <col min="16" max="16" width="30.85546875" style="89" customWidth="1"/>
    <col min="17" max="17" width="50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57" t="s">
        <v>2154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8" ht="18" x14ac:dyDescent="0.25">
      <c r="A2" s="154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8" ht="18.75" thickBot="1" x14ac:dyDescent="0.3">
      <c r="A3" s="160" t="s">
        <v>2685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  <c r="R3" s="87"/>
    </row>
    <row r="4" spans="1:18" s="25" customFormat="1" ht="18" x14ac:dyDescent="0.25">
      <c r="A4" s="127" t="s">
        <v>2395</v>
      </c>
      <c r="B4" s="126" t="s">
        <v>2216</v>
      </c>
      <c r="C4" s="127" t="s">
        <v>11</v>
      </c>
      <c r="D4" s="127" t="s">
        <v>12</v>
      </c>
      <c r="E4" s="128" t="s">
        <v>18</v>
      </c>
      <c r="F4" s="127"/>
      <c r="G4" s="127"/>
      <c r="H4" s="127"/>
      <c r="I4" s="127"/>
      <c r="J4" s="127"/>
      <c r="K4" s="127"/>
      <c r="L4" s="127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9" t="s">
        <v>2444</v>
      </c>
    </row>
    <row r="5" spans="1:18" ht="18" x14ac:dyDescent="0.25">
      <c r="A5" s="136" t="str">
        <f>VLOOKUP(E5,'LISTADO ATM'!$A$2:$C$899,3,0)</f>
        <v>DISTRITO NACIONAL</v>
      </c>
      <c r="B5" s="133" t="s">
        <v>2574</v>
      </c>
      <c r="C5" s="131">
        <v>44312.928263888891</v>
      </c>
      <c r="D5" s="131" t="s">
        <v>2459</v>
      </c>
      <c r="E5" s="132">
        <v>486</v>
      </c>
      <c r="F5" s="137" t="str">
        <f>VLOOKUP(E5,VIP!$A$2:$O12883,2,0)</f>
        <v>DRBR486</v>
      </c>
      <c r="G5" s="136" t="str">
        <f>VLOOKUP(E5,'LISTADO ATM'!$A$2:$B$898,2,0)</f>
        <v xml:space="preserve">ATM Olé La Caleta </v>
      </c>
      <c r="H5" s="136" t="str">
        <f>VLOOKUP(E5,VIP!$A$2:$O17804,7,FALSE)</f>
        <v>Si</v>
      </c>
      <c r="I5" s="136" t="str">
        <f>VLOOKUP(E5,VIP!$A$2:$O9769,8,FALSE)</f>
        <v>Si</v>
      </c>
      <c r="J5" s="136" t="str">
        <f>VLOOKUP(E5,VIP!$A$2:$O9719,8,FALSE)</f>
        <v>Si</v>
      </c>
      <c r="K5" s="136" t="str">
        <f>VLOOKUP(E5,VIP!$A$2:$O13293,6,0)</f>
        <v>NO</v>
      </c>
      <c r="L5" s="134" t="s">
        <v>2419</v>
      </c>
      <c r="M5" s="150" t="s">
        <v>2724</v>
      </c>
      <c r="N5" s="130" t="s">
        <v>2463</v>
      </c>
      <c r="O5" s="137" t="s">
        <v>2464</v>
      </c>
      <c r="P5" s="135"/>
      <c r="Q5" s="151">
        <v>44320.622916666667</v>
      </c>
    </row>
    <row r="6" spans="1:18" ht="18" hidden="1" x14ac:dyDescent="0.25">
      <c r="A6" s="136" t="str">
        <f>VLOOKUP(E6,'LISTADO ATM'!$A$2:$C$899,3,0)</f>
        <v>DISTRITO NACIONAL</v>
      </c>
      <c r="B6" s="133">
        <v>3335870606</v>
      </c>
      <c r="C6" s="131">
        <v>44316.350694444445</v>
      </c>
      <c r="D6" s="131" t="s">
        <v>2459</v>
      </c>
      <c r="E6" s="132">
        <v>12</v>
      </c>
      <c r="F6" s="137" t="str">
        <f>VLOOKUP(E6,VIP!$A$2:$O12943,2,0)</f>
        <v>DRBR012</v>
      </c>
      <c r="G6" s="136" t="str">
        <f>VLOOKUP(E6,'LISTADO ATM'!$A$2:$B$898,2,0)</f>
        <v xml:space="preserve">ATM Comercial Ganadera (San Isidro) </v>
      </c>
      <c r="H6" s="136" t="str">
        <f>VLOOKUP(E6,VIP!$A$2:$O17864,7,FALSE)</f>
        <v>Si</v>
      </c>
      <c r="I6" s="136" t="str">
        <f>VLOOKUP(E6,VIP!$A$2:$O9829,8,FALSE)</f>
        <v>No</v>
      </c>
      <c r="J6" s="136" t="str">
        <f>VLOOKUP(E6,VIP!$A$2:$O9779,8,FALSE)</f>
        <v>No</v>
      </c>
      <c r="K6" s="136" t="str">
        <f>VLOOKUP(E6,VIP!$A$2:$O13353,6,0)</f>
        <v>NO</v>
      </c>
      <c r="L6" s="134" t="s">
        <v>2419</v>
      </c>
      <c r="M6" s="130" t="s">
        <v>2456</v>
      </c>
      <c r="N6" s="130" t="s">
        <v>2463</v>
      </c>
      <c r="O6" s="152" t="s">
        <v>2464</v>
      </c>
      <c r="P6" s="135"/>
      <c r="Q6" s="130" t="s">
        <v>2419</v>
      </c>
    </row>
    <row r="7" spans="1:18" ht="18" hidden="1" x14ac:dyDescent="0.25">
      <c r="A7" s="136" t="str">
        <f>VLOOKUP(E7,'LISTADO ATM'!$A$2:$C$899,3,0)</f>
        <v>DISTRITO NACIONAL</v>
      </c>
      <c r="B7" s="133" t="s">
        <v>2577</v>
      </c>
      <c r="C7" s="131">
        <v>44316.488576388889</v>
      </c>
      <c r="D7" s="131" t="s">
        <v>2181</v>
      </c>
      <c r="E7" s="132">
        <v>663</v>
      </c>
      <c r="F7" s="137" t="str">
        <f>VLOOKUP(E7,VIP!$A$2:$O12981,2,0)</f>
        <v>DRBR663</v>
      </c>
      <c r="G7" s="136" t="str">
        <f>VLOOKUP(E7,'LISTADO ATM'!$A$2:$B$898,2,0)</f>
        <v>ATM S/M Olé Av. España</v>
      </c>
      <c r="H7" s="136" t="str">
        <f>VLOOKUP(E7,VIP!$A$2:$O17902,7,FALSE)</f>
        <v>N/A</v>
      </c>
      <c r="I7" s="136" t="str">
        <f>VLOOKUP(E7,VIP!$A$2:$O9867,8,FALSE)</f>
        <v>N/A</v>
      </c>
      <c r="J7" s="136" t="str">
        <f>VLOOKUP(E7,VIP!$A$2:$O9817,8,FALSE)</f>
        <v>N/A</v>
      </c>
      <c r="K7" s="136" t="str">
        <f>VLOOKUP(E7,VIP!$A$2:$O13391,6,0)</f>
        <v>N/A</v>
      </c>
      <c r="L7" s="134" t="s">
        <v>2220</v>
      </c>
      <c r="M7" s="130" t="s">
        <v>2456</v>
      </c>
      <c r="N7" s="130" t="s">
        <v>2463</v>
      </c>
      <c r="O7" s="148" t="s">
        <v>2465</v>
      </c>
      <c r="P7" s="135"/>
      <c r="Q7" s="130" t="s">
        <v>2220</v>
      </c>
    </row>
    <row r="8" spans="1:18" ht="18" x14ac:dyDescent="0.25">
      <c r="A8" s="136" t="str">
        <f>VLOOKUP(E8,'LISTADO ATM'!$A$2:$C$899,3,0)</f>
        <v>DISTRITO NACIONAL</v>
      </c>
      <c r="B8" s="133" t="s">
        <v>2578</v>
      </c>
      <c r="C8" s="131">
        <v>44316.771527777775</v>
      </c>
      <c r="D8" s="131" t="s">
        <v>2181</v>
      </c>
      <c r="E8" s="132">
        <v>640</v>
      </c>
      <c r="F8" s="137" t="str">
        <f>VLOOKUP(E8,VIP!$A$2:$O12981,2,0)</f>
        <v>DRBR640</v>
      </c>
      <c r="G8" s="136" t="str">
        <f>VLOOKUP(E8,'LISTADO ATM'!$A$2:$B$898,2,0)</f>
        <v xml:space="preserve">ATM Ministerio Obras Públicas </v>
      </c>
      <c r="H8" s="136" t="str">
        <f>VLOOKUP(E8,VIP!$A$2:$O17902,7,FALSE)</f>
        <v>Si</v>
      </c>
      <c r="I8" s="136" t="str">
        <f>VLOOKUP(E8,VIP!$A$2:$O9867,8,FALSE)</f>
        <v>Si</v>
      </c>
      <c r="J8" s="136" t="str">
        <f>VLOOKUP(E8,VIP!$A$2:$O9817,8,FALSE)</f>
        <v>Si</v>
      </c>
      <c r="K8" s="136" t="str">
        <f>VLOOKUP(E8,VIP!$A$2:$O13391,6,0)</f>
        <v>NO</v>
      </c>
      <c r="L8" s="134" t="s">
        <v>2220</v>
      </c>
      <c r="M8" s="150" t="s">
        <v>2724</v>
      </c>
      <c r="N8" s="130" t="s">
        <v>2463</v>
      </c>
      <c r="O8" s="148" t="s">
        <v>2465</v>
      </c>
      <c r="P8" s="135"/>
      <c r="Q8" s="151">
        <v>44320.513194444444</v>
      </c>
    </row>
    <row r="9" spans="1:18" ht="18" hidden="1" x14ac:dyDescent="0.25">
      <c r="A9" s="136" t="str">
        <f>VLOOKUP(E9,'LISTADO ATM'!$A$2:$C$899,3,0)</f>
        <v>ESTE</v>
      </c>
      <c r="B9" s="133" t="s">
        <v>2582</v>
      </c>
      <c r="C9" s="131">
        <v>44316.815462962964</v>
      </c>
      <c r="D9" s="131" t="s">
        <v>2181</v>
      </c>
      <c r="E9" s="132">
        <v>68</v>
      </c>
      <c r="F9" s="137" t="str">
        <f>VLOOKUP(E9,VIP!$A$2:$O12991,2,0)</f>
        <v>DRBR068</v>
      </c>
      <c r="G9" s="136" t="str">
        <f>VLOOKUP(E9,'LISTADO ATM'!$A$2:$B$898,2,0)</f>
        <v xml:space="preserve">ATM Hotel Nickelodeon (Punta Cana) </v>
      </c>
      <c r="H9" s="136" t="str">
        <f>VLOOKUP(E9,VIP!$A$2:$O17912,7,FALSE)</f>
        <v>Si</v>
      </c>
      <c r="I9" s="136" t="str">
        <f>VLOOKUP(E9,VIP!$A$2:$O9877,8,FALSE)</f>
        <v>Si</v>
      </c>
      <c r="J9" s="136" t="str">
        <f>VLOOKUP(E9,VIP!$A$2:$O9827,8,FALSE)</f>
        <v>Si</v>
      </c>
      <c r="K9" s="136" t="str">
        <f>VLOOKUP(E9,VIP!$A$2:$O13401,6,0)</f>
        <v>NO</v>
      </c>
      <c r="L9" s="134" t="s">
        <v>2220</v>
      </c>
      <c r="M9" s="130" t="s">
        <v>2456</v>
      </c>
      <c r="N9" s="130" t="s">
        <v>2463</v>
      </c>
      <c r="O9" s="136" t="s">
        <v>2465</v>
      </c>
      <c r="P9" s="135"/>
      <c r="Q9" s="130" t="s">
        <v>2220</v>
      </c>
    </row>
    <row r="10" spans="1:18" ht="18" hidden="1" x14ac:dyDescent="0.25">
      <c r="A10" s="136" t="str">
        <f>VLOOKUP(E10,'LISTADO ATM'!$A$2:$C$899,3,0)</f>
        <v>SUR</v>
      </c>
      <c r="B10" s="133" t="s">
        <v>2597</v>
      </c>
      <c r="C10" s="139">
        <v>44316.861608796295</v>
      </c>
      <c r="D10" s="131" t="s">
        <v>2483</v>
      </c>
      <c r="E10" s="132">
        <v>5</v>
      </c>
      <c r="F10" s="137" t="str">
        <f>VLOOKUP(E10,VIP!$A$2:$O12981,2,0)</f>
        <v>DRBR005</v>
      </c>
      <c r="G10" s="136" t="str">
        <f>VLOOKUP(E10,'LISTADO ATM'!$A$2:$B$898,2,0)</f>
        <v>ATM Oficina Autoservicio Villa Ofelia (San Juan)</v>
      </c>
      <c r="H10" s="136" t="str">
        <f>VLOOKUP(E10,VIP!$A$2:$O17902,7,FALSE)</f>
        <v>Si</v>
      </c>
      <c r="I10" s="136" t="str">
        <f>VLOOKUP(E10,VIP!$A$2:$O9867,8,FALSE)</f>
        <v>Si</v>
      </c>
      <c r="J10" s="136" t="str">
        <f>VLOOKUP(E10,VIP!$A$2:$O9817,8,FALSE)</f>
        <v>Si</v>
      </c>
      <c r="K10" s="136" t="str">
        <f>VLOOKUP(E10,VIP!$A$2:$O13391,6,0)</f>
        <v>NO</v>
      </c>
      <c r="L10" s="134" t="s">
        <v>2513</v>
      </c>
      <c r="M10" s="130" t="s">
        <v>2456</v>
      </c>
      <c r="N10" s="130" t="s">
        <v>2463</v>
      </c>
      <c r="O10" s="136" t="s">
        <v>2484</v>
      </c>
      <c r="P10" s="136"/>
      <c r="Q10" s="130" t="s">
        <v>2513</v>
      </c>
    </row>
    <row r="11" spans="1:18" ht="18" x14ac:dyDescent="0.25">
      <c r="A11" s="136" t="str">
        <f>VLOOKUP(E11,'LISTADO ATM'!$A$2:$C$899,3,0)</f>
        <v>DISTRITO NACIONAL</v>
      </c>
      <c r="B11" s="133" t="s">
        <v>2581</v>
      </c>
      <c r="C11" s="139">
        <v>44316.863298611112</v>
      </c>
      <c r="D11" s="131" t="s">
        <v>2181</v>
      </c>
      <c r="E11" s="132">
        <v>355</v>
      </c>
      <c r="F11" s="137" t="str">
        <f>VLOOKUP(E11,VIP!$A$2:$O12980,2,0)</f>
        <v>DRBR355</v>
      </c>
      <c r="G11" s="136" t="str">
        <f>VLOOKUP(E11,'LISTADO ATM'!$A$2:$B$898,2,0)</f>
        <v xml:space="preserve">ATM UNP Metro II </v>
      </c>
      <c r="H11" s="136" t="str">
        <f>VLOOKUP(E11,VIP!$A$2:$O17901,7,FALSE)</f>
        <v>Si</v>
      </c>
      <c r="I11" s="136" t="str">
        <f>VLOOKUP(E11,VIP!$A$2:$O9866,8,FALSE)</f>
        <v>Si</v>
      </c>
      <c r="J11" s="136" t="str">
        <f>VLOOKUP(E11,VIP!$A$2:$O9816,8,FALSE)</f>
        <v>Si</v>
      </c>
      <c r="K11" s="136" t="str">
        <f>VLOOKUP(E11,VIP!$A$2:$O13390,6,0)</f>
        <v>SI</v>
      </c>
      <c r="L11" s="134" t="s">
        <v>2513</v>
      </c>
      <c r="M11" s="150" t="s">
        <v>2724</v>
      </c>
      <c r="N11" s="130" t="s">
        <v>2463</v>
      </c>
      <c r="O11" s="136" t="s">
        <v>2465</v>
      </c>
      <c r="P11" s="136"/>
      <c r="Q11" s="151">
        <v>44320.827673611115</v>
      </c>
    </row>
    <row r="12" spans="1:18" ht="18" hidden="1" x14ac:dyDescent="0.25">
      <c r="A12" s="136" t="str">
        <f>VLOOKUP(E12,'LISTADO ATM'!$A$2:$C$899,3,0)</f>
        <v>DISTRITO NACIONAL</v>
      </c>
      <c r="B12" s="133" t="s">
        <v>2580</v>
      </c>
      <c r="C12" s="131">
        <v>44316.891087962962</v>
      </c>
      <c r="D12" s="131" t="s">
        <v>2459</v>
      </c>
      <c r="E12" s="132">
        <v>816</v>
      </c>
      <c r="F12" s="137" t="str">
        <f>VLOOKUP(E12,VIP!$A$2:$O12957,2,0)</f>
        <v>DRBR816</v>
      </c>
      <c r="G12" s="136" t="str">
        <f>VLOOKUP(E12,'LISTADO ATM'!$A$2:$B$898,2,0)</f>
        <v xml:space="preserve">ATM Oficina Pedro Brand </v>
      </c>
      <c r="H12" s="136" t="str">
        <f>VLOOKUP(E12,VIP!$A$2:$O17878,7,FALSE)</f>
        <v>Si</v>
      </c>
      <c r="I12" s="136" t="str">
        <f>VLOOKUP(E12,VIP!$A$2:$O9843,8,FALSE)</f>
        <v>Si</v>
      </c>
      <c r="J12" s="136" t="str">
        <f>VLOOKUP(E12,VIP!$A$2:$O9793,8,FALSE)</f>
        <v>Si</v>
      </c>
      <c r="K12" s="136" t="str">
        <f>VLOOKUP(E12,VIP!$A$2:$O13367,6,0)</f>
        <v>NO</v>
      </c>
      <c r="L12" s="134" t="s">
        <v>2513</v>
      </c>
      <c r="M12" s="130" t="s">
        <v>2456</v>
      </c>
      <c r="N12" s="130" t="s">
        <v>2463</v>
      </c>
      <c r="O12" s="152" t="s">
        <v>2464</v>
      </c>
      <c r="P12" s="136"/>
      <c r="Q12" s="130" t="s">
        <v>2513</v>
      </c>
    </row>
    <row r="13" spans="1:18" ht="18" x14ac:dyDescent="0.25">
      <c r="A13" s="136" t="str">
        <f>VLOOKUP(E13,'LISTADO ATM'!$A$2:$C$899,3,0)</f>
        <v>DISTRITO NACIONAL</v>
      </c>
      <c r="B13" s="133" t="s">
        <v>2583</v>
      </c>
      <c r="C13" s="131">
        <v>44317.237870370373</v>
      </c>
      <c r="D13" s="131" t="s">
        <v>2483</v>
      </c>
      <c r="E13" s="132">
        <v>354</v>
      </c>
      <c r="F13" s="138" t="str">
        <f>VLOOKUP(E13,VIP!$A$2:$O13032,2,0)</f>
        <v>DRBR354</v>
      </c>
      <c r="G13" s="136" t="str">
        <f>VLOOKUP(E13,'LISTADO ATM'!$A$2:$B$898,2,0)</f>
        <v xml:space="preserve">ATM Oficina Núñez de Cáceres II </v>
      </c>
      <c r="H13" s="136" t="str">
        <f>VLOOKUP(E13,VIP!$A$2:$O17953,7,FALSE)</f>
        <v>Si</v>
      </c>
      <c r="I13" s="136" t="str">
        <f>VLOOKUP(E13,VIP!$A$2:$O9918,8,FALSE)</f>
        <v>Si</v>
      </c>
      <c r="J13" s="136" t="str">
        <f>VLOOKUP(E13,VIP!$A$2:$O9868,8,FALSE)</f>
        <v>Si</v>
      </c>
      <c r="K13" s="136" t="str">
        <f>VLOOKUP(E13,VIP!$A$2:$O13442,6,0)</f>
        <v>NO</v>
      </c>
      <c r="L13" s="134" t="s">
        <v>2419</v>
      </c>
      <c r="M13" s="150" t="s">
        <v>2724</v>
      </c>
      <c r="N13" s="130" t="s">
        <v>2463</v>
      </c>
      <c r="O13" s="152" t="s">
        <v>2484</v>
      </c>
      <c r="P13" s="135"/>
      <c r="Q13" s="151">
        <v>44320.914768518516</v>
      </c>
    </row>
    <row r="14" spans="1:18" ht="18" hidden="1" x14ac:dyDescent="0.25">
      <c r="A14" s="136" t="str">
        <f>VLOOKUP(E14,'LISTADO ATM'!$A$2:$C$899,3,0)</f>
        <v>DISTRITO NACIONAL</v>
      </c>
      <c r="B14" s="133">
        <v>3335871834</v>
      </c>
      <c r="C14" s="131">
        <v>44317.240648148145</v>
      </c>
      <c r="D14" s="131" t="s">
        <v>2459</v>
      </c>
      <c r="E14" s="132">
        <v>359</v>
      </c>
      <c r="F14" s="138" t="str">
        <f>VLOOKUP(E14,VIP!$A$2:$O12981,2,0)</f>
        <v>DRBR359</v>
      </c>
      <c r="G14" s="136" t="str">
        <f>VLOOKUP(E14,'LISTADO ATM'!$A$2:$B$898,2,0)</f>
        <v>ATM S/M Bravo Ozama</v>
      </c>
      <c r="H14" s="136" t="str">
        <f>VLOOKUP(E14,VIP!$A$2:$O17902,7,FALSE)</f>
        <v>N/A</v>
      </c>
      <c r="I14" s="136" t="str">
        <f>VLOOKUP(E14,VIP!$A$2:$O9867,8,FALSE)</f>
        <v>N/A</v>
      </c>
      <c r="J14" s="136" t="str">
        <f>VLOOKUP(E14,VIP!$A$2:$O9817,8,FALSE)</f>
        <v>N/A</v>
      </c>
      <c r="K14" s="136" t="str">
        <f>VLOOKUP(E14,VIP!$A$2:$O13391,6,0)</f>
        <v>N/A</v>
      </c>
      <c r="L14" s="134" t="s">
        <v>2450</v>
      </c>
      <c r="M14" s="130" t="s">
        <v>2456</v>
      </c>
      <c r="N14" s="130" t="s">
        <v>2463</v>
      </c>
      <c r="O14" s="138" t="s">
        <v>2464</v>
      </c>
      <c r="P14" s="136"/>
      <c r="Q14" s="146" t="s">
        <v>2450</v>
      </c>
    </row>
    <row r="15" spans="1:18" ht="18" x14ac:dyDescent="0.25">
      <c r="A15" s="136" t="str">
        <f>VLOOKUP(E15,'LISTADO ATM'!$A$2:$C$899,3,0)</f>
        <v>DISTRITO NACIONAL</v>
      </c>
      <c r="B15" s="133" t="s">
        <v>2584</v>
      </c>
      <c r="C15" s="131">
        <v>44317.24417824074</v>
      </c>
      <c r="D15" s="131" t="s">
        <v>2483</v>
      </c>
      <c r="E15" s="132">
        <v>946</v>
      </c>
      <c r="F15" s="138" t="str">
        <f>VLOOKUP(E15,VIP!$A$2:$O13020,2,0)</f>
        <v>DRBR24R</v>
      </c>
      <c r="G15" s="136" t="str">
        <f>VLOOKUP(E15,'LISTADO ATM'!$A$2:$B$898,2,0)</f>
        <v xml:space="preserve">ATM Oficina Núñez de Cáceres I </v>
      </c>
      <c r="H15" s="136" t="str">
        <f>VLOOKUP(E15,VIP!$A$2:$O17941,7,FALSE)</f>
        <v>Si</v>
      </c>
      <c r="I15" s="136" t="str">
        <f>VLOOKUP(E15,VIP!$A$2:$O9906,8,FALSE)</f>
        <v>Si</v>
      </c>
      <c r="J15" s="136" t="str">
        <f>VLOOKUP(E15,VIP!$A$2:$O9856,8,FALSE)</f>
        <v>Si</v>
      </c>
      <c r="K15" s="136" t="str">
        <f>VLOOKUP(E15,VIP!$A$2:$O13430,6,0)</f>
        <v>NO</v>
      </c>
      <c r="L15" s="134" t="s">
        <v>2419</v>
      </c>
      <c r="M15" s="150" t="s">
        <v>2724</v>
      </c>
      <c r="N15" s="130" t="s">
        <v>2463</v>
      </c>
      <c r="O15" s="144" t="s">
        <v>2484</v>
      </c>
      <c r="P15" s="135"/>
      <c r="Q15" s="151">
        <v>44320.536805555559</v>
      </c>
    </row>
    <row r="16" spans="1:18" ht="18" hidden="1" x14ac:dyDescent="0.25">
      <c r="A16" s="136" t="str">
        <f>VLOOKUP(E16,'LISTADO ATM'!$A$2:$C$899,3,0)</f>
        <v>DISTRITO NACIONAL</v>
      </c>
      <c r="B16" s="133" t="s">
        <v>2585</v>
      </c>
      <c r="C16" s="131">
        <v>44317.244270833333</v>
      </c>
      <c r="D16" s="131" t="s">
        <v>2459</v>
      </c>
      <c r="E16" s="132">
        <v>147</v>
      </c>
      <c r="F16" s="138" t="str">
        <f>VLOOKUP(E16,VIP!$A$2:$O13017,2,0)</f>
        <v>DRBR147</v>
      </c>
      <c r="G16" s="136" t="str">
        <f>VLOOKUP(E16,'LISTADO ATM'!$A$2:$B$898,2,0)</f>
        <v xml:space="preserve">ATM Kiosco Megacentro I </v>
      </c>
      <c r="H16" s="136" t="str">
        <f>VLOOKUP(E16,VIP!$A$2:$O17938,7,FALSE)</f>
        <v>Si</v>
      </c>
      <c r="I16" s="136" t="str">
        <f>VLOOKUP(E16,VIP!$A$2:$O9903,8,FALSE)</f>
        <v>Si</v>
      </c>
      <c r="J16" s="136" t="str">
        <f>VLOOKUP(E16,VIP!$A$2:$O9853,8,FALSE)</f>
        <v>Si</v>
      </c>
      <c r="K16" s="136" t="str">
        <f>VLOOKUP(E16,VIP!$A$2:$O13427,6,0)</f>
        <v>NO</v>
      </c>
      <c r="L16" s="134" t="s">
        <v>2419</v>
      </c>
      <c r="M16" s="130" t="s">
        <v>2456</v>
      </c>
      <c r="N16" s="130" t="s">
        <v>2463</v>
      </c>
      <c r="O16" s="152" t="s">
        <v>2464</v>
      </c>
      <c r="P16" s="135"/>
      <c r="Q16" s="130" t="s">
        <v>2419</v>
      </c>
    </row>
    <row r="17" spans="1:17" ht="18" x14ac:dyDescent="0.25">
      <c r="A17" s="136" t="str">
        <f>VLOOKUP(E17,'LISTADO ATM'!$A$2:$C$899,3,0)</f>
        <v>DISTRITO NACIONAL</v>
      </c>
      <c r="B17" s="133" t="s">
        <v>2589</v>
      </c>
      <c r="C17" s="131">
        <v>44317.390787037039</v>
      </c>
      <c r="D17" s="131" t="s">
        <v>2181</v>
      </c>
      <c r="E17" s="132">
        <v>225</v>
      </c>
      <c r="F17" s="138" t="str">
        <f>VLOOKUP(E17,VIP!$A$2:$O13022,2,0)</f>
        <v>DRBR225</v>
      </c>
      <c r="G17" s="136" t="str">
        <f>VLOOKUP(E17,'LISTADO ATM'!$A$2:$B$898,2,0)</f>
        <v xml:space="preserve">ATM S/M Nacional Arroyo Hondo </v>
      </c>
      <c r="H17" s="136" t="str">
        <f>VLOOKUP(E17,VIP!$A$2:$O17943,7,FALSE)</f>
        <v>Si</v>
      </c>
      <c r="I17" s="136" t="str">
        <f>VLOOKUP(E17,VIP!$A$2:$O9908,8,FALSE)</f>
        <v>Si</v>
      </c>
      <c r="J17" s="136" t="str">
        <f>VLOOKUP(E17,VIP!$A$2:$O9858,8,FALSE)</f>
        <v>Si</v>
      </c>
      <c r="K17" s="136" t="str">
        <f>VLOOKUP(E17,VIP!$A$2:$O13432,6,0)</f>
        <v>NO</v>
      </c>
      <c r="L17" s="134" t="s">
        <v>2220</v>
      </c>
      <c r="M17" s="150" t="s">
        <v>2724</v>
      </c>
      <c r="N17" s="130" t="s">
        <v>2463</v>
      </c>
      <c r="O17" s="148" t="s">
        <v>2465</v>
      </c>
      <c r="P17" s="135"/>
      <c r="Q17" s="151">
        <v>44320.51458333333</v>
      </c>
    </row>
    <row r="18" spans="1:17" ht="18" hidden="1" x14ac:dyDescent="0.25">
      <c r="A18" s="136" t="str">
        <f>VLOOKUP(E18,'LISTADO ATM'!$A$2:$C$899,3,0)</f>
        <v>SUR</v>
      </c>
      <c r="B18" s="133" t="s">
        <v>2588</v>
      </c>
      <c r="C18" s="131">
        <v>44317.40996527778</v>
      </c>
      <c r="D18" s="131" t="s">
        <v>2181</v>
      </c>
      <c r="E18" s="132">
        <v>101</v>
      </c>
      <c r="F18" s="138" t="str">
        <f>VLOOKUP(E18,VIP!$A$2:$O13018,2,0)</f>
        <v>DRBR101</v>
      </c>
      <c r="G18" s="136" t="str">
        <f>VLOOKUP(E18,'LISTADO ATM'!$A$2:$B$898,2,0)</f>
        <v xml:space="preserve">ATM Oficina San Juan de la Maguana I </v>
      </c>
      <c r="H18" s="136" t="str">
        <f>VLOOKUP(E18,VIP!$A$2:$O17939,7,FALSE)</f>
        <v>Si</v>
      </c>
      <c r="I18" s="136" t="str">
        <f>VLOOKUP(E18,VIP!$A$2:$O9904,8,FALSE)</f>
        <v>Si</v>
      </c>
      <c r="J18" s="136" t="str">
        <f>VLOOKUP(E18,VIP!$A$2:$O9854,8,FALSE)</f>
        <v>Si</v>
      </c>
      <c r="K18" s="136" t="str">
        <f>VLOOKUP(E18,VIP!$A$2:$O13428,6,0)</f>
        <v>SI</v>
      </c>
      <c r="L18" s="134" t="s">
        <v>2479</v>
      </c>
      <c r="M18" s="130" t="s">
        <v>2456</v>
      </c>
      <c r="N18" s="130" t="s">
        <v>2463</v>
      </c>
      <c r="O18" s="144" t="s">
        <v>2465</v>
      </c>
      <c r="P18" s="135"/>
      <c r="Q18" s="130" t="s">
        <v>2479</v>
      </c>
    </row>
    <row r="19" spans="1:17" ht="18" hidden="1" x14ac:dyDescent="0.25">
      <c r="A19" s="136" t="str">
        <f>VLOOKUP(E19,'LISTADO ATM'!$A$2:$C$899,3,0)</f>
        <v>DISTRITO NACIONAL</v>
      </c>
      <c r="B19" s="133" t="s">
        <v>2587</v>
      </c>
      <c r="C19" s="131">
        <v>44317.427384259259</v>
      </c>
      <c r="D19" s="131" t="s">
        <v>2459</v>
      </c>
      <c r="E19" s="132">
        <v>443</v>
      </c>
      <c r="F19" s="138" t="str">
        <f>VLOOKUP(E19,VIP!$A$2:$O13014,2,0)</f>
        <v>DRBR443</v>
      </c>
      <c r="G19" s="136" t="str">
        <f>VLOOKUP(E19,'LISTADO ATM'!$A$2:$B$898,2,0)</f>
        <v xml:space="preserve">ATM Edificio San Rafael </v>
      </c>
      <c r="H19" s="136" t="str">
        <f>VLOOKUP(E19,VIP!$A$2:$O17935,7,FALSE)</f>
        <v>Si</v>
      </c>
      <c r="I19" s="136" t="str">
        <f>VLOOKUP(E19,VIP!$A$2:$O9900,8,FALSE)</f>
        <v>Si</v>
      </c>
      <c r="J19" s="136" t="str">
        <f>VLOOKUP(E19,VIP!$A$2:$O9850,8,FALSE)</f>
        <v>Si</v>
      </c>
      <c r="K19" s="136" t="str">
        <f>VLOOKUP(E19,VIP!$A$2:$O13424,6,0)</f>
        <v>NO</v>
      </c>
      <c r="L19" s="134" t="s">
        <v>2450</v>
      </c>
      <c r="M19" s="130" t="s">
        <v>2456</v>
      </c>
      <c r="N19" s="130" t="s">
        <v>2463</v>
      </c>
      <c r="O19" s="144" t="s">
        <v>2464</v>
      </c>
      <c r="P19" s="136"/>
      <c r="Q19" s="130" t="s">
        <v>2450</v>
      </c>
    </row>
    <row r="20" spans="1:17" ht="18" hidden="1" x14ac:dyDescent="0.25">
      <c r="A20" s="136" t="str">
        <f>VLOOKUP(E20,'LISTADO ATM'!$A$2:$C$899,3,0)</f>
        <v>DISTRITO NACIONAL</v>
      </c>
      <c r="B20" s="133" t="s">
        <v>2586</v>
      </c>
      <c r="C20" s="131">
        <v>44317.434791666667</v>
      </c>
      <c r="D20" s="131" t="s">
        <v>2459</v>
      </c>
      <c r="E20" s="132">
        <v>70</v>
      </c>
      <c r="F20" s="138" t="str">
        <f>VLOOKUP(E20,VIP!$A$2:$O13012,2,0)</f>
        <v>DRBR070</v>
      </c>
      <c r="G20" s="136" t="str">
        <f>VLOOKUP(E20,'LISTADO ATM'!$A$2:$B$898,2,0)</f>
        <v xml:space="preserve">ATM Autoservicio Plaza Lama Zona Oriental </v>
      </c>
      <c r="H20" s="136" t="str">
        <f>VLOOKUP(E20,VIP!$A$2:$O17933,7,FALSE)</f>
        <v>Si</v>
      </c>
      <c r="I20" s="136" t="str">
        <f>VLOOKUP(E20,VIP!$A$2:$O9898,8,FALSE)</f>
        <v>Si</v>
      </c>
      <c r="J20" s="136" t="str">
        <f>VLOOKUP(E20,VIP!$A$2:$O9848,8,FALSE)</f>
        <v>Si</v>
      </c>
      <c r="K20" s="136" t="str">
        <f>VLOOKUP(E20,VIP!$A$2:$O13422,6,0)</f>
        <v>NO</v>
      </c>
      <c r="L20" s="134" t="s">
        <v>2590</v>
      </c>
      <c r="M20" s="130" t="s">
        <v>2456</v>
      </c>
      <c r="N20" s="130" t="s">
        <v>2463</v>
      </c>
      <c r="O20" s="152" t="s">
        <v>2464</v>
      </c>
      <c r="P20" s="136"/>
      <c r="Q20" s="130" t="s">
        <v>2590</v>
      </c>
    </row>
    <row r="21" spans="1:17" ht="18" x14ac:dyDescent="0.25">
      <c r="A21" s="136" t="str">
        <f>VLOOKUP(E21,'LISTADO ATM'!$A$2:$C$899,3,0)</f>
        <v>DISTRITO NACIONAL</v>
      </c>
      <c r="B21" s="133" t="s">
        <v>2594</v>
      </c>
      <c r="C21" s="131">
        <v>44317.515196759261</v>
      </c>
      <c r="D21" s="131" t="s">
        <v>2181</v>
      </c>
      <c r="E21" s="132">
        <v>434</v>
      </c>
      <c r="F21" s="138" t="str">
        <f>VLOOKUP(E21,VIP!$A$2:$O13028,2,0)</f>
        <v>DRBR434</v>
      </c>
      <c r="G21" s="136" t="str">
        <f>VLOOKUP(E21,'LISTADO ATM'!$A$2:$B$898,2,0)</f>
        <v xml:space="preserve">ATM Generadora Hidroeléctrica Dom. (EGEHID) </v>
      </c>
      <c r="H21" s="136" t="str">
        <f>VLOOKUP(E21,VIP!$A$2:$O17949,7,FALSE)</f>
        <v>Si</v>
      </c>
      <c r="I21" s="136" t="str">
        <f>VLOOKUP(E21,VIP!$A$2:$O9914,8,FALSE)</f>
        <v>Si</v>
      </c>
      <c r="J21" s="136" t="str">
        <f>VLOOKUP(E21,VIP!$A$2:$O9864,8,FALSE)</f>
        <v>Si</v>
      </c>
      <c r="K21" s="136" t="str">
        <f>VLOOKUP(E21,VIP!$A$2:$O13438,6,0)</f>
        <v>NO</v>
      </c>
      <c r="L21" s="134" t="s">
        <v>2220</v>
      </c>
      <c r="M21" s="150" t="s">
        <v>2724</v>
      </c>
      <c r="N21" s="130" t="s">
        <v>2463</v>
      </c>
      <c r="O21" s="148" t="s">
        <v>2465</v>
      </c>
      <c r="P21" s="135"/>
      <c r="Q21" s="151">
        <v>44320.438888888886</v>
      </c>
    </row>
    <row r="22" spans="1:17" ht="18" hidden="1" x14ac:dyDescent="0.25">
      <c r="A22" s="136" t="str">
        <f>VLOOKUP(E22,'LISTADO ATM'!$A$2:$C$899,3,0)</f>
        <v>DISTRITO NACIONAL</v>
      </c>
      <c r="B22" s="133" t="s">
        <v>2593</v>
      </c>
      <c r="C22" s="131">
        <v>44317.516053240739</v>
      </c>
      <c r="D22" s="131" t="s">
        <v>2181</v>
      </c>
      <c r="E22" s="132">
        <v>118</v>
      </c>
      <c r="F22" s="138" t="str">
        <f>VLOOKUP(E22,VIP!$A$2:$O13027,2,0)</f>
        <v>DRBR118</v>
      </c>
      <c r="G22" s="136" t="str">
        <f>VLOOKUP(E22,'LISTADO ATM'!$A$2:$B$898,2,0)</f>
        <v>ATM Plaza Torino</v>
      </c>
      <c r="H22" s="136" t="str">
        <f>VLOOKUP(E22,VIP!$A$2:$O17948,7,FALSE)</f>
        <v>N/A</v>
      </c>
      <c r="I22" s="136" t="str">
        <f>VLOOKUP(E22,VIP!$A$2:$O9913,8,FALSE)</f>
        <v>N/A</v>
      </c>
      <c r="J22" s="136" t="str">
        <f>VLOOKUP(E22,VIP!$A$2:$O9863,8,FALSE)</f>
        <v>N/A</v>
      </c>
      <c r="K22" s="136" t="str">
        <f>VLOOKUP(E22,VIP!$A$2:$O13437,6,0)</f>
        <v>N/A</v>
      </c>
      <c r="L22" s="134" t="s">
        <v>2246</v>
      </c>
      <c r="M22" s="130" t="s">
        <v>2456</v>
      </c>
      <c r="N22" s="130" t="s">
        <v>2463</v>
      </c>
      <c r="O22" s="148" t="s">
        <v>2465</v>
      </c>
      <c r="P22" s="136"/>
      <c r="Q22" s="130" t="s">
        <v>2246</v>
      </c>
    </row>
    <row r="23" spans="1:17" ht="18" x14ac:dyDescent="0.25">
      <c r="A23" s="136" t="str">
        <f>VLOOKUP(E23,'LISTADO ATM'!$A$2:$C$899,3,0)</f>
        <v>DISTRITO NACIONAL</v>
      </c>
      <c r="B23" s="133" t="s">
        <v>2592</v>
      </c>
      <c r="C23" s="131">
        <v>44317.519050925926</v>
      </c>
      <c r="D23" s="131" t="s">
        <v>2181</v>
      </c>
      <c r="E23" s="132">
        <v>244</v>
      </c>
      <c r="F23" s="138" t="str">
        <f>VLOOKUP(E23,VIP!$A$2:$O13024,2,0)</f>
        <v>DRBR244</v>
      </c>
      <c r="G23" s="136" t="str">
        <f>VLOOKUP(E23,'LISTADO ATM'!$A$2:$B$898,2,0)</f>
        <v xml:space="preserve">ATM Ministerio de Hacienda (antiguo Finanzas) </v>
      </c>
      <c r="H23" s="136" t="str">
        <f>VLOOKUP(E23,VIP!$A$2:$O17945,7,FALSE)</f>
        <v>Si</v>
      </c>
      <c r="I23" s="136" t="str">
        <f>VLOOKUP(E23,VIP!$A$2:$O9910,8,FALSE)</f>
        <v>Si</v>
      </c>
      <c r="J23" s="136" t="str">
        <f>VLOOKUP(E23,VIP!$A$2:$O9860,8,FALSE)</f>
        <v>Si</v>
      </c>
      <c r="K23" s="136" t="str">
        <f>VLOOKUP(E23,VIP!$A$2:$O13434,6,0)</f>
        <v>NO</v>
      </c>
      <c r="L23" s="134" t="s">
        <v>2220</v>
      </c>
      <c r="M23" s="150" t="s">
        <v>2724</v>
      </c>
      <c r="N23" s="130" t="s">
        <v>2463</v>
      </c>
      <c r="O23" s="148" t="s">
        <v>2465</v>
      </c>
      <c r="P23" s="135"/>
      <c r="Q23" s="151">
        <v>44320.513888888891</v>
      </c>
    </row>
    <row r="24" spans="1:17" ht="18" hidden="1" x14ac:dyDescent="0.25">
      <c r="A24" s="136" t="str">
        <f>VLOOKUP(E24,'LISTADO ATM'!$A$2:$C$899,3,0)</f>
        <v>DISTRITO NACIONAL</v>
      </c>
      <c r="B24" s="133" t="s">
        <v>2591</v>
      </c>
      <c r="C24" s="131">
        <v>44317.609525462962</v>
      </c>
      <c r="D24" s="131" t="s">
        <v>2181</v>
      </c>
      <c r="E24" s="132">
        <v>446</v>
      </c>
      <c r="F24" s="138" t="str">
        <f>VLOOKUP(E24,VIP!$A$2:$O13013,2,0)</f>
        <v>DRBR446</v>
      </c>
      <c r="G24" s="136" t="str">
        <f>VLOOKUP(E24,'LISTADO ATM'!$A$2:$B$898,2,0)</f>
        <v>ATM Hipodromo V Centenario</v>
      </c>
      <c r="H24" s="136" t="str">
        <f>VLOOKUP(E24,VIP!$A$2:$O17934,7,FALSE)</f>
        <v>Si</v>
      </c>
      <c r="I24" s="136" t="str">
        <f>VLOOKUP(E24,VIP!$A$2:$O9899,8,FALSE)</f>
        <v>Si</v>
      </c>
      <c r="J24" s="136" t="str">
        <f>VLOOKUP(E24,VIP!$A$2:$O9849,8,FALSE)</f>
        <v>Si</v>
      </c>
      <c r="K24" s="136" t="str">
        <f>VLOOKUP(E24,VIP!$A$2:$O13423,6,0)</f>
        <v>NO</v>
      </c>
      <c r="L24" s="134" t="s">
        <v>2220</v>
      </c>
      <c r="M24" s="130" t="s">
        <v>2456</v>
      </c>
      <c r="N24" s="130" t="s">
        <v>2463</v>
      </c>
      <c r="O24" s="148" t="s">
        <v>2465</v>
      </c>
      <c r="P24" s="135"/>
      <c r="Q24" s="130" t="s">
        <v>2220</v>
      </c>
    </row>
    <row r="25" spans="1:17" ht="18" x14ac:dyDescent="0.25">
      <c r="A25" s="136" t="str">
        <f>VLOOKUP(E25,'LISTADO ATM'!$A$2:$C$899,3,0)</f>
        <v>NORTE</v>
      </c>
      <c r="B25" s="133" t="s">
        <v>2596</v>
      </c>
      <c r="C25" s="131">
        <v>44317.696168981478</v>
      </c>
      <c r="D25" s="131" t="s">
        <v>2483</v>
      </c>
      <c r="E25" s="132">
        <v>119</v>
      </c>
      <c r="F25" s="138" t="str">
        <f>VLOOKUP(E25,VIP!$A$2:$O13031,2,0)</f>
        <v>DRBR119</v>
      </c>
      <c r="G25" s="136" t="str">
        <f>VLOOKUP(E25,'LISTADO ATM'!$A$2:$B$898,2,0)</f>
        <v>ATM Oficina La Barranquita</v>
      </c>
      <c r="H25" s="136" t="str">
        <f>VLOOKUP(E25,VIP!$A$2:$O17952,7,FALSE)</f>
        <v>N/A</v>
      </c>
      <c r="I25" s="136" t="str">
        <f>VLOOKUP(E25,VIP!$A$2:$O9917,8,FALSE)</f>
        <v>N/A</v>
      </c>
      <c r="J25" s="136" t="str">
        <f>VLOOKUP(E25,VIP!$A$2:$O9867,8,FALSE)</f>
        <v>N/A</v>
      </c>
      <c r="K25" s="136" t="str">
        <f>VLOOKUP(E25,VIP!$A$2:$O13441,6,0)</f>
        <v>N/A</v>
      </c>
      <c r="L25" s="134" t="s">
        <v>2450</v>
      </c>
      <c r="M25" s="150" t="s">
        <v>2724</v>
      </c>
      <c r="N25" s="130" t="s">
        <v>2463</v>
      </c>
      <c r="O25" s="148" t="s">
        <v>2484</v>
      </c>
      <c r="P25" s="136"/>
      <c r="Q25" s="151">
        <v>44320.836747685185</v>
      </c>
    </row>
    <row r="26" spans="1:17" ht="18" hidden="1" x14ac:dyDescent="0.25">
      <c r="A26" s="136" t="str">
        <f>VLOOKUP(E26,'LISTADO ATM'!$A$2:$C$899,3,0)</f>
        <v>DISTRITO NACIONAL</v>
      </c>
      <c r="B26" s="133" t="s">
        <v>2598</v>
      </c>
      <c r="C26" s="131">
        <v>44317.846064814818</v>
      </c>
      <c r="D26" s="131" t="s">
        <v>2181</v>
      </c>
      <c r="E26" s="132">
        <v>34</v>
      </c>
      <c r="F26" s="138" t="str">
        <f>VLOOKUP(E26,VIP!$A$2:$O13028,2,0)</f>
        <v>DRBR034</v>
      </c>
      <c r="G26" s="136" t="str">
        <f>VLOOKUP(E26,'LISTADO ATM'!$A$2:$B$898,2,0)</f>
        <v xml:space="preserve">ATM Plaza de la Salud </v>
      </c>
      <c r="H26" s="136" t="str">
        <f>VLOOKUP(E26,VIP!$A$2:$O17949,7,FALSE)</f>
        <v>Si</v>
      </c>
      <c r="I26" s="136" t="str">
        <f>VLOOKUP(E26,VIP!$A$2:$O9914,8,FALSE)</f>
        <v>Si</v>
      </c>
      <c r="J26" s="136" t="str">
        <f>VLOOKUP(E26,VIP!$A$2:$O9864,8,FALSE)</f>
        <v>Si</v>
      </c>
      <c r="K26" s="136" t="str">
        <f>VLOOKUP(E26,VIP!$A$2:$O13438,6,0)</f>
        <v>NO</v>
      </c>
      <c r="L26" s="134" t="s">
        <v>2220</v>
      </c>
      <c r="M26" s="130" t="s">
        <v>2456</v>
      </c>
      <c r="N26" s="130" t="s">
        <v>2463</v>
      </c>
      <c r="O26" s="138" t="s">
        <v>2465</v>
      </c>
      <c r="P26" s="135"/>
      <c r="Q26" s="130" t="s">
        <v>2220</v>
      </c>
    </row>
    <row r="27" spans="1:17" ht="18" x14ac:dyDescent="0.25">
      <c r="A27" s="136" t="str">
        <f>VLOOKUP(E27,'LISTADO ATM'!$A$2:$C$899,3,0)</f>
        <v>DISTRITO NACIONAL</v>
      </c>
      <c r="B27" s="133" t="s">
        <v>2599</v>
      </c>
      <c r="C27" s="131">
        <v>44317.920173611114</v>
      </c>
      <c r="D27" s="131" t="s">
        <v>2459</v>
      </c>
      <c r="E27" s="132">
        <v>96</v>
      </c>
      <c r="F27" s="138" t="str">
        <f>VLOOKUP(E27,VIP!$A$2:$O13031,2,0)</f>
        <v>DRBR096</v>
      </c>
      <c r="G27" s="136" t="str">
        <f>VLOOKUP(E27,'LISTADO ATM'!$A$2:$B$898,2,0)</f>
        <v>ATM S/M Caribe Av. Charles de Gaulle</v>
      </c>
      <c r="H27" s="136" t="str">
        <f>VLOOKUP(E27,VIP!$A$2:$O17952,7,FALSE)</f>
        <v>Si</v>
      </c>
      <c r="I27" s="136" t="str">
        <f>VLOOKUP(E27,VIP!$A$2:$O9917,8,FALSE)</f>
        <v>No</v>
      </c>
      <c r="J27" s="136" t="str">
        <f>VLOOKUP(E27,VIP!$A$2:$O9867,8,FALSE)</f>
        <v>No</v>
      </c>
      <c r="K27" s="136" t="str">
        <f>VLOOKUP(E27,VIP!$A$2:$O13441,6,0)</f>
        <v>NO</v>
      </c>
      <c r="L27" s="134" t="s">
        <v>2419</v>
      </c>
      <c r="M27" s="150" t="s">
        <v>2724</v>
      </c>
      <c r="N27" s="130" t="s">
        <v>2463</v>
      </c>
      <c r="O27" s="138" t="s">
        <v>2464</v>
      </c>
      <c r="P27" s="135"/>
      <c r="Q27" s="151">
        <v>44320.589583333334</v>
      </c>
    </row>
    <row r="28" spans="1:17" ht="18" x14ac:dyDescent="0.25">
      <c r="A28" s="136" t="str">
        <f>VLOOKUP(E28,'LISTADO ATM'!$A$2:$C$899,3,0)</f>
        <v>DISTRITO NACIONAL</v>
      </c>
      <c r="B28" s="133" t="s">
        <v>2600</v>
      </c>
      <c r="C28" s="131">
        <v>44318.303888888891</v>
      </c>
      <c r="D28" s="131" t="s">
        <v>2459</v>
      </c>
      <c r="E28" s="132">
        <v>931</v>
      </c>
      <c r="F28" s="138" t="str">
        <f>VLOOKUP(E28,VIP!$A$2:$O12889,2,0)</f>
        <v>DRBR24N</v>
      </c>
      <c r="G28" s="136" t="str">
        <f>VLOOKUP(E28,'LISTADO ATM'!$A$2:$B$898,2,0)</f>
        <v xml:space="preserve">ATM Autobanco Luperón I </v>
      </c>
      <c r="H28" s="136" t="str">
        <f>VLOOKUP(E28,VIP!$A$2:$O17810,7,FALSE)</f>
        <v>Si</v>
      </c>
      <c r="I28" s="136" t="str">
        <f>VLOOKUP(E28,VIP!$A$2:$O9775,8,FALSE)</f>
        <v>Si</v>
      </c>
      <c r="J28" s="136" t="str">
        <f>VLOOKUP(E28,VIP!$A$2:$O9725,8,FALSE)</f>
        <v>Si</v>
      </c>
      <c r="K28" s="136" t="str">
        <f>VLOOKUP(E28,VIP!$A$2:$O13299,6,0)</f>
        <v>NO</v>
      </c>
      <c r="L28" s="134" t="s">
        <v>2419</v>
      </c>
      <c r="M28" s="150" t="s">
        <v>2724</v>
      </c>
      <c r="N28" s="130" t="s">
        <v>2463</v>
      </c>
      <c r="O28" s="138" t="s">
        <v>2464</v>
      </c>
      <c r="P28" s="135"/>
      <c r="Q28" s="151">
        <v>44320.445138888892</v>
      </c>
    </row>
    <row r="29" spans="1:17" ht="18" hidden="1" x14ac:dyDescent="0.25">
      <c r="A29" s="136" t="str">
        <f>VLOOKUP(E29,'LISTADO ATM'!$A$2:$C$899,3,0)</f>
        <v>DISTRITO NACIONAL</v>
      </c>
      <c r="B29" s="133" t="s">
        <v>2604</v>
      </c>
      <c r="C29" s="131">
        <v>44318.374444444446</v>
      </c>
      <c r="D29" s="131" t="s">
        <v>2459</v>
      </c>
      <c r="E29" s="132">
        <v>915</v>
      </c>
      <c r="F29" s="138" t="str">
        <f>VLOOKUP(E29,VIP!$A$2:$O12906,2,0)</f>
        <v>DRBR24F</v>
      </c>
      <c r="G29" s="136" t="str">
        <f>VLOOKUP(E29,'LISTADO ATM'!$A$2:$B$898,2,0)</f>
        <v xml:space="preserve">ATM Multicentro La Sirena Aut. Duarte </v>
      </c>
      <c r="H29" s="136" t="str">
        <f>VLOOKUP(E29,VIP!$A$2:$O17827,7,FALSE)</f>
        <v>Si</v>
      </c>
      <c r="I29" s="136" t="str">
        <f>VLOOKUP(E29,VIP!$A$2:$O9792,8,FALSE)</f>
        <v>Si</v>
      </c>
      <c r="J29" s="136" t="str">
        <f>VLOOKUP(E29,VIP!$A$2:$O9742,8,FALSE)</f>
        <v>Si</v>
      </c>
      <c r="K29" s="136" t="str">
        <f>VLOOKUP(E29,VIP!$A$2:$O13316,6,0)</f>
        <v>SI</v>
      </c>
      <c r="L29" s="134" t="s">
        <v>2450</v>
      </c>
      <c r="M29" s="130" t="s">
        <v>2456</v>
      </c>
      <c r="N29" s="130" t="s">
        <v>2463</v>
      </c>
      <c r="O29" s="138" t="s">
        <v>2464</v>
      </c>
      <c r="P29" s="136"/>
      <c r="Q29" s="130" t="s">
        <v>2450</v>
      </c>
    </row>
    <row r="30" spans="1:17" ht="18" x14ac:dyDescent="0.25">
      <c r="A30" s="136" t="str">
        <f>VLOOKUP(E30,'LISTADO ATM'!$A$2:$C$899,3,0)</f>
        <v>DISTRITO NACIONAL</v>
      </c>
      <c r="B30" s="133" t="s">
        <v>2603</v>
      </c>
      <c r="C30" s="131">
        <v>44318.4140625</v>
      </c>
      <c r="D30" s="131" t="s">
        <v>2459</v>
      </c>
      <c r="E30" s="132">
        <v>678</v>
      </c>
      <c r="F30" s="138" t="str">
        <f>VLOOKUP(E30,VIP!$A$2:$O12892,2,0)</f>
        <v>DRBR678</v>
      </c>
      <c r="G30" s="136" t="str">
        <f>VLOOKUP(E30,'LISTADO ATM'!$A$2:$B$898,2,0)</f>
        <v>ATM Eco Petroleo San Isidro</v>
      </c>
      <c r="H30" s="136" t="str">
        <f>VLOOKUP(E30,VIP!$A$2:$O17813,7,FALSE)</f>
        <v>Si</v>
      </c>
      <c r="I30" s="136" t="str">
        <f>VLOOKUP(E30,VIP!$A$2:$O9778,8,FALSE)</f>
        <v>Si</v>
      </c>
      <c r="J30" s="136" t="str">
        <f>VLOOKUP(E30,VIP!$A$2:$O9728,8,FALSE)</f>
        <v>Si</v>
      </c>
      <c r="K30" s="136" t="str">
        <f>VLOOKUP(E30,VIP!$A$2:$O13302,6,0)</f>
        <v>NO</v>
      </c>
      <c r="L30" s="134" t="s">
        <v>2450</v>
      </c>
      <c r="M30" s="150" t="s">
        <v>2724</v>
      </c>
      <c r="N30" s="130" t="s">
        <v>2463</v>
      </c>
      <c r="O30" s="138" t="s">
        <v>2464</v>
      </c>
      <c r="P30" s="136"/>
      <c r="Q30" s="151">
        <v>44320.658275462964</v>
      </c>
    </row>
    <row r="31" spans="1:17" ht="18" x14ac:dyDescent="0.25">
      <c r="A31" s="136" t="str">
        <f>VLOOKUP(E31,'LISTADO ATM'!$A$2:$C$899,3,0)</f>
        <v>DISTRITO NACIONAL</v>
      </c>
      <c r="B31" s="133" t="s">
        <v>2602</v>
      </c>
      <c r="C31" s="131">
        <v>44318.416296296295</v>
      </c>
      <c r="D31" s="131" t="s">
        <v>2459</v>
      </c>
      <c r="E31" s="132">
        <v>958</v>
      </c>
      <c r="F31" s="138" t="str">
        <f>VLOOKUP(E31,VIP!$A$2:$O12891,2,0)</f>
        <v>DRBR958</v>
      </c>
      <c r="G31" s="136" t="str">
        <f>VLOOKUP(E31,'LISTADO ATM'!$A$2:$B$898,2,0)</f>
        <v xml:space="preserve">ATM Olé Aut. San Isidro </v>
      </c>
      <c r="H31" s="136" t="str">
        <f>VLOOKUP(E31,VIP!$A$2:$O17812,7,FALSE)</f>
        <v>Si</v>
      </c>
      <c r="I31" s="136" t="str">
        <f>VLOOKUP(E31,VIP!$A$2:$O9777,8,FALSE)</f>
        <v>Si</v>
      </c>
      <c r="J31" s="136" t="str">
        <f>VLOOKUP(E31,VIP!$A$2:$O9727,8,FALSE)</f>
        <v>Si</v>
      </c>
      <c r="K31" s="136" t="str">
        <f>VLOOKUP(E31,VIP!$A$2:$O13301,6,0)</f>
        <v>NO</v>
      </c>
      <c r="L31" s="134" t="s">
        <v>2419</v>
      </c>
      <c r="M31" s="150" t="s">
        <v>2724</v>
      </c>
      <c r="N31" s="130" t="s">
        <v>2463</v>
      </c>
      <c r="O31" s="141" t="s">
        <v>2464</v>
      </c>
      <c r="P31" s="135"/>
      <c r="Q31" s="151">
        <v>44320.621527777781</v>
      </c>
    </row>
    <row r="32" spans="1:17" ht="18" hidden="1" x14ac:dyDescent="0.25">
      <c r="A32" s="136" t="str">
        <f>VLOOKUP(E32,'LISTADO ATM'!$A$2:$C$899,3,0)</f>
        <v>DISTRITO NACIONAL</v>
      </c>
      <c r="B32" s="133" t="s">
        <v>2601</v>
      </c>
      <c r="C32" s="131">
        <v>44318.429537037038</v>
      </c>
      <c r="D32" s="131" t="s">
        <v>2459</v>
      </c>
      <c r="E32" s="132">
        <v>149</v>
      </c>
      <c r="F32" s="138" t="str">
        <f>VLOOKUP(E32,VIP!$A$2:$O12888,2,0)</f>
        <v>DRBR149</v>
      </c>
      <c r="G32" s="136" t="str">
        <f>VLOOKUP(E32,'LISTADO ATM'!$A$2:$B$898,2,0)</f>
        <v>ATM Estación Metro Concepción</v>
      </c>
      <c r="H32" s="136" t="str">
        <f>VLOOKUP(E32,VIP!$A$2:$O17809,7,FALSE)</f>
        <v>N/A</v>
      </c>
      <c r="I32" s="136" t="str">
        <f>VLOOKUP(E32,VIP!$A$2:$O9774,8,FALSE)</f>
        <v>N/A</v>
      </c>
      <c r="J32" s="136" t="str">
        <f>VLOOKUP(E32,VIP!$A$2:$O9724,8,FALSE)</f>
        <v>N/A</v>
      </c>
      <c r="K32" s="136" t="str">
        <f>VLOOKUP(E32,VIP!$A$2:$O13298,6,0)</f>
        <v>N/A</v>
      </c>
      <c r="L32" s="134" t="s">
        <v>2450</v>
      </c>
      <c r="M32" s="130" t="s">
        <v>2456</v>
      </c>
      <c r="N32" s="130" t="s">
        <v>2463</v>
      </c>
      <c r="O32" s="138" t="s">
        <v>2464</v>
      </c>
      <c r="P32" s="136"/>
      <c r="Q32" s="130" t="s">
        <v>2450</v>
      </c>
    </row>
    <row r="33" spans="1:17" ht="18" x14ac:dyDescent="0.25">
      <c r="A33" s="136" t="str">
        <f>VLOOKUP(E33,'LISTADO ATM'!$A$2:$C$899,3,0)</f>
        <v>DISTRITO NACIONAL</v>
      </c>
      <c r="B33" s="133" t="s">
        <v>2607</v>
      </c>
      <c r="C33" s="131">
        <v>44318.472395833334</v>
      </c>
      <c r="D33" s="131" t="s">
        <v>2483</v>
      </c>
      <c r="E33" s="132">
        <v>231</v>
      </c>
      <c r="F33" s="138" t="str">
        <f>VLOOKUP(E33,VIP!$A$2:$O12953,2,0)</f>
        <v>DRBR231</v>
      </c>
      <c r="G33" s="136" t="str">
        <f>VLOOKUP(E33,'LISTADO ATM'!$A$2:$B$898,2,0)</f>
        <v xml:space="preserve">ATM Oficina Zona Oriental </v>
      </c>
      <c r="H33" s="136" t="str">
        <f>VLOOKUP(E33,VIP!$A$2:$O17874,7,FALSE)</f>
        <v>Si</v>
      </c>
      <c r="I33" s="136" t="str">
        <f>VLOOKUP(E33,VIP!$A$2:$O9839,8,FALSE)</f>
        <v>Si</v>
      </c>
      <c r="J33" s="136" t="str">
        <f>VLOOKUP(E33,VIP!$A$2:$O9789,8,FALSE)</f>
        <v>Si</v>
      </c>
      <c r="K33" s="136" t="str">
        <f>VLOOKUP(E33,VIP!$A$2:$O13363,6,0)</f>
        <v>SI</v>
      </c>
      <c r="L33" s="134" t="s">
        <v>2450</v>
      </c>
      <c r="M33" s="150" t="s">
        <v>2724</v>
      </c>
      <c r="N33" s="130" t="s">
        <v>2463</v>
      </c>
      <c r="O33" s="138" t="s">
        <v>2579</v>
      </c>
      <c r="P33" s="136"/>
      <c r="Q33" s="151">
        <v>44320.831620370373</v>
      </c>
    </row>
    <row r="34" spans="1:17" ht="18" x14ac:dyDescent="0.25">
      <c r="A34" s="136" t="str">
        <f>VLOOKUP(E34,'LISTADO ATM'!$A$2:$C$899,3,0)</f>
        <v>NORTE</v>
      </c>
      <c r="B34" s="133" t="s">
        <v>2606</v>
      </c>
      <c r="C34" s="131">
        <v>44318.552685185183</v>
      </c>
      <c r="D34" s="131" t="s">
        <v>2483</v>
      </c>
      <c r="E34" s="132">
        <v>809</v>
      </c>
      <c r="F34" s="140" t="str">
        <f>VLOOKUP(E34,VIP!$A$2:$O12939,2,0)</f>
        <v>DRBR809</v>
      </c>
      <c r="G34" s="136" t="str">
        <f>VLOOKUP(E34,'LISTADO ATM'!$A$2:$B$898,2,0)</f>
        <v>ATM Yoma (Cotuí)</v>
      </c>
      <c r="H34" s="136" t="str">
        <f>VLOOKUP(E34,VIP!$A$2:$O17860,7,FALSE)</f>
        <v>Si</v>
      </c>
      <c r="I34" s="136" t="str">
        <f>VLOOKUP(E34,VIP!$A$2:$O9825,8,FALSE)</f>
        <v>Si</v>
      </c>
      <c r="J34" s="136" t="str">
        <f>VLOOKUP(E34,VIP!$A$2:$O9775,8,FALSE)</f>
        <v>Si</v>
      </c>
      <c r="K34" s="136" t="str">
        <f>VLOOKUP(E34,VIP!$A$2:$O13349,6,0)</f>
        <v>NO</v>
      </c>
      <c r="L34" s="134" t="s">
        <v>2419</v>
      </c>
      <c r="M34" s="150" t="s">
        <v>2724</v>
      </c>
      <c r="N34" s="130" t="s">
        <v>2463</v>
      </c>
      <c r="O34" s="138" t="s">
        <v>2579</v>
      </c>
      <c r="P34" s="135"/>
      <c r="Q34" s="151">
        <v>44320.536805555559</v>
      </c>
    </row>
    <row r="35" spans="1:17" ht="18" x14ac:dyDescent="0.25">
      <c r="A35" s="136" t="str">
        <f>VLOOKUP(E35,'LISTADO ATM'!$A$2:$C$899,3,0)</f>
        <v>DISTRITO NACIONAL</v>
      </c>
      <c r="B35" s="133" t="s">
        <v>2605</v>
      </c>
      <c r="C35" s="131">
        <v>44318.55605324074</v>
      </c>
      <c r="D35" s="131" t="s">
        <v>2483</v>
      </c>
      <c r="E35" s="132">
        <v>722</v>
      </c>
      <c r="F35" s="140" t="str">
        <f>VLOOKUP(E35,VIP!$A$2:$O12938,2,0)</f>
        <v>DRBR393</v>
      </c>
      <c r="G35" s="136" t="str">
        <f>VLOOKUP(E35,'LISTADO ATM'!$A$2:$B$898,2,0)</f>
        <v xml:space="preserve">ATM Oficina Charles de Gaulle III </v>
      </c>
      <c r="H35" s="136" t="str">
        <f>VLOOKUP(E35,VIP!$A$2:$O17859,7,FALSE)</f>
        <v>Si</v>
      </c>
      <c r="I35" s="136" t="str">
        <f>VLOOKUP(E35,VIP!$A$2:$O9824,8,FALSE)</f>
        <v>Si</v>
      </c>
      <c r="J35" s="136" t="str">
        <f>VLOOKUP(E35,VIP!$A$2:$O9774,8,FALSE)</f>
        <v>Si</v>
      </c>
      <c r="K35" s="136" t="str">
        <f>VLOOKUP(E35,VIP!$A$2:$O13348,6,0)</f>
        <v>SI</v>
      </c>
      <c r="L35" s="134" t="s">
        <v>2419</v>
      </c>
      <c r="M35" s="150" t="s">
        <v>2724</v>
      </c>
      <c r="N35" s="130" t="s">
        <v>2463</v>
      </c>
      <c r="O35" s="138" t="s">
        <v>2579</v>
      </c>
      <c r="P35" s="135"/>
      <c r="Q35" s="151">
        <v>44320.45</v>
      </c>
    </row>
    <row r="36" spans="1:17" ht="18" hidden="1" x14ac:dyDescent="0.25">
      <c r="A36" s="136" t="str">
        <f>VLOOKUP(E36,'LISTADO ATM'!$A$2:$C$899,3,0)</f>
        <v>DISTRITO NACIONAL</v>
      </c>
      <c r="B36" s="133" t="s">
        <v>2613</v>
      </c>
      <c r="C36" s="131">
        <v>44318.682476851849</v>
      </c>
      <c r="D36" s="131" t="s">
        <v>2459</v>
      </c>
      <c r="E36" s="132">
        <v>60</v>
      </c>
      <c r="F36" s="140" t="str">
        <f>VLOOKUP(E36,VIP!$A$2:$O12944,2,0)</f>
        <v>DRBR060</v>
      </c>
      <c r="G36" s="136" t="str">
        <f>VLOOKUP(E36,'LISTADO ATM'!$A$2:$B$898,2,0)</f>
        <v xml:space="preserve">ATM Autobanco 27 de Febrero </v>
      </c>
      <c r="H36" s="136" t="str">
        <f>VLOOKUP(E36,VIP!$A$2:$O17865,7,FALSE)</f>
        <v>Si</v>
      </c>
      <c r="I36" s="136" t="str">
        <f>VLOOKUP(E36,VIP!$A$2:$O9830,8,FALSE)</f>
        <v>Si</v>
      </c>
      <c r="J36" s="136" t="str">
        <f>VLOOKUP(E36,VIP!$A$2:$O9780,8,FALSE)</f>
        <v>Si</v>
      </c>
      <c r="K36" s="136" t="str">
        <f>VLOOKUP(E36,VIP!$A$2:$O13354,6,0)</f>
        <v>NO</v>
      </c>
      <c r="L36" s="134" t="s">
        <v>2450</v>
      </c>
      <c r="M36" s="130" t="s">
        <v>2456</v>
      </c>
      <c r="N36" s="130" t="s">
        <v>2463</v>
      </c>
      <c r="O36" s="138" t="s">
        <v>2464</v>
      </c>
      <c r="P36" s="136"/>
      <c r="Q36" s="130" t="s">
        <v>2450</v>
      </c>
    </row>
    <row r="37" spans="1:17" ht="18" hidden="1" x14ac:dyDescent="0.25">
      <c r="A37" s="136" t="str">
        <f>VLOOKUP(E37,'LISTADO ATM'!$A$2:$C$899,3,0)</f>
        <v>DISTRITO NACIONAL</v>
      </c>
      <c r="B37" s="133" t="s">
        <v>2612</v>
      </c>
      <c r="C37" s="131">
        <v>44318.713680555556</v>
      </c>
      <c r="D37" s="131" t="s">
        <v>2459</v>
      </c>
      <c r="E37" s="132">
        <v>54</v>
      </c>
      <c r="F37" s="140" t="str">
        <f>VLOOKUP(E37,VIP!$A$2:$O12939,2,0)</f>
        <v>DRBR054</v>
      </c>
      <c r="G37" s="136" t="str">
        <f>VLOOKUP(E37,'LISTADO ATM'!$A$2:$B$898,2,0)</f>
        <v xml:space="preserve">ATM Autoservicio Galería 360 </v>
      </c>
      <c r="H37" s="136" t="str">
        <f>VLOOKUP(E37,VIP!$A$2:$O17860,7,FALSE)</f>
        <v>Si</v>
      </c>
      <c r="I37" s="136" t="str">
        <f>VLOOKUP(E37,VIP!$A$2:$O9825,8,FALSE)</f>
        <v>Si</v>
      </c>
      <c r="J37" s="136" t="str">
        <f>VLOOKUP(E37,VIP!$A$2:$O9775,8,FALSE)</f>
        <v>Si</v>
      </c>
      <c r="K37" s="136" t="str">
        <f>VLOOKUP(E37,VIP!$A$2:$O13349,6,0)</f>
        <v>NO</v>
      </c>
      <c r="L37" s="134" t="s">
        <v>2590</v>
      </c>
      <c r="M37" s="130" t="s">
        <v>2456</v>
      </c>
      <c r="N37" s="130" t="s">
        <v>2463</v>
      </c>
      <c r="O37" s="138" t="s">
        <v>2464</v>
      </c>
      <c r="P37" s="136"/>
      <c r="Q37" s="130" t="s">
        <v>2590</v>
      </c>
    </row>
    <row r="38" spans="1:17" ht="18" x14ac:dyDescent="0.25">
      <c r="A38" s="136" t="str">
        <f>VLOOKUP(E38,'LISTADO ATM'!$A$2:$C$899,3,0)</f>
        <v>DISTRITO NACIONAL</v>
      </c>
      <c r="B38" s="133" t="s">
        <v>2611</v>
      </c>
      <c r="C38" s="131">
        <v>44318.720023148147</v>
      </c>
      <c r="D38" s="131" t="s">
        <v>2459</v>
      </c>
      <c r="E38" s="132">
        <v>590</v>
      </c>
      <c r="F38" s="140" t="str">
        <f>VLOOKUP(E38,VIP!$A$2:$O12934,2,0)</f>
        <v>DRBR177</v>
      </c>
      <c r="G38" s="136" t="str">
        <f>VLOOKUP(E38,'LISTADO ATM'!$A$2:$B$898,2,0)</f>
        <v xml:space="preserve">ATM Olé Aut. Las Américas </v>
      </c>
      <c r="H38" s="136" t="str">
        <f>VLOOKUP(E38,VIP!$A$2:$O17855,7,FALSE)</f>
        <v>Si</v>
      </c>
      <c r="I38" s="136" t="str">
        <f>VLOOKUP(E38,VIP!$A$2:$O9820,8,FALSE)</f>
        <v>Si</v>
      </c>
      <c r="J38" s="136" t="str">
        <f>VLOOKUP(E38,VIP!$A$2:$O9770,8,FALSE)</f>
        <v>Si</v>
      </c>
      <c r="K38" s="136" t="str">
        <f>VLOOKUP(E38,VIP!$A$2:$O13344,6,0)</f>
        <v>SI</v>
      </c>
      <c r="L38" s="134" t="s">
        <v>2419</v>
      </c>
      <c r="M38" s="150" t="s">
        <v>2724</v>
      </c>
      <c r="N38" s="130" t="s">
        <v>2463</v>
      </c>
      <c r="O38" s="144" t="s">
        <v>2464</v>
      </c>
      <c r="P38" s="135"/>
      <c r="Q38" s="151">
        <v>44320.537499999999</v>
      </c>
    </row>
    <row r="39" spans="1:17" ht="18" hidden="1" x14ac:dyDescent="0.25">
      <c r="A39" s="136" t="str">
        <f>VLOOKUP(E39,'LISTADO ATM'!$A$2:$C$899,3,0)</f>
        <v>DISTRITO NACIONAL</v>
      </c>
      <c r="B39" s="133" t="s">
        <v>2610</v>
      </c>
      <c r="C39" s="131">
        <v>44318.720231481479</v>
      </c>
      <c r="D39" s="131" t="s">
        <v>2459</v>
      </c>
      <c r="E39" s="132">
        <v>300</v>
      </c>
      <c r="F39" s="140" t="str">
        <f>VLOOKUP(E39,VIP!$A$2:$O12935,2,0)</f>
        <v>DRBR300</v>
      </c>
      <c r="G39" s="136" t="str">
        <f>VLOOKUP(E39,'LISTADO ATM'!$A$2:$B$898,2,0)</f>
        <v xml:space="preserve">ATM S/M Aprezio Los Guaricanos </v>
      </c>
      <c r="H39" s="136" t="str">
        <f>VLOOKUP(E39,VIP!$A$2:$O17856,7,FALSE)</f>
        <v>Si</v>
      </c>
      <c r="I39" s="136" t="str">
        <f>VLOOKUP(E39,VIP!$A$2:$O9821,8,FALSE)</f>
        <v>Si</v>
      </c>
      <c r="J39" s="136" t="str">
        <f>VLOOKUP(E39,VIP!$A$2:$O9771,8,FALSE)</f>
        <v>Si</v>
      </c>
      <c r="K39" s="136" t="str">
        <f>VLOOKUP(E39,VIP!$A$2:$O13345,6,0)</f>
        <v>NO</v>
      </c>
      <c r="L39" s="134" t="s">
        <v>2450</v>
      </c>
      <c r="M39" s="130" t="s">
        <v>2456</v>
      </c>
      <c r="N39" s="130" t="s">
        <v>2463</v>
      </c>
      <c r="O39" s="152" t="s">
        <v>2464</v>
      </c>
      <c r="P39" s="136"/>
      <c r="Q39" s="130" t="s">
        <v>2450</v>
      </c>
    </row>
    <row r="40" spans="1:17" ht="18" x14ac:dyDescent="0.25">
      <c r="A40" s="136" t="str">
        <f>VLOOKUP(E40,'LISTADO ATM'!$A$2:$C$899,3,0)</f>
        <v>DISTRITO NACIONAL</v>
      </c>
      <c r="B40" s="133" t="s">
        <v>2609</v>
      </c>
      <c r="C40" s="131">
        <v>44318.759016203701</v>
      </c>
      <c r="D40" s="131" t="s">
        <v>2459</v>
      </c>
      <c r="E40" s="132">
        <v>938</v>
      </c>
      <c r="F40" s="140" t="str">
        <f>VLOOKUP(E40,VIP!$A$2:$O12920,2,0)</f>
        <v>DRBR938</v>
      </c>
      <c r="G40" s="136" t="str">
        <f>VLOOKUP(E40,'LISTADO ATM'!$A$2:$B$898,2,0)</f>
        <v xml:space="preserve">ATM Autobanco Oficina Filadelfia Plaza </v>
      </c>
      <c r="H40" s="136" t="str">
        <f>VLOOKUP(E40,VIP!$A$2:$O17841,7,FALSE)</f>
        <v>Si</v>
      </c>
      <c r="I40" s="136" t="str">
        <f>VLOOKUP(E40,VIP!$A$2:$O9806,8,FALSE)</f>
        <v>Si</v>
      </c>
      <c r="J40" s="136" t="str">
        <f>VLOOKUP(E40,VIP!$A$2:$O9756,8,FALSE)</f>
        <v>Si</v>
      </c>
      <c r="K40" s="136" t="str">
        <f>VLOOKUP(E40,VIP!$A$2:$O13330,6,0)</f>
        <v>NO</v>
      </c>
      <c r="L40" s="134" t="s">
        <v>2450</v>
      </c>
      <c r="M40" s="150" t="s">
        <v>2724</v>
      </c>
      <c r="N40" s="130" t="s">
        <v>2463</v>
      </c>
      <c r="O40" s="144" t="s">
        <v>2464</v>
      </c>
      <c r="P40" s="135"/>
      <c r="Q40" s="151">
        <v>44320.76798611111</v>
      </c>
    </row>
    <row r="41" spans="1:17" ht="18" x14ac:dyDescent="0.25">
      <c r="A41" s="136" t="str">
        <f>VLOOKUP(E41,'LISTADO ATM'!$A$2:$C$899,3,0)</f>
        <v>DISTRITO NACIONAL</v>
      </c>
      <c r="B41" s="133" t="s">
        <v>2608</v>
      </c>
      <c r="C41" s="131">
        <v>44318.764340277776</v>
      </c>
      <c r="D41" s="131" t="s">
        <v>2459</v>
      </c>
      <c r="E41" s="132">
        <v>908</v>
      </c>
      <c r="F41" s="140" t="str">
        <f>VLOOKUP(E41,VIP!$A$2:$O12921,2,0)</f>
        <v>DRBR16D</v>
      </c>
      <c r="G41" s="136" t="str">
        <f>VLOOKUP(E41,'LISTADO ATM'!$A$2:$B$898,2,0)</f>
        <v xml:space="preserve">ATM Oficina Plaza Botánika </v>
      </c>
      <c r="H41" s="136" t="str">
        <f>VLOOKUP(E41,VIP!$A$2:$O17842,7,FALSE)</f>
        <v>Si</v>
      </c>
      <c r="I41" s="136" t="str">
        <f>VLOOKUP(E41,VIP!$A$2:$O9807,8,FALSE)</f>
        <v>Si</v>
      </c>
      <c r="J41" s="136" t="str">
        <f>VLOOKUP(E41,VIP!$A$2:$O9757,8,FALSE)</f>
        <v>Si</v>
      </c>
      <c r="K41" s="136" t="str">
        <f>VLOOKUP(E41,VIP!$A$2:$O13331,6,0)</f>
        <v>NO</v>
      </c>
      <c r="L41" s="134" t="s">
        <v>2419</v>
      </c>
      <c r="M41" s="150" t="s">
        <v>2724</v>
      </c>
      <c r="N41" s="130" t="s">
        <v>2463</v>
      </c>
      <c r="O41" s="147" t="s">
        <v>2464</v>
      </c>
      <c r="P41" s="135"/>
      <c r="Q41" s="151">
        <v>44320.531944444447</v>
      </c>
    </row>
    <row r="42" spans="1:17" ht="18" x14ac:dyDescent="0.25">
      <c r="A42" s="136" t="str">
        <f>VLOOKUP(E42,'LISTADO ATM'!$A$2:$C$899,3,0)</f>
        <v>DISTRITO NACIONAL</v>
      </c>
      <c r="B42" s="133" t="s">
        <v>2617</v>
      </c>
      <c r="C42" s="131">
        <v>44318.839270833334</v>
      </c>
      <c r="D42" s="131" t="s">
        <v>2483</v>
      </c>
      <c r="E42" s="132">
        <v>813</v>
      </c>
      <c r="F42" s="140" t="str">
        <f>VLOOKUP(E42,VIP!$A$2:$O12937,2,0)</f>
        <v>DRBR815</v>
      </c>
      <c r="G42" s="136" t="str">
        <f>VLOOKUP(E42,'LISTADO ATM'!$A$2:$B$898,2,0)</f>
        <v>ATM Occidental Mall</v>
      </c>
      <c r="H42" s="136" t="str">
        <f>VLOOKUP(E42,VIP!$A$2:$O17858,7,FALSE)</f>
        <v>Si</v>
      </c>
      <c r="I42" s="136" t="str">
        <f>VLOOKUP(E42,VIP!$A$2:$O9823,8,FALSE)</f>
        <v>Si</v>
      </c>
      <c r="J42" s="136" t="str">
        <f>VLOOKUP(E42,VIP!$A$2:$O9773,8,FALSE)</f>
        <v>Si</v>
      </c>
      <c r="K42" s="136" t="str">
        <f>VLOOKUP(E42,VIP!$A$2:$O13347,6,0)</f>
        <v>NO</v>
      </c>
      <c r="L42" s="134" t="s">
        <v>2419</v>
      </c>
      <c r="M42" s="150" t="s">
        <v>2724</v>
      </c>
      <c r="N42" s="130" t="s">
        <v>2463</v>
      </c>
      <c r="O42" s="148" t="s">
        <v>2484</v>
      </c>
      <c r="P42" s="135"/>
      <c r="Q42" s="151">
        <v>44320.40625</v>
      </c>
    </row>
    <row r="43" spans="1:17" ht="18" hidden="1" x14ac:dyDescent="0.25">
      <c r="A43" s="136" t="str">
        <f>VLOOKUP(E43,'LISTADO ATM'!$A$2:$C$899,3,0)</f>
        <v>DISTRITO NACIONAL</v>
      </c>
      <c r="B43" s="133" t="s">
        <v>2616</v>
      </c>
      <c r="C43" s="131">
        <v>44318.858900462961</v>
      </c>
      <c r="D43" s="131" t="s">
        <v>2459</v>
      </c>
      <c r="E43" s="132">
        <v>577</v>
      </c>
      <c r="F43" s="140" t="str">
        <f>VLOOKUP(E43,VIP!$A$2:$O12935,2,0)</f>
        <v>DRBR173</v>
      </c>
      <c r="G43" s="136" t="str">
        <f>VLOOKUP(E43,'LISTADO ATM'!$A$2:$B$898,2,0)</f>
        <v xml:space="preserve">ATM Olé Ave. Duarte </v>
      </c>
      <c r="H43" s="136" t="str">
        <f>VLOOKUP(E43,VIP!$A$2:$O17856,7,FALSE)</f>
        <v>Si</v>
      </c>
      <c r="I43" s="136" t="str">
        <f>VLOOKUP(E43,VIP!$A$2:$O9821,8,FALSE)</f>
        <v>Si</v>
      </c>
      <c r="J43" s="136" t="str">
        <f>VLOOKUP(E43,VIP!$A$2:$O9771,8,FALSE)</f>
        <v>Si</v>
      </c>
      <c r="K43" s="136" t="str">
        <f>VLOOKUP(E43,VIP!$A$2:$O13345,6,0)</f>
        <v>SI</v>
      </c>
      <c r="L43" s="134" t="s">
        <v>2450</v>
      </c>
      <c r="M43" s="130" t="s">
        <v>2456</v>
      </c>
      <c r="N43" s="130" t="s">
        <v>2463</v>
      </c>
      <c r="O43" s="140" t="s">
        <v>2464</v>
      </c>
      <c r="P43" s="135"/>
      <c r="Q43" s="130" t="s">
        <v>2450</v>
      </c>
    </row>
    <row r="44" spans="1:17" ht="18" hidden="1" x14ac:dyDescent="0.25">
      <c r="A44" s="136" t="str">
        <f>VLOOKUP(E44,'LISTADO ATM'!$A$2:$C$899,3,0)</f>
        <v>DISTRITO NACIONAL</v>
      </c>
      <c r="B44" s="133" t="s">
        <v>2615</v>
      </c>
      <c r="C44" s="131">
        <v>44318.869108796294</v>
      </c>
      <c r="D44" s="131" t="s">
        <v>2459</v>
      </c>
      <c r="E44" s="132">
        <v>719</v>
      </c>
      <c r="F44" s="140" t="str">
        <f>VLOOKUP(E44,VIP!$A$2:$O12933,2,0)</f>
        <v>DRBR419</v>
      </c>
      <c r="G44" s="136" t="str">
        <f>VLOOKUP(E44,'LISTADO ATM'!$A$2:$B$898,2,0)</f>
        <v xml:space="preserve">ATM Ayuntamiento Municipal San Luís </v>
      </c>
      <c r="H44" s="136" t="str">
        <f>VLOOKUP(E44,VIP!$A$2:$O17854,7,FALSE)</f>
        <v>Si</v>
      </c>
      <c r="I44" s="136" t="str">
        <f>VLOOKUP(E44,VIP!$A$2:$O9819,8,FALSE)</f>
        <v>Si</v>
      </c>
      <c r="J44" s="136" t="str">
        <f>VLOOKUP(E44,VIP!$A$2:$O9769,8,FALSE)</f>
        <v>Si</v>
      </c>
      <c r="K44" s="136" t="str">
        <f>VLOOKUP(E44,VIP!$A$2:$O13343,6,0)</f>
        <v>NO</v>
      </c>
      <c r="L44" s="134" t="s">
        <v>2419</v>
      </c>
      <c r="M44" s="130" t="s">
        <v>2456</v>
      </c>
      <c r="N44" s="130" t="s">
        <v>2463</v>
      </c>
      <c r="O44" s="140" t="s">
        <v>2464</v>
      </c>
      <c r="P44" s="135"/>
      <c r="Q44" s="130" t="s">
        <v>2419</v>
      </c>
    </row>
    <row r="45" spans="1:17" ht="18" x14ac:dyDescent="0.25">
      <c r="A45" s="136" t="str">
        <f>VLOOKUP(E45,'LISTADO ATM'!$A$2:$C$899,3,0)</f>
        <v>NORTE</v>
      </c>
      <c r="B45" s="133" t="s">
        <v>2614</v>
      </c>
      <c r="C45" s="131">
        <v>44318.875752314816</v>
      </c>
      <c r="D45" s="131" t="s">
        <v>2575</v>
      </c>
      <c r="E45" s="132">
        <v>877</v>
      </c>
      <c r="F45" s="140" t="str">
        <f>VLOOKUP(E45,VIP!$A$2:$O12932,2,0)</f>
        <v>DRBR877</v>
      </c>
      <c r="G45" s="136" t="str">
        <f>VLOOKUP(E45,'LISTADO ATM'!$A$2:$B$898,2,0)</f>
        <v xml:space="preserve">ATM Estación Los Samanes (Ranchito, La Vega) </v>
      </c>
      <c r="H45" s="136" t="str">
        <f>VLOOKUP(E45,VIP!$A$2:$O17853,7,FALSE)</f>
        <v>Si</v>
      </c>
      <c r="I45" s="136" t="str">
        <f>VLOOKUP(E45,VIP!$A$2:$O9818,8,FALSE)</f>
        <v>Si</v>
      </c>
      <c r="J45" s="136" t="str">
        <f>VLOOKUP(E45,VIP!$A$2:$O9768,8,FALSE)</f>
        <v>Si</v>
      </c>
      <c r="K45" s="136" t="str">
        <f>VLOOKUP(E45,VIP!$A$2:$O13342,6,0)</f>
        <v>NO</v>
      </c>
      <c r="L45" s="134" t="s">
        <v>2419</v>
      </c>
      <c r="M45" s="150" t="s">
        <v>2724</v>
      </c>
      <c r="N45" s="130" t="s">
        <v>2463</v>
      </c>
      <c r="O45" s="140" t="s">
        <v>2576</v>
      </c>
      <c r="P45" s="135"/>
      <c r="Q45" s="151">
        <v>44320.820567129631</v>
      </c>
    </row>
    <row r="46" spans="1:17" ht="18" hidden="1" x14ac:dyDescent="0.25">
      <c r="A46" s="136" t="str">
        <f>VLOOKUP(E46,'LISTADO ATM'!$A$2:$C$899,3,0)</f>
        <v>DISTRITO NACIONAL</v>
      </c>
      <c r="B46" s="133" t="s">
        <v>2619</v>
      </c>
      <c r="C46" s="131">
        <v>44319.240613425929</v>
      </c>
      <c r="D46" s="131" t="s">
        <v>2483</v>
      </c>
      <c r="E46" s="132">
        <v>239</v>
      </c>
      <c r="F46" s="141" t="str">
        <f>VLOOKUP(E46,VIP!$A$2:$O12920,2,0)</f>
        <v>DRBR239</v>
      </c>
      <c r="G46" s="136" t="str">
        <f>VLOOKUP(E46,'LISTADO ATM'!$A$2:$B$898,2,0)</f>
        <v xml:space="preserve">ATM Autobanco Charles de Gaulle </v>
      </c>
      <c r="H46" s="136" t="str">
        <f>VLOOKUP(E46,VIP!$A$2:$O17841,7,FALSE)</f>
        <v>Si</v>
      </c>
      <c r="I46" s="136" t="str">
        <f>VLOOKUP(E46,VIP!$A$2:$O9806,8,FALSE)</f>
        <v>Si</v>
      </c>
      <c r="J46" s="136" t="str">
        <f>VLOOKUP(E46,VIP!$A$2:$O9756,8,FALSE)</f>
        <v>Si</v>
      </c>
      <c r="K46" s="136" t="str">
        <f>VLOOKUP(E46,VIP!$A$2:$O13330,6,0)</f>
        <v>SI</v>
      </c>
      <c r="L46" s="134" t="s">
        <v>2618</v>
      </c>
      <c r="M46" s="130" t="s">
        <v>2456</v>
      </c>
      <c r="N46" s="130" t="s">
        <v>2463</v>
      </c>
      <c r="O46" s="144" t="s">
        <v>2484</v>
      </c>
      <c r="P46" s="135"/>
      <c r="Q46" s="130" t="s">
        <v>2618</v>
      </c>
    </row>
    <row r="47" spans="1:17" ht="18" hidden="1" x14ac:dyDescent="0.25">
      <c r="A47" s="136" t="str">
        <f>VLOOKUP(E47,'LISTADO ATM'!$A$2:$C$899,3,0)</f>
        <v>DISTRITO NACIONAL</v>
      </c>
      <c r="B47" s="133" t="s">
        <v>2620</v>
      </c>
      <c r="C47" s="131">
        <v>44319.242997685185</v>
      </c>
      <c r="D47" s="131" t="s">
        <v>2459</v>
      </c>
      <c r="E47" s="132">
        <v>180</v>
      </c>
      <c r="F47" s="141" t="str">
        <f>VLOOKUP(E47,VIP!$A$2:$O12921,2,0)</f>
        <v>DRBR180</v>
      </c>
      <c r="G47" s="136" t="str">
        <f>VLOOKUP(E47,'LISTADO ATM'!$A$2:$B$898,2,0)</f>
        <v xml:space="preserve">ATM Megacentro II </v>
      </c>
      <c r="H47" s="136" t="str">
        <f>VLOOKUP(E47,VIP!$A$2:$O17842,7,FALSE)</f>
        <v>Si</v>
      </c>
      <c r="I47" s="136" t="str">
        <f>VLOOKUP(E47,VIP!$A$2:$O9807,8,FALSE)</f>
        <v>Si</v>
      </c>
      <c r="J47" s="136" t="str">
        <f>VLOOKUP(E47,VIP!$A$2:$O9757,8,FALSE)</f>
        <v>Si</v>
      </c>
      <c r="K47" s="136" t="str">
        <f>VLOOKUP(E47,VIP!$A$2:$O13331,6,0)</f>
        <v>SI</v>
      </c>
      <c r="L47" s="134" t="s">
        <v>2618</v>
      </c>
      <c r="M47" s="130" t="s">
        <v>2456</v>
      </c>
      <c r="N47" s="130" t="s">
        <v>2463</v>
      </c>
      <c r="O47" s="141" t="s">
        <v>2464</v>
      </c>
      <c r="P47" s="135"/>
      <c r="Q47" s="130" t="s">
        <v>2618</v>
      </c>
    </row>
    <row r="48" spans="1:17" ht="18" x14ac:dyDescent="0.25">
      <c r="A48" s="136" t="str">
        <f>VLOOKUP(E48,'LISTADO ATM'!$A$2:$C$899,3,0)</f>
        <v>DISTRITO NACIONAL</v>
      </c>
      <c r="B48" s="133">
        <v>3335872200</v>
      </c>
      <c r="C48" s="131">
        <v>44319.319444444445</v>
      </c>
      <c r="D48" s="131" t="s">
        <v>2459</v>
      </c>
      <c r="E48" s="132">
        <v>43</v>
      </c>
      <c r="F48" s="141" t="str">
        <f>VLOOKUP(E48,VIP!$A$2:$O12924,2,0)</f>
        <v>DRBR043</v>
      </c>
      <c r="G48" s="136" t="str">
        <f>VLOOKUP(E48,'LISTADO ATM'!$A$2:$B$898,2,0)</f>
        <v xml:space="preserve">ATM Zona Franca San Isidro </v>
      </c>
      <c r="H48" s="136" t="str">
        <f>VLOOKUP(E48,VIP!$A$2:$O17845,7,FALSE)</f>
        <v>Si</v>
      </c>
      <c r="I48" s="136" t="str">
        <f>VLOOKUP(E48,VIP!$A$2:$O9810,8,FALSE)</f>
        <v>No</v>
      </c>
      <c r="J48" s="136" t="str">
        <f>VLOOKUP(E48,VIP!$A$2:$O9760,8,FALSE)</f>
        <v>No</v>
      </c>
      <c r="K48" s="136" t="str">
        <f>VLOOKUP(E48,VIP!$A$2:$O13334,6,0)</f>
        <v>NO</v>
      </c>
      <c r="L48" s="134" t="s">
        <v>2419</v>
      </c>
      <c r="M48" s="150" t="s">
        <v>2724</v>
      </c>
      <c r="N48" s="130" t="s">
        <v>2463</v>
      </c>
      <c r="O48" s="141" t="s">
        <v>2464</v>
      </c>
      <c r="P48" s="135"/>
      <c r="Q48" s="151">
        <v>44320.883240740739</v>
      </c>
    </row>
    <row r="49" spans="1:17" ht="18" x14ac:dyDescent="0.25">
      <c r="A49" s="136" t="str">
        <f>VLOOKUP(E49,'LISTADO ATM'!$A$2:$C$899,3,0)</f>
        <v>DISTRITO NACIONAL</v>
      </c>
      <c r="B49" s="133" t="s">
        <v>2623</v>
      </c>
      <c r="C49" s="131">
        <v>44319.573993055557</v>
      </c>
      <c r="D49" s="131" t="s">
        <v>2181</v>
      </c>
      <c r="E49" s="132">
        <v>589</v>
      </c>
      <c r="F49" s="141" t="str">
        <f>VLOOKUP(E49,VIP!$A$2:$O12941,2,0)</f>
        <v>DRBR23E</v>
      </c>
      <c r="G49" s="136" t="str">
        <f>VLOOKUP(E49,'LISTADO ATM'!$A$2:$B$898,2,0)</f>
        <v xml:space="preserve">ATM S/M Bravo San Vicente de Paul </v>
      </c>
      <c r="H49" s="136" t="str">
        <f>VLOOKUP(E49,VIP!$A$2:$O17862,7,FALSE)</f>
        <v>Si</v>
      </c>
      <c r="I49" s="136" t="str">
        <f>VLOOKUP(E49,VIP!$A$2:$O9827,8,FALSE)</f>
        <v>No</v>
      </c>
      <c r="J49" s="136" t="str">
        <f>VLOOKUP(E49,VIP!$A$2:$O9777,8,FALSE)</f>
        <v>No</v>
      </c>
      <c r="K49" s="136" t="str">
        <f>VLOOKUP(E49,VIP!$A$2:$O13351,6,0)</f>
        <v>NO</v>
      </c>
      <c r="L49" s="134" t="s">
        <v>2220</v>
      </c>
      <c r="M49" s="150" t="s">
        <v>2724</v>
      </c>
      <c r="N49" s="130" t="s">
        <v>2463</v>
      </c>
      <c r="O49" s="141" t="s">
        <v>2465</v>
      </c>
      <c r="P49" s="135"/>
      <c r="Q49" s="151">
        <v>44320.511805555558</v>
      </c>
    </row>
    <row r="50" spans="1:17" ht="18" hidden="1" x14ac:dyDescent="0.25">
      <c r="A50" s="136" t="str">
        <f>VLOOKUP(E50,'LISTADO ATM'!$A$2:$C$899,3,0)</f>
        <v>NORTE</v>
      </c>
      <c r="B50" s="133" t="s">
        <v>2624</v>
      </c>
      <c r="C50" s="131">
        <v>44319.651319444441</v>
      </c>
      <c r="D50" s="131" t="s">
        <v>2181</v>
      </c>
      <c r="E50" s="132">
        <v>395</v>
      </c>
      <c r="F50" s="141" t="str">
        <f>VLOOKUP(E50,VIP!$A$2:$O12945,2,0)</f>
        <v>DRBR395</v>
      </c>
      <c r="G50" s="136" t="str">
        <f>VLOOKUP(E50,'LISTADO ATM'!$A$2:$B$898,2,0)</f>
        <v xml:space="preserve">ATM UNP Sabana Iglesia </v>
      </c>
      <c r="H50" s="136" t="str">
        <f>VLOOKUP(E50,VIP!$A$2:$O17866,7,FALSE)</f>
        <v>Si</v>
      </c>
      <c r="I50" s="136" t="str">
        <f>VLOOKUP(E50,VIP!$A$2:$O9831,8,FALSE)</f>
        <v>Si</v>
      </c>
      <c r="J50" s="136" t="str">
        <f>VLOOKUP(E50,VIP!$A$2:$O9781,8,FALSE)</f>
        <v>Si</v>
      </c>
      <c r="K50" s="136" t="str">
        <f>VLOOKUP(E50,VIP!$A$2:$O13355,6,0)</f>
        <v>NO</v>
      </c>
      <c r="L50" s="134" t="s">
        <v>2220</v>
      </c>
      <c r="M50" s="130" t="s">
        <v>2456</v>
      </c>
      <c r="N50" s="130" t="s">
        <v>2463</v>
      </c>
      <c r="O50" s="141" t="s">
        <v>2465</v>
      </c>
      <c r="P50" s="136"/>
      <c r="Q50" s="130" t="s">
        <v>2220</v>
      </c>
    </row>
    <row r="51" spans="1:17" ht="18" x14ac:dyDescent="0.25">
      <c r="A51" s="136" t="str">
        <f>VLOOKUP(E51,'LISTADO ATM'!$A$2:$C$899,3,0)</f>
        <v>DISTRITO NACIONAL</v>
      </c>
      <c r="B51" s="133" t="s">
        <v>2652</v>
      </c>
      <c r="C51" s="131">
        <v>44319.678680555553</v>
      </c>
      <c r="D51" s="131" t="s">
        <v>2459</v>
      </c>
      <c r="E51" s="132">
        <v>684</v>
      </c>
      <c r="F51" s="141" t="str">
        <f>VLOOKUP(E51,VIP!$A$2:$O12978,2,0)</f>
        <v>DRBR684</v>
      </c>
      <c r="G51" s="136" t="str">
        <f>VLOOKUP(E51,'LISTADO ATM'!$A$2:$B$898,2,0)</f>
        <v>ATM Estación Texaco Prolongación 27 Febrero</v>
      </c>
      <c r="H51" s="136" t="str">
        <f>VLOOKUP(E51,VIP!$A$2:$O17899,7,FALSE)</f>
        <v>NO</v>
      </c>
      <c r="I51" s="136" t="str">
        <f>VLOOKUP(E51,VIP!$A$2:$O9864,8,FALSE)</f>
        <v>NO</v>
      </c>
      <c r="J51" s="136" t="str">
        <f>VLOOKUP(E51,VIP!$A$2:$O9814,8,FALSE)</f>
        <v>NO</v>
      </c>
      <c r="K51" s="136" t="str">
        <f>VLOOKUP(E51,VIP!$A$2:$O13388,6,0)</f>
        <v>NO</v>
      </c>
      <c r="L51" s="134" t="s">
        <v>2419</v>
      </c>
      <c r="M51" s="150" t="s">
        <v>2724</v>
      </c>
      <c r="N51" s="130" t="s">
        <v>2463</v>
      </c>
      <c r="O51" s="141" t="s">
        <v>2464</v>
      </c>
      <c r="P51" s="135"/>
      <c r="Q51" s="151">
        <v>44320.540972222225</v>
      </c>
    </row>
    <row r="52" spans="1:17" ht="18" x14ac:dyDescent="0.25">
      <c r="A52" s="136" t="str">
        <f>VLOOKUP(E52,'LISTADO ATM'!$A$2:$C$899,3,0)</f>
        <v>NORTE</v>
      </c>
      <c r="B52" s="133" t="s">
        <v>2651</v>
      </c>
      <c r="C52" s="131">
        <v>44319.681423611109</v>
      </c>
      <c r="D52" s="131" t="s">
        <v>2483</v>
      </c>
      <c r="E52" s="132">
        <v>687</v>
      </c>
      <c r="F52" s="141" t="str">
        <f>VLOOKUP(E52,VIP!$A$2:$O12976,2,0)</f>
        <v>DRBR687</v>
      </c>
      <c r="G52" s="136" t="str">
        <f>VLOOKUP(E52,'LISTADO ATM'!$A$2:$B$898,2,0)</f>
        <v>ATM Oficina Monterrico II</v>
      </c>
      <c r="H52" s="136" t="str">
        <f>VLOOKUP(E52,VIP!$A$2:$O17897,7,FALSE)</f>
        <v>NO</v>
      </c>
      <c r="I52" s="136" t="str">
        <f>VLOOKUP(E52,VIP!$A$2:$O9862,8,FALSE)</f>
        <v>NO</v>
      </c>
      <c r="J52" s="136" t="str">
        <f>VLOOKUP(E52,VIP!$A$2:$O9812,8,FALSE)</f>
        <v>NO</v>
      </c>
      <c r="K52" s="136" t="str">
        <f>VLOOKUP(E52,VIP!$A$2:$O13386,6,0)</f>
        <v>SI</v>
      </c>
      <c r="L52" s="134" t="s">
        <v>2419</v>
      </c>
      <c r="M52" s="150" t="s">
        <v>2724</v>
      </c>
      <c r="N52" s="130" t="s">
        <v>2463</v>
      </c>
      <c r="O52" s="148" t="s">
        <v>2579</v>
      </c>
      <c r="P52" s="135"/>
      <c r="Q52" s="151">
        <v>44320.541666666664</v>
      </c>
    </row>
    <row r="53" spans="1:17" ht="18" x14ac:dyDescent="0.25">
      <c r="A53" s="136" t="str">
        <f>VLOOKUP(E53,'LISTADO ATM'!$A$2:$C$899,3,0)</f>
        <v>SUR</v>
      </c>
      <c r="B53" s="133" t="s">
        <v>2650</v>
      </c>
      <c r="C53" s="131">
        <v>44319.682592592595</v>
      </c>
      <c r="D53" s="131" t="s">
        <v>2483</v>
      </c>
      <c r="E53" s="132">
        <v>296</v>
      </c>
      <c r="F53" s="141" t="str">
        <f>VLOOKUP(E53,VIP!$A$2:$O12975,2,0)</f>
        <v>DRBR296</v>
      </c>
      <c r="G53" s="136" t="str">
        <f>VLOOKUP(E53,'LISTADO ATM'!$A$2:$B$898,2,0)</f>
        <v>ATM Estación BANICOMB (Baní)  ECO Petroleo</v>
      </c>
      <c r="H53" s="136" t="str">
        <f>VLOOKUP(E53,VIP!$A$2:$O17896,7,FALSE)</f>
        <v>Si</v>
      </c>
      <c r="I53" s="136" t="str">
        <f>VLOOKUP(E53,VIP!$A$2:$O9861,8,FALSE)</f>
        <v>Si</v>
      </c>
      <c r="J53" s="136" t="str">
        <f>VLOOKUP(E53,VIP!$A$2:$O9811,8,FALSE)</f>
        <v>Si</v>
      </c>
      <c r="K53" s="136" t="str">
        <f>VLOOKUP(E53,VIP!$A$2:$O13385,6,0)</f>
        <v>NO</v>
      </c>
      <c r="L53" s="134" t="s">
        <v>2419</v>
      </c>
      <c r="M53" s="150" t="s">
        <v>2724</v>
      </c>
      <c r="N53" s="130" t="s">
        <v>2463</v>
      </c>
      <c r="O53" s="148" t="s">
        <v>2579</v>
      </c>
      <c r="P53" s="135"/>
      <c r="Q53" s="151">
        <v>44320.540972222225</v>
      </c>
    </row>
    <row r="54" spans="1:17" ht="18" x14ac:dyDescent="0.25">
      <c r="A54" s="136" t="str">
        <f>VLOOKUP(E54,'LISTADO ATM'!$A$2:$C$899,3,0)</f>
        <v>NORTE</v>
      </c>
      <c r="B54" s="133" t="s">
        <v>2649</v>
      </c>
      <c r="C54" s="131">
        <v>44319.684351851851</v>
      </c>
      <c r="D54" s="131" t="s">
        <v>2575</v>
      </c>
      <c r="E54" s="132">
        <v>732</v>
      </c>
      <c r="F54" s="141" t="str">
        <f>VLOOKUP(E54,VIP!$A$2:$O12974,2,0)</f>
        <v>DRBR12H</v>
      </c>
      <c r="G54" s="136" t="str">
        <f>VLOOKUP(E54,'LISTADO ATM'!$A$2:$B$898,2,0)</f>
        <v xml:space="preserve">ATM Molino del Valle (Santiago) </v>
      </c>
      <c r="H54" s="136" t="str">
        <f>VLOOKUP(E54,VIP!$A$2:$O17895,7,FALSE)</f>
        <v>Si</v>
      </c>
      <c r="I54" s="136" t="str">
        <f>VLOOKUP(E54,VIP!$A$2:$O9860,8,FALSE)</f>
        <v>Si</v>
      </c>
      <c r="J54" s="136" t="str">
        <f>VLOOKUP(E54,VIP!$A$2:$O9810,8,FALSE)</f>
        <v>Si</v>
      </c>
      <c r="K54" s="136" t="str">
        <f>VLOOKUP(E54,VIP!$A$2:$O13384,6,0)</f>
        <v>NO</v>
      </c>
      <c r="L54" s="134" t="s">
        <v>2419</v>
      </c>
      <c r="M54" s="150" t="s">
        <v>2724</v>
      </c>
      <c r="N54" s="130" t="s">
        <v>2463</v>
      </c>
      <c r="O54" s="145" t="s">
        <v>2576</v>
      </c>
      <c r="P54" s="135"/>
      <c r="Q54" s="151">
        <v>44320.445833333331</v>
      </c>
    </row>
    <row r="55" spans="1:17" ht="18" x14ac:dyDescent="0.25">
      <c r="A55" s="136" t="str">
        <f>VLOOKUP(E55,'LISTADO ATM'!$A$2:$C$899,3,0)</f>
        <v>DISTRITO NACIONAL</v>
      </c>
      <c r="B55" s="133" t="s">
        <v>2648</v>
      </c>
      <c r="C55" s="131">
        <v>44319.686354166668</v>
      </c>
      <c r="D55" s="131" t="s">
        <v>2459</v>
      </c>
      <c r="E55" s="132">
        <v>744</v>
      </c>
      <c r="F55" s="141" t="str">
        <f>VLOOKUP(E55,VIP!$A$2:$O12973,2,0)</f>
        <v>DRBR289</v>
      </c>
      <c r="G55" s="136" t="str">
        <f>VLOOKUP(E55,'LISTADO ATM'!$A$2:$B$898,2,0)</f>
        <v xml:space="preserve">ATM Multicentro La Sirena Venezuela </v>
      </c>
      <c r="H55" s="136" t="str">
        <f>VLOOKUP(E55,VIP!$A$2:$O17894,7,FALSE)</f>
        <v>Si</v>
      </c>
      <c r="I55" s="136" t="str">
        <f>VLOOKUP(E55,VIP!$A$2:$O9859,8,FALSE)</f>
        <v>Si</v>
      </c>
      <c r="J55" s="136" t="str">
        <f>VLOOKUP(E55,VIP!$A$2:$O9809,8,FALSE)</f>
        <v>Si</v>
      </c>
      <c r="K55" s="136" t="str">
        <f>VLOOKUP(E55,VIP!$A$2:$O13383,6,0)</f>
        <v>SI</v>
      </c>
      <c r="L55" s="134" t="s">
        <v>2419</v>
      </c>
      <c r="M55" s="150" t="s">
        <v>2724</v>
      </c>
      <c r="N55" s="130" t="s">
        <v>2463</v>
      </c>
      <c r="O55" s="145" t="s">
        <v>2464</v>
      </c>
      <c r="P55" s="135"/>
      <c r="Q55" s="151">
        <v>44320.452777777777</v>
      </c>
    </row>
    <row r="56" spans="1:17" ht="18" x14ac:dyDescent="0.25">
      <c r="A56" s="136" t="str">
        <f>VLOOKUP(E56,'LISTADO ATM'!$A$2:$C$899,3,0)</f>
        <v>ESTE</v>
      </c>
      <c r="B56" s="133" t="s">
        <v>2647</v>
      </c>
      <c r="C56" s="131">
        <v>44319.68822916667</v>
      </c>
      <c r="D56" s="131" t="s">
        <v>2459</v>
      </c>
      <c r="E56" s="132">
        <v>114</v>
      </c>
      <c r="F56" s="141" t="str">
        <f>VLOOKUP(E56,VIP!$A$2:$O12971,2,0)</f>
        <v>DRBR114</v>
      </c>
      <c r="G56" s="136" t="str">
        <f>VLOOKUP(E56,'LISTADO ATM'!$A$2:$B$898,2,0)</f>
        <v xml:space="preserve">ATM Oficina Hato Mayor </v>
      </c>
      <c r="H56" s="136" t="str">
        <f>VLOOKUP(E56,VIP!$A$2:$O17892,7,FALSE)</f>
        <v>Si</v>
      </c>
      <c r="I56" s="136" t="str">
        <f>VLOOKUP(E56,VIP!$A$2:$O9857,8,FALSE)</f>
        <v>Si</v>
      </c>
      <c r="J56" s="136" t="str">
        <f>VLOOKUP(E56,VIP!$A$2:$O9807,8,FALSE)</f>
        <v>Si</v>
      </c>
      <c r="K56" s="136" t="str">
        <f>VLOOKUP(E56,VIP!$A$2:$O13381,6,0)</f>
        <v>NO</v>
      </c>
      <c r="L56" s="134" t="s">
        <v>2419</v>
      </c>
      <c r="M56" s="150" t="s">
        <v>2724</v>
      </c>
      <c r="N56" s="130" t="s">
        <v>2463</v>
      </c>
      <c r="O56" s="145" t="s">
        <v>2464</v>
      </c>
      <c r="P56" s="135"/>
      <c r="Q56" s="151">
        <v>44320.454861111109</v>
      </c>
    </row>
    <row r="57" spans="1:17" ht="18" x14ac:dyDescent="0.25">
      <c r="A57" s="136" t="str">
        <f>VLOOKUP(E57,'LISTADO ATM'!$A$2:$C$899,3,0)</f>
        <v>DISTRITO NACIONAL</v>
      </c>
      <c r="B57" s="133" t="s">
        <v>2646</v>
      </c>
      <c r="C57" s="131">
        <v>44319.69195601852</v>
      </c>
      <c r="D57" s="131" t="s">
        <v>2459</v>
      </c>
      <c r="E57" s="132">
        <v>546</v>
      </c>
      <c r="F57" s="141" t="str">
        <f>VLOOKUP(E57,VIP!$A$2:$O12968,2,0)</f>
        <v>DRBR230</v>
      </c>
      <c r="G57" s="136" t="str">
        <f>VLOOKUP(E57,'LISTADO ATM'!$A$2:$B$898,2,0)</f>
        <v xml:space="preserve">ATM ITLA </v>
      </c>
      <c r="H57" s="136" t="str">
        <f>VLOOKUP(E57,VIP!$A$2:$O17889,7,FALSE)</f>
        <v>Si</v>
      </c>
      <c r="I57" s="136" t="str">
        <f>VLOOKUP(E57,VIP!$A$2:$O9854,8,FALSE)</f>
        <v>Si</v>
      </c>
      <c r="J57" s="136" t="str">
        <f>VLOOKUP(E57,VIP!$A$2:$O9804,8,FALSE)</f>
        <v>Si</v>
      </c>
      <c r="K57" s="136" t="str">
        <f>VLOOKUP(E57,VIP!$A$2:$O13378,6,0)</f>
        <v>NO</v>
      </c>
      <c r="L57" s="134" t="s">
        <v>2419</v>
      </c>
      <c r="M57" s="150" t="s">
        <v>2724</v>
      </c>
      <c r="N57" s="130" t="s">
        <v>2463</v>
      </c>
      <c r="O57" s="145" t="s">
        <v>2464</v>
      </c>
      <c r="P57" s="135"/>
      <c r="Q57" s="151">
        <v>44320.618055555555</v>
      </c>
    </row>
    <row r="58" spans="1:17" ht="18" x14ac:dyDescent="0.25">
      <c r="A58" s="136" t="str">
        <f>VLOOKUP(E58,'LISTADO ATM'!$A$2:$C$899,3,0)</f>
        <v>DISTRITO NACIONAL</v>
      </c>
      <c r="B58" s="133" t="s">
        <v>2645</v>
      </c>
      <c r="C58" s="131">
        <v>44319.693252314813</v>
      </c>
      <c r="D58" s="131" t="s">
        <v>2459</v>
      </c>
      <c r="E58" s="132">
        <v>738</v>
      </c>
      <c r="F58" s="141" t="str">
        <f>VLOOKUP(E58,VIP!$A$2:$O12966,2,0)</f>
        <v>DRBR24S</v>
      </c>
      <c r="G58" s="136" t="str">
        <f>VLOOKUP(E58,'LISTADO ATM'!$A$2:$B$898,2,0)</f>
        <v xml:space="preserve">ATM Zona Franca Los Alcarrizos </v>
      </c>
      <c r="H58" s="136" t="str">
        <f>VLOOKUP(E58,VIP!$A$2:$O17887,7,FALSE)</f>
        <v>Si</v>
      </c>
      <c r="I58" s="136" t="str">
        <f>VLOOKUP(E58,VIP!$A$2:$O9852,8,FALSE)</f>
        <v>Si</v>
      </c>
      <c r="J58" s="136" t="str">
        <f>VLOOKUP(E58,VIP!$A$2:$O9802,8,FALSE)</f>
        <v>Si</v>
      </c>
      <c r="K58" s="136" t="str">
        <f>VLOOKUP(E58,VIP!$A$2:$O13376,6,0)</f>
        <v>NO</v>
      </c>
      <c r="L58" s="134" t="s">
        <v>2419</v>
      </c>
      <c r="M58" s="150" t="s">
        <v>2724</v>
      </c>
      <c r="N58" s="130" t="s">
        <v>2463</v>
      </c>
      <c r="O58" s="141" t="s">
        <v>2464</v>
      </c>
      <c r="P58" s="135"/>
      <c r="Q58" s="151">
        <v>44320.879884259259</v>
      </c>
    </row>
    <row r="59" spans="1:17" ht="18" x14ac:dyDescent="0.25">
      <c r="A59" s="136" t="str">
        <f>VLOOKUP(E59,'LISTADO ATM'!$A$2:$C$899,3,0)</f>
        <v>DISTRITO NACIONAL</v>
      </c>
      <c r="B59" s="133" t="s">
        <v>2644</v>
      </c>
      <c r="C59" s="131">
        <v>44319.695219907408</v>
      </c>
      <c r="D59" s="131" t="s">
        <v>2459</v>
      </c>
      <c r="E59" s="132">
        <v>32</v>
      </c>
      <c r="F59" s="141" t="str">
        <f>VLOOKUP(E59,VIP!$A$2:$O12965,2,0)</f>
        <v>DRBR032</v>
      </c>
      <c r="G59" s="136" t="str">
        <f>VLOOKUP(E59,'LISTADO ATM'!$A$2:$B$898,2,0)</f>
        <v xml:space="preserve">ATM Oficina San Martín II </v>
      </c>
      <c r="H59" s="136" t="str">
        <f>VLOOKUP(E59,VIP!$A$2:$O17886,7,FALSE)</f>
        <v>Si</v>
      </c>
      <c r="I59" s="136" t="str">
        <f>VLOOKUP(E59,VIP!$A$2:$O9851,8,FALSE)</f>
        <v>Si</v>
      </c>
      <c r="J59" s="136" t="str">
        <f>VLOOKUP(E59,VIP!$A$2:$O9801,8,FALSE)</f>
        <v>Si</v>
      </c>
      <c r="K59" s="136" t="str">
        <f>VLOOKUP(E59,VIP!$A$2:$O13375,6,0)</f>
        <v>NO</v>
      </c>
      <c r="L59" s="134" t="s">
        <v>2450</v>
      </c>
      <c r="M59" s="150" t="s">
        <v>2724</v>
      </c>
      <c r="N59" s="130" t="s">
        <v>2463</v>
      </c>
      <c r="O59" s="147" t="s">
        <v>2464</v>
      </c>
      <c r="P59" s="135"/>
      <c r="Q59" s="151">
        <v>44320.589583333334</v>
      </c>
    </row>
    <row r="60" spans="1:17" ht="18" x14ac:dyDescent="0.25">
      <c r="A60" s="136" t="str">
        <f>VLOOKUP(E60,'LISTADO ATM'!$A$2:$C$899,3,0)</f>
        <v>DISTRITO NACIONAL</v>
      </c>
      <c r="B60" s="133" t="s">
        <v>2643</v>
      </c>
      <c r="C60" s="131">
        <v>44319.699421296296</v>
      </c>
      <c r="D60" s="131" t="s">
        <v>2575</v>
      </c>
      <c r="E60" s="132">
        <v>192</v>
      </c>
      <c r="F60" s="141" t="str">
        <f>VLOOKUP(E60,VIP!$A$2:$O12964,2,0)</f>
        <v>DRBR192</v>
      </c>
      <c r="G60" s="136" t="str">
        <f>VLOOKUP(E60,'LISTADO ATM'!$A$2:$B$898,2,0)</f>
        <v xml:space="preserve">ATM Autobanco Luperón II </v>
      </c>
      <c r="H60" s="136" t="str">
        <f>VLOOKUP(E60,VIP!$A$2:$O17885,7,FALSE)</f>
        <v>Si</v>
      </c>
      <c r="I60" s="136" t="str">
        <f>VLOOKUP(E60,VIP!$A$2:$O9850,8,FALSE)</f>
        <v>Si</v>
      </c>
      <c r="J60" s="136" t="str">
        <f>VLOOKUP(E60,VIP!$A$2:$O9800,8,FALSE)</f>
        <v>Si</v>
      </c>
      <c r="K60" s="136" t="str">
        <f>VLOOKUP(E60,VIP!$A$2:$O13374,6,0)</f>
        <v>NO</v>
      </c>
      <c r="L60" s="134" t="s">
        <v>2450</v>
      </c>
      <c r="M60" s="150" t="s">
        <v>2724</v>
      </c>
      <c r="N60" s="130" t="s">
        <v>2463</v>
      </c>
      <c r="O60" s="141" t="s">
        <v>2576</v>
      </c>
      <c r="P60" s="135"/>
      <c r="Q60" s="151">
        <v>44320.445833333331</v>
      </c>
    </row>
    <row r="61" spans="1:17" ht="18" x14ac:dyDescent="0.25">
      <c r="A61" s="136" t="str">
        <f>VLOOKUP(E61,'LISTADO ATM'!$A$2:$C$899,3,0)</f>
        <v>DISTRITO NACIONAL</v>
      </c>
      <c r="B61" s="133" t="s">
        <v>2642</v>
      </c>
      <c r="C61" s="131">
        <v>44319.703368055554</v>
      </c>
      <c r="D61" s="131" t="s">
        <v>2483</v>
      </c>
      <c r="E61" s="132">
        <v>378</v>
      </c>
      <c r="F61" s="141" t="str">
        <f>VLOOKUP(E61,VIP!$A$2:$O12962,2,0)</f>
        <v>DRBR378</v>
      </c>
      <c r="G61" s="136" t="str">
        <f>VLOOKUP(E61,'LISTADO ATM'!$A$2:$B$898,2,0)</f>
        <v>ATM UNP Villa Flores</v>
      </c>
      <c r="H61" s="136" t="str">
        <f>VLOOKUP(E61,VIP!$A$2:$O17883,7,FALSE)</f>
        <v>N/A</v>
      </c>
      <c r="I61" s="136" t="str">
        <f>VLOOKUP(E61,VIP!$A$2:$O9848,8,FALSE)</f>
        <v>N/A</v>
      </c>
      <c r="J61" s="136" t="str">
        <f>VLOOKUP(E61,VIP!$A$2:$O9798,8,FALSE)</f>
        <v>N/A</v>
      </c>
      <c r="K61" s="136" t="str">
        <f>VLOOKUP(E61,VIP!$A$2:$O13372,6,0)</f>
        <v>N/A</v>
      </c>
      <c r="L61" s="134" t="s">
        <v>2419</v>
      </c>
      <c r="M61" s="150" t="s">
        <v>2724</v>
      </c>
      <c r="N61" s="130" t="s">
        <v>2463</v>
      </c>
      <c r="O61" s="147" t="s">
        <v>2579</v>
      </c>
      <c r="P61" s="135"/>
      <c r="Q61" s="151">
        <v>44320.625</v>
      </c>
    </row>
    <row r="62" spans="1:17" ht="18" x14ac:dyDescent="0.25">
      <c r="A62" s="136" t="str">
        <f>VLOOKUP(E62,'LISTADO ATM'!$A$2:$C$899,3,0)</f>
        <v>NORTE</v>
      </c>
      <c r="B62" s="133" t="s">
        <v>2641</v>
      </c>
      <c r="C62" s="131">
        <v>44319.70484953704</v>
      </c>
      <c r="D62" s="131" t="s">
        <v>2182</v>
      </c>
      <c r="E62" s="132">
        <v>862</v>
      </c>
      <c r="F62" s="141" t="str">
        <f>VLOOKUP(E62,VIP!$A$2:$O12961,2,0)</f>
        <v>DRBR862</v>
      </c>
      <c r="G62" s="136" t="str">
        <f>VLOOKUP(E62,'LISTADO ATM'!$A$2:$B$898,2,0)</f>
        <v xml:space="preserve">ATM S/M Doble A (Sabaneta) </v>
      </c>
      <c r="H62" s="136" t="str">
        <f>VLOOKUP(E62,VIP!$A$2:$O17882,7,FALSE)</f>
        <v>Si</v>
      </c>
      <c r="I62" s="136" t="str">
        <f>VLOOKUP(E62,VIP!$A$2:$O9847,8,FALSE)</f>
        <v>Si</v>
      </c>
      <c r="J62" s="136" t="str">
        <f>VLOOKUP(E62,VIP!$A$2:$O9797,8,FALSE)</f>
        <v>Si</v>
      </c>
      <c r="K62" s="136" t="str">
        <f>VLOOKUP(E62,VIP!$A$2:$O13371,6,0)</f>
        <v>NO</v>
      </c>
      <c r="L62" s="134" t="s">
        <v>2479</v>
      </c>
      <c r="M62" s="150" t="s">
        <v>2724</v>
      </c>
      <c r="N62" s="130" t="s">
        <v>2463</v>
      </c>
      <c r="O62" s="152" t="s">
        <v>2492</v>
      </c>
      <c r="P62" s="135"/>
      <c r="Q62" s="151">
        <v>44320.595138888886</v>
      </c>
    </row>
    <row r="63" spans="1:17" ht="18" x14ac:dyDescent="0.25">
      <c r="A63" s="136" t="str">
        <f>VLOOKUP(E63,'LISTADO ATM'!$A$2:$C$899,3,0)</f>
        <v>NORTE</v>
      </c>
      <c r="B63" s="133" t="s">
        <v>2640</v>
      </c>
      <c r="C63" s="131">
        <v>44319.705694444441</v>
      </c>
      <c r="D63" s="131" t="s">
        <v>2182</v>
      </c>
      <c r="E63" s="132">
        <v>315</v>
      </c>
      <c r="F63" s="141" t="str">
        <f>VLOOKUP(E63,VIP!$A$2:$O12960,2,0)</f>
        <v>DRBR315</v>
      </c>
      <c r="G63" s="136" t="str">
        <f>VLOOKUP(E63,'LISTADO ATM'!$A$2:$B$898,2,0)</f>
        <v xml:space="preserve">ATM Oficina Estrella Sadalá </v>
      </c>
      <c r="H63" s="136" t="str">
        <f>VLOOKUP(E63,VIP!$A$2:$O17881,7,FALSE)</f>
        <v>Si</v>
      </c>
      <c r="I63" s="136" t="str">
        <f>VLOOKUP(E63,VIP!$A$2:$O9846,8,FALSE)</f>
        <v>Si</v>
      </c>
      <c r="J63" s="136" t="str">
        <f>VLOOKUP(E63,VIP!$A$2:$O9796,8,FALSE)</f>
        <v>Si</v>
      </c>
      <c r="K63" s="136" t="str">
        <f>VLOOKUP(E63,VIP!$A$2:$O13370,6,0)</f>
        <v>NO</v>
      </c>
      <c r="L63" s="134" t="s">
        <v>2479</v>
      </c>
      <c r="M63" s="150" t="s">
        <v>2724</v>
      </c>
      <c r="N63" s="130" t="s">
        <v>2463</v>
      </c>
      <c r="O63" s="152" t="s">
        <v>2492</v>
      </c>
      <c r="P63" s="135"/>
      <c r="Q63" s="151">
        <v>44320.458333333336</v>
      </c>
    </row>
    <row r="64" spans="1:17" ht="18" hidden="1" x14ac:dyDescent="0.25">
      <c r="A64" s="136" t="str">
        <f>VLOOKUP(E64,'LISTADO ATM'!$A$2:$C$899,3,0)</f>
        <v>DISTRITO NACIONAL</v>
      </c>
      <c r="B64" s="133" t="s">
        <v>2639</v>
      </c>
      <c r="C64" s="131">
        <v>44319.706076388888</v>
      </c>
      <c r="D64" s="131" t="s">
        <v>2459</v>
      </c>
      <c r="E64" s="132">
        <v>539</v>
      </c>
      <c r="F64" s="141" t="str">
        <f>VLOOKUP(E64,VIP!$A$2:$O12959,2,0)</f>
        <v>DRBR539</v>
      </c>
      <c r="G64" s="136" t="str">
        <f>VLOOKUP(E64,'LISTADO ATM'!$A$2:$B$898,2,0)</f>
        <v>ATM S/M La Cadena Los Proceres</v>
      </c>
      <c r="H64" s="136" t="str">
        <f>VLOOKUP(E64,VIP!$A$2:$O17880,7,FALSE)</f>
        <v>Si</v>
      </c>
      <c r="I64" s="136" t="str">
        <f>VLOOKUP(E64,VIP!$A$2:$O9845,8,FALSE)</f>
        <v>Si</v>
      </c>
      <c r="J64" s="136" t="str">
        <f>VLOOKUP(E64,VIP!$A$2:$O9795,8,FALSE)</f>
        <v>Si</v>
      </c>
      <c r="K64" s="136" t="str">
        <f>VLOOKUP(E64,VIP!$A$2:$O13369,6,0)</f>
        <v>NO</v>
      </c>
      <c r="L64" s="134" t="s">
        <v>2419</v>
      </c>
      <c r="M64" s="130" t="s">
        <v>2456</v>
      </c>
      <c r="N64" s="130" t="s">
        <v>2463</v>
      </c>
      <c r="O64" s="142" t="s">
        <v>2464</v>
      </c>
      <c r="P64" s="135"/>
      <c r="Q64" s="130" t="s">
        <v>2419</v>
      </c>
    </row>
    <row r="65" spans="1:17" ht="18" x14ac:dyDescent="0.25">
      <c r="A65" s="136" t="str">
        <f>VLOOKUP(E65,'LISTADO ATM'!$A$2:$C$899,3,0)</f>
        <v>DISTRITO NACIONAL</v>
      </c>
      <c r="B65" s="133" t="s">
        <v>2638</v>
      </c>
      <c r="C65" s="131">
        <v>44319.707094907404</v>
      </c>
      <c r="D65" s="131" t="s">
        <v>2483</v>
      </c>
      <c r="E65" s="132">
        <v>527</v>
      </c>
      <c r="F65" s="141" t="str">
        <f>VLOOKUP(E65,VIP!$A$2:$O12958,2,0)</f>
        <v>DRBR527</v>
      </c>
      <c r="G65" s="136" t="str">
        <f>VLOOKUP(E65,'LISTADO ATM'!$A$2:$B$898,2,0)</f>
        <v>ATM Oficina Zona Oriental II</v>
      </c>
      <c r="H65" s="136" t="str">
        <f>VLOOKUP(E65,VIP!$A$2:$O17879,7,FALSE)</f>
        <v>Si</v>
      </c>
      <c r="I65" s="136" t="str">
        <f>VLOOKUP(E65,VIP!$A$2:$O9844,8,FALSE)</f>
        <v>Si</v>
      </c>
      <c r="J65" s="136" t="str">
        <f>VLOOKUP(E65,VIP!$A$2:$O9794,8,FALSE)</f>
        <v>Si</v>
      </c>
      <c r="K65" s="136" t="str">
        <f>VLOOKUP(E65,VIP!$A$2:$O13368,6,0)</f>
        <v>SI</v>
      </c>
      <c r="L65" s="134" t="s">
        <v>2419</v>
      </c>
      <c r="M65" s="150" t="s">
        <v>2724</v>
      </c>
      <c r="N65" s="130" t="s">
        <v>2463</v>
      </c>
      <c r="O65" s="141" t="s">
        <v>2579</v>
      </c>
      <c r="P65" s="135"/>
      <c r="Q65" s="151">
        <v>44320.878518518519</v>
      </c>
    </row>
    <row r="66" spans="1:17" ht="18" x14ac:dyDescent="0.25">
      <c r="A66" s="136" t="str">
        <f>VLOOKUP(E66,'LISTADO ATM'!$A$2:$C$899,3,0)</f>
        <v>DISTRITO NACIONAL</v>
      </c>
      <c r="B66" s="133" t="s">
        <v>2637</v>
      </c>
      <c r="C66" s="131">
        <v>44319.724826388891</v>
      </c>
      <c r="D66" s="131" t="s">
        <v>2181</v>
      </c>
      <c r="E66" s="132">
        <v>839</v>
      </c>
      <c r="F66" s="141" t="str">
        <f>VLOOKUP(E66,VIP!$A$2:$O12957,2,0)</f>
        <v>DRBR839</v>
      </c>
      <c r="G66" s="136" t="str">
        <f>VLOOKUP(E66,'LISTADO ATM'!$A$2:$B$898,2,0)</f>
        <v xml:space="preserve">ATM INAPA </v>
      </c>
      <c r="H66" s="136" t="str">
        <f>VLOOKUP(E66,VIP!$A$2:$O17878,7,FALSE)</f>
        <v>Si</v>
      </c>
      <c r="I66" s="136" t="str">
        <f>VLOOKUP(E66,VIP!$A$2:$O9843,8,FALSE)</f>
        <v>Si</v>
      </c>
      <c r="J66" s="136" t="str">
        <f>VLOOKUP(E66,VIP!$A$2:$O9793,8,FALSE)</f>
        <v>Si</v>
      </c>
      <c r="K66" s="136" t="str">
        <f>VLOOKUP(E66,VIP!$A$2:$O13367,6,0)</f>
        <v>NO</v>
      </c>
      <c r="L66" s="134" t="s">
        <v>2246</v>
      </c>
      <c r="M66" s="150" t="s">
        <v>2724</v>
      </c>
      <c r="N66" s="130" t="s">
        <v>2463</v>
      </c>
      <c r="O66" s="141" t="s">
        <v>2465</v>
      </c>
      <c r="P66" s="136"/>
      <c r="Q66" s="151">
        <v>44320.439583333333</v>
      </c>
    </row>
    <row r="67" spans="1:17" ht="18" hidden="1" x14ac:dyDescent="0.25">
      <c r="A67" s="136" t="str">
        <f>VLOOKUP(E67,'LISTADO ATM'!$A$2:$C$899,3,0)</f>
        <v>DISTRITO NACIONAL</v>
      </c>
      <c r="B67" s="133" t="s">
        <v>2636</v>
      </c>
      <c r="C67" s="131">
        <v>44319.725115740737</v>
      </c>
      <c r="D67" s="131" t="s">
        <v>2181</v>
      </c>
      <c r="E67" s="132">
        <v>558</v>
      </c>
      <c r="F67" s="141" t="str">
        <f>VLOOKUP(E67,VIP!$A$2:$O12956,2,0)</f>
        <v>DRBR106</v>
      </c>
      <c r="G67" s="136" t="str">
        <f>VLOOKUP(E67,'LISTADO ATM'!$A$2:$B$898,2,0)</f>
        <v xml:space="preserve">ATM Base Naval 27 de Febrero (Sans Soucí) </v>
      </c>
      <c r="H67" s="136" t="str">
        <f>VLOOKUP(E67,VIP!$A$2:$O17877,7,FALSE)</f>
        <v>Si</v>
      </c>
      <c r="I67" s="136" t="str">
        <f>VLOOKUP(E67,VIP!$A$2:$O9842,8,FALSE)</f>
        <v>Si</v>
      </c>
      <c r="J67" s="136" t="str">
        <f>VLOOKUP(E67,VIP!$A$2:$O9792,8,FALSE)</f>
        <v>Si</v>
      </c>
      <c r="K67" s="136" t="str">
        <f>VLOOKUP(E67,VIP!$A$2:$O13366,6,0)</f>
        <v>NO</v>
      </c>
      <c r="L67" s="134" t="s">
        <v>2246</v>
      </c>
      <c r="M67" s="130" t="s">
        <v>2456</v>
      </c>
      <c r="N67" s="130" t="s">
        <v>2463</v>
      </c>
      <c r="O67" s="148" t="s">
        <v>2465</v>
      </c>
      <c r="P67" s="136"/>
      <c r="Q67" s="130" t="s">
        <v>2246</v>
      </c>
    </row>
    <row r="68" spans="1:17" ht="18" x14ac:dyDescent="0.25">
      <c r="A68" s="136" t="str">
        <f>VLOOKUP(E68,'LISTADO ATM'!$A$2:$C$899,3,0)</f>
        <v>DISTRITO NACIONAL</v>
      </c>
      <c r="B68" s="133" t="s">
        <v>2635</v>
      </c>
      <c r="C68" s="131">
        <v>44319.725578703707</v>
      </c>
      <c r="D68" s="131" t="s">
        <v>2181</v>
      </c>
      <c r="E68" s="132">
        <v>821</v>
      </c>
      <c r="F68" s="141" t="str">
        <f>VLOOKUP(E68,VIP!$A$2:$O12955,2,0)</f>
        <v>DRBR821</v>
      </c>
      <c r="G68" s="136" t="str">
        <f>VLOOKUP(E68,'LISTADO ATM'!$A$2:$B$898,2,0)</f>
        <v xml:space="preserve">ATM S/M Bravo Churchill </v>
      </c>
      <c r="H68" s="136" t="str">
        <f>VLOOKUP(E68,VIP!$A$2:$O17876,7,FALSE)</f>
        <v>Si</v>
      </c>
      <c r="I68" s="136" t="str">
        <f>VLOOKUP(E68,VIP!$A$2:$O9841,8,FALSE)</f>
        <v>No</v>
      </c>
      <c r="J68" s="136" t="str">
        <f>VLOOKUP(E68,VIP!$A$2:$O9791,8,FALSE)</f>
        <v>No</v>
      </c>
      <c r="K68" s="136" t="str">
        <f>VLOOKUP(E68,VIP!$A$2:$O13365,6,0)</f>
        <v>SI</v>
      </c>
      <c r="L68" s="134" t="s">
        <v>2246</v>
      </c>
      <c r="M68" s="150" t="s">
        <v>2724</v>
      </c>
      <c r="N68" s="130" t="s">
        <v>2463</v>
      </c>
      <c r="O68" s="148" t="s">
        <v>2465</v>
      </c>
      <c r="P68" s="136"/>
      <c r="Q68" s="151">
        <v>44320.8202662037</v>
      </c>
    </row>
    <row r="69" spans="1:17" ht="18" x14ac:dyDescent="0.25">
      <c r="A69" s="136" t="str">
        <f>VLOOKUP(E69,'LISTADO ATM'!$A$2:$C$899,3,0)</f>
        <v>DISTRITO NACIONAL</v>
      </c>
      <c r="B69" s="133" t="s">
        <v>2634</v>
      </c>
      <c r="C69" s="131">
        <v>44319.726840277777</v>
      </c>
      <c r="D69" s="131" t="s">
        <v>2181</v>
      </c>
      <c r="E69" s="132">
        <v>387</v>
      </c>
      <c r="F69" s="141" t="str">
        <f>VLOOKUP(E69,VIP!$A$2:$O12953,2,0)</f>
        <v>DRBR387</v>
      </c>
      <c r="G69" s="136" t="str">
        <f>VLOOKUP(E69,'LISTADO ATM'!$A$2:$B$898,2,0)</f>
        <v xml:space="preserve">ATM S/M La Cadena San Vicente de Paul </v>
      </c>
      <c r="H69" s="136" t="str">
        <f>VLOOKUP(E69,VIP!$A$2:$O17874,7,FALSE)</f>
        <v>Si</v>
      </c>
      <c r="I69" s="136" t="str">
        <f>VLOOKUP(E69,VIP!$A$2:$O9839,8,FALSE)</f>
        <v>Si</v>
      </c>
      <c r="J69" s="136" t="str">
        <f>VLOOKUP(E69,VIP!$A$2:$O9789,8,FALSE)</f>
        <v>Si</v>
      </c>
      <c r="K69" s="136" t="str">
        <f>VLOOKUP(E69,VIP!$A$2:$O13363,6,0)</f>
        <v>NO</v>
      </c>
      <c r="L69" s="134" t="s">
        <v>2246</v>
      </c>
      <c r="M69" s="150" t="s">
        <v>2724</v>
      </c>
      <c r="N69" s="130" t="s">
        <v>2463</v>
      </c>
      <c r="O69" s="141" t="s">
        <v>2465</v>
      </c>
      <c r="P69" s="136"/>
      <c r="Q69" s="151">
        <v>44320.520833333336</v>
      </c>
    </row>
    <row r="70" spans="1:17" ht="18" x14ac:dyDescent="0.25">
      <c r="A70" s="136" t="str">
        <f>VLOOKUP(E70,'LISTADO ATM'!$A$2:$C$899,3,0)</f>
        <v>ESTE</v>
      </c>
      <c r="B70" s="133" t="s">
        <v>2633</v>
      </c>
      <c r="C70" s="131">
        <v>44319.727280092593</v>
      </c>
      <c r="D70" s="131" t="s">
        <v>2181</v>
      </c>
      <c r="E70" s="132">
        <v>213</v>
      </c>
      <c r="F70" s="141" t="str">
        <f>VLOOKUP(E70,VIP!$A$2:$O12952,2,0)</f>
        <v>DRBR213</v>
      </c>
      <c r="G70" s="136" t="str">
        <f>VLOOKUP(E70,'LISTADO ATM'!$A$2:$B$898,2,0)</f>
        <v xml:space="preserve">ATM Almacenes Iberia (La Romana) </v>
      </c>
      <c r="H70" s="136" t="str">
        <f>VLOOKUP(E70,VIP!$A$2:$O17873,7,FALSE)</f>
        <v>Si</v>
      </c>
      <c r="I70" s="136" t="str">
        <f>VLOOKUP(E70,VIP!$A$2:$O9838,8,FALSE)</f>
        <v>Si</v>
      </c>
      <c r="J70" s="136" t="str">
        <f>VLOOKUP(E70,VIP!$A$2:$O9788,8,FALSE)</f>
        <v>Si</v>
      </c>
      <c r="K70" s="136" t="str">
        <f>VLOOKUP(E70,VIP!$A$2:$O13362,6,0)</f>
        <v>NO</v>
      </c>
      <c r="L70" s="134" t="s">
        <v>2246</v>
      </c>
      <c r="M70" s="150" t="s">
        <v>2724</v>
      </c>
      <c r="N70" s="130" t="s">
        <v>2463</v>
      </c>
      <c r="O70" s="141" t="s">
        <v>2465</v>
      </c>
      <c r="P70" s="136"/>
      <c r="Q70" s="151">
        <v>44320.806423611109</v>
      </c>
    </row>
    <row r="71" spans="1:17" ht="18" x14ac:dyDescent="0.25">
      <c r="A71" s="136" t="str">
        <f>VLOOKUP(E71,'LISTADO ATM'!$A$2:$C$899,3,0)</f>
        <v>NORTE</v>
      </c>
      <c r="B71" s="133" t="s">
        <v>2632</v>
      </c>
      <c r="C71" s="131">
        <v>44319.735949074071</v>
      </c>
      <c r="D71" s="131" t="s">
        <v>2483</v>
      </c>
      <c r="E71" s="132">
        <v>643</v>
      </c>
      <c r="F71" s="141" t="str">
        <f>VLOOKUP(E71,VIP!$A$2:$O12951,2,0)</f>
        <v>DRBR127</v>
      </c>
      <c r="G71" s="136" t="str">
        <f>VLOOKUP(E71,'LISTADO ATM'!$A$2:$B$898,2,0)</f>
        <v xml:space="preserve">ATM Oficina Valerio </v>
      </c>
      <c r="H71" s="136" t="str">
        <f>VLOOKUP(E71,VIP!$A$2:$O17872,7,FALSE)</f>
        <v>Si</v>
      </c>
      <c r="I71" s="136" t="str">
        <f>VLOOKUP(E71,VIP!$A$2:$O9837,8,FALSE)</f>
        <v>No</v>
      </c>
      <c r="J71" s="136" t="str">
        <f>VLOOKUP(E71,VIP!$A$2:$O9787,8,FALSE)</f>
        <v>No</v>
      </c>
      <c r="K71" s="136" t="str">
        <f>VLOOKUP(E71,VIP!$A$2:$O13361,6,0)</f>
        <v>NO</v>
      </c>
      <c r="L71" s="134" t="s">
        <v>2419</v>
      </c>
      <c r="M71" s="150" t="s">
        <v>2724</v>
      </c>
      <c r="N71" s="130" t="s">
        <v>2463</v>
      </c>
      <c r="O71" s="141" t="s">
        <v>2579</v>
      </c>
      <c r="P71" s="135"/>
      <c r="Q71" s="151">
        <v>44320.538888888892</v>
      </c>
    </row>
    <row r="72" spans="1:17" ht="18" x14ac:dyDescent="0.25">
      <c r="A72" s="136" t="str">
        <f>VLOOKUP(E72,'LISTADO ATM'!$A$2:$C$899,3,0)</f>
        <v>DISTRITO NACIONAL</v>
      </c>
      <c r="B72" s="133" t="s">
        <v>2631</v>
      </c>
      <c r="C72" s="131">
        <v>44319.739004629628</v>
      </c>
      <c r="D72" s="131" t="s">
        <v>2459</v>
      </c>
      <c r="E72" s="132">
        <v>655</v>
      </c>
      <c r="F72" s="141" t="str">
        <f>VLOOKUP(E72,VIP!$A$2:$O12949,2,0)</f>
        <v>DRBR655</v>
      </c>
      <c r="G72" s="136" t="str">
        <f>VLOOKUP(E72,'LISTADO ATM'!$A$2:$B$898,2,0)</f>
        <v>ATM Farmacia Sandra</v>
      </c>
      <c r="H72" s="136" t="str">
        <f>VLOOKUP(E72,VIP!$A$2:$O17870,7,FALSE)</f>
        <v>Si</v>
      </c>
      <c r="I72" s="136" t="str">
        <f>VLOOKUP(E72,VIP!$A$2:$O9835,8,FALSE)</f>
        <v>Si</v>
      </c>
      <c r="J72" s="136" t="str">
        <f>VLOOKUP(E72,VIP!$A$2:$O9785,8,FALSE)</f>
        <v>Si</v>
      </c>
      <c r="K72" s="136" t="str">
        <f>VLOOKUP(E72,VIP!$A$2:$O13359,6,0)</f>
        <v>NO</v>
      </c>
      <c r="L72" s="134" t="s">
        <v>2419</v>
      </c>
      <c r="M72" s="150" t="s">
        <v>2724</v>
      </c>
      <c r="N72" s="130" t="s">
        <v>2463</v>
      </c>
      <c r="O72" s="143" t="s">
        <v>2464</v>
      </c>
      <c r="P72" s="135"/>
      <c r="Q72" s="151">
        <v>44320.594444444447</v>
      </c>
    </row>
    <row r="73" spans="1:17" ht="18" x14ac:dyDescent="0.25">
      <c r="A73" s="136" t="str">
        <f>VLOOKUP(E73,'LISTADO ATM'!$A$2:$C$899,3,0)</f>
        <v>DISTRITO NACIONAL</v>
      </c>
      <c r="B73" s="133" t="s">
        <v>2630</v>
      </c>
      <c r="C73" s="131">
        <v>44319.741331018522</v>
      </c>
      <c r="D73" s="131" t="s">
        <v>2181</v>
      </c>
      <c r="E73" s="132">
        <v>10</v>
      </c>
      <c r="F73" s="141" t="str">
        <f>VLOOKUP(E73,VIP!$A$2:$O12948,2,0)</f>
        <v>DRBR010</v>
      </c>
      <c r="G73" s="136" t="str">
        <f>VLOOKUP(E73,'LISTADO ATM'!$A$2:$B$898,2,0)</f>
        <v xml:space="preserve">ATM Ministerio Salud Pública </v>
      </c>
      <c r="H73" s="136" t="str">
        <f>VLOOKUP(E73,VIP!$A$2:$O17869,7,FALSE)</f>
        <v>Si</v>
      </c>
      <c r="I73" s="136" t="str">
        <f>VLOOKUP(E73,VIP!$A$2:$O9834,8,FALSE)</f>
        <v>Si</v>
      </c>
      <c r="J73" s="136" t="str">
        <f>VLOOKUP(E73,VIP!$A$2:$O9784,8,FALSE)</f>
        <v>Si</v>
      </c>
      <c r="K73" s="136" t="str">
        <f>VLOOKUP(E73,VIP!$A$2:$O13358,6,0)</f>
        <v>NO</v>
      </c>
      <c r="L73" s="134" t="s">
        <v>2220</v>
      </c>
      <c r="M73" s="150" t="s">
        <v>2724</v>
      </c>
      <c r="N73" s="130" t="s">
        <v>2463</v>
      </c>
      <c r="O73" s="143" t="s">
        <v>2465</v>
      </c>
      <c r="P73" s="136"/>
      <c r="Q73" s="151">
        <v>44320.513888888891</v>
      </c>
    </row>
    <row r="74" spans="1:17" ht="18" x14ac:dyDescent="0.25">
      <c r="A74" s="136" t="str">
        <f>VLOOKUP(E74,'LISTADO ATM'!$A$2:$C$899,3,0)</f>
        <v>SUR</v>
      </c>
      <c r="B74" s="133" t="s">
        <v>2629</v>
      </c>
      <c r="C74" s="131">
        <v>44319.742071759261</v>
      </c>
      <c r="D74" s="131" t="s">
        <v>2181</v>
      </c>
      <c r="E74" s="132">
        <v>455</v>
      </c>
      <c r="F74" s="141" t="str">
        <f>VLOOKUP(E74,VIP!$A$2:$O12947,2,0)</f>
        <v>DRBR455</v>
      </c>
      <c r="G74" s="136" t="str">
        <f>VLOOKUP(E74,'LISTADO ATM'!$A$2:$B$898,2,0)</f>
        <v xml:space="preserve">ATM Oficina Baní II </v>
      </c>
      <c r="H74" s="136" t="str">
        <f>VLOOKUP(E74,VIP!$A$2:$O17868,7,FALSE)</f>
        <v>Si</v>
      </c>
      <c r="I74" s="136" t="str">
        <f>VLOOKUP(E74,VIP!$A$2:$O9833,8,FALSE)</f>
        <v>Si</v>
      </c>
      <c r="J74" s="136" t="str">
        <f>VLOOKUP(E74,VIP!$A$2:$O9783,8,FALSE)</f>
        <v>Si</v>
      </c>
      <c r="K74" s="136" t="str">
        <f>VLOOKUP(E74,VIP!$A$2:$O13357,6,0)</f>
        <v>NO</v>
      </c>
      <c r="L74" s="134" t="s">
        <v>2220</v>
      </c>
      <c r="M74" s="150" t="s">
        <v>2724</v>
      </c>
      <c r="N74" s="130" t="s">
        <v>2463</v>
      </c>
      <c r="O74" s="141" t="s">
        <v>2465</v>
      </c>
      <c r="P74" s="136"/>
      <c r="Q74" s="151">
        <v>44320.512499999997</v>
      </c>
    </row>
    <row r="75" spans="1:17" ht="18" x14ac:dyDescent="0.25">
      <c r="A75" s="136" t="str">
        <f>VLOOKUP(E75,'LISTADO ATM'!$A$2:$C$899,3,0)</f>
        <v>DISTRITO NACIONAL</v>
      </c>
      <c r="B75" s="133" t="s">
        <v>2628</v>
      </c>
      <c r="C75" s="131">
        <v>44319.742430555554</v>
      </c>
      <c r="D75" s="131" t="s">
        <v>2181</v>
      </c>
      <c r="E75" s="132">
        <v>522</v>
      </c>
      <c r="F75" s="141" t="str">
        <f>VLOOKUP(E75,VIP!$A$2:$O12946,2,0)</f>
        <v>DRBR522</v>
      </c>
      <c r="G75" s="136" t="str">
        <f>VLOOKUP(E75,'LISTADO ATM'!$A$2:$B$898,2,0)</f>
        <v xml:space="preserve">ATM Oficina Galería 360 </v>
      </c>
      <c r="H75" s="136" t="str">
        <f>VLOOKUP(E75,VIP!$A$2:$O17867,7,FALSE)</f>
        <v>Si</v>
      </c>
      <c r="I75" s="136" t="str">
        <f>VLOOKUP(E75,VIP!$A$2:$O9832,8,FALSE)</f>
        <v>Si</v>
      </c>
      <c r="J75" s="136" t="str">
        <f>VLOOKUP(E75,VIP!$A$2:$O9782,8,FALSE)</f>
        <v>Si</v>
      </c>
      <c r="K75" s="136" t="str">
        <f>VLOOKUP(E75,VIP!$A$2:$O13356,6,0)</f>
        <v>SI</v>
      </c>
      <c r="L75" s="134" t="s">
        <v>2220</v>
      </c>
      <c r="M75" s="150" t="s">
        <v>2724</v>
      </c>
      <c r="N75" s="130" t="s">
        <v>2463</v>
      </c>
      <c r="O75" s="148" t="s">
        <v>2465</v>
      </c>
      <c r="P75" s="136"/>
      <c r="Q75" s="151">
        <v>44320.44027777778</v>
      </c>
    </row>
    <row r="76" spans="1:17" ht="18" hidden="1" x14ac:dyDescent="0.25">
      <c r="A76" s="136" t="str">
        <f>VLOOKUP(E76,'LISTADO ATM'!$A$2:$C$899,3,0)</f>
        <v>DISTRITO NACIONAL</v>
      </c>
      <c r="B76" s="133" t="s">
        <v>2627</v>
      </c>
      <c r="C76" s="131">
        <v>44319.742835648147</v>
      </c>
      <c r="D76" s="131" t="s">
        <v>2181</v>
      </c>
      <c r="E76" s="132">
        <v>902</v>
      </c>
      <c r="F76" s="141" t="str">
        <f>VLOOKUP(E76,VIP!$A$2:$O12945,2,0)</f>
        <v>DRBR16A</v>
      </c>
      <c r="G76" s="136" t="str">
        <f>VLOOKUP(E76,'LISTADO ATM'!$A$2:$B$898,2,0)</f>
        <v xml:space="preserve">ATM Oficina Plaza Florida </v>
      </c>
      <c r="H76" s="136" t="str">
        <f>VLOOKUP(E76,VIP!$A$2:$O17866,7,FALSE)</f>
        <v>Si</v>
      </c>
      <c r="I76" s="136" t="str">
        <f>VLOOKUP(E76,VIP!$A$2:$O9831,8,FALSE)</f>
        <v>Si</v>
      </c>
      <c r="J76" s="136" t="str">
        <f>VLOOKUP(E76,VIP!$A$2:$O9781,8,FALSE)</f>
        <v>Si</v>
      </c>
      <c r="K76" s="136" t="str">
        <f>VLOOKUP(E76,VIP!$A$2:$O13355,6,0)</f>
        <v>NO</v>
      </c>
      <c r="L76" s="134" t="s">
        <v>2220</v>
      </c>
      <c r="M76" s="130" t="s">
        <v>2456</v>
      </c>
      <c r="N76" s="130" t="s">
        <v>2463</v>
      </c>
      <c r="O76" s="148" t="s">
        <v>2465</v>
      </c>
      <c r="P76" s="136"/>
      <c r="Q76" s="130" t="s">
        <v>2220</v>
      </c>
    </row>
    <row r="77" spans="1:17" ht="18" x14ac:dyDescent="0.25">
      <c r="A77" s="136" t="str">
        <f>VLOOKUP(E77,'LISTADO ATM'!$A$2:$C$899,3,0)</f>
        <v>DISTRITO NACIONAL</v>
      </c>
      <c r="B77" s="133" t="s">
        <v>2626</v>
      </c>
      <c r="C77" s="131">
        <v>44319.743194444447</v>
      </c>
      <c r="D77" s="131" t="s">
        <v>2181</v>
      </c>
      <c r="E77" s="132">
        <v>917</v>
      </c>
      <c r="F77" s="142" t="str">
        <f>VLOOKUP(E77,VIP!$A$2:$O12944,2,0)</f>
        <v>DRBR01B</v>
      </c>
      <c r="G77" s="136" t="str">
        <f>VLOOKUP(E77,'LISTADO ATM'!$A$2:$B$898,2,0)</f>
        <v xml:space="preserve">ATM Oficina Los Mina </v>
      </c>
      <c r="H77" s="136" t="str">
        <f>VLOOKUP(E77,VIP!$A$2:$O17865,7,FALSE)</f>
        <v>Si</v>
      </c>
      <c r="I77" s="136" t="str">
        <f>VLOOKUP(E77,VIP!$A$2:$O9830,8,FALSE)</f>
        <v>Si</v>
      </c>
      <c r="J77" s="136" t="str">
        <f>VLOOKUP(E77,VIP!$A$2:$O9780,8,FALSE)</f>
        <v>Si</v>
      </c>
      <c r="K77" s="136" t="str">
        <f>VLOOKUP(E77,VIP!$A$2:$O13354,6,0)</f>
        <v>NO</v>
      </c>
      <c r="L77" s="134" t="s">
        <v>2220</v>
      </c>
      <c r="M77" s="150" t="s">
        <v>2724</v>
      </c>
      <c r="N77" s="130" t="s">
        <v>2463</v>
      </c>
      <c r="O77" s="142" t="s">
        <v>2465</v>
      </c>
      <c r="P77" s="136"/>
      <c r="Q77" s="151">
        <v>44320.44027777778</v>
      </c>
    </row>
    <row r="78" spans="1:17" ht="18" hidden="1" x14ac:dyDescent="0.25">
      <c r="A78" s="136" t="str">
        <f>VLOOKUP(E78,'LISTADO ATM'!$A$2:$C$899,3,0)</f>
        <v>NORTE</v>
      </c>
      <c r="B78" s="133" t="s">
        <v>2625</v>
      </c>
      <c r="C78" s="131">
        <v>44319.743622685186</v>
      </c>
      <c r="D78" s="131" t="s">
        <v>2182</v>
      </c>
      <c r="E78" s="132">
        <v>926</v>
      </c>
      <c r="F78" s="142" t="str">
        <f>VLOOKUP(E78,VIP!$A$2:$O12943,2,0)</f>
        <v>DRBR926</v>
      </c>
      <c r="G78" s="136" t="str">
        <f>VLOOKUP(E78,'LISTADO ATM'!$A$2:$B$898,2,0)</f>
        <v>ATM S/M Juan Cepin</v>
      </c>
      <c r="H78" s="136" t="str">
        <f>VLOOKUP(E78,VIP!$A$2:$O17864,7,FALSE)</f>
        <v>N/A</v>
      </c>
      <c r="I78" s="136" t="str">
        <f>VLOOKUP(E78,VIP!$A$2:$O9829,8,FALSE)</f>
        <v>N/A</v>
      </c>
      <c r="J78" s="136" t="str">
        <f>VLOOKUP(E78,VIP!$A$2:$O9779,8,FALSE)</f>
        <v>N/A</v>
      </c>
      <c r="K78" s="136" t="str">
        <f>VLOOKUP(E78,VIP!$A$2:$O13353,6,0)</f>
        <v>N/A</v>
      </c>
      <c r="L78" s="134" t="s">
        <v>2220</v>
      </c>
      <c r="M78" s="130" t="s">
        <v>2456</v>
      </c>
      <c r="N78" s="130" t="s">
        <v>2463</v>
      </c>
      <c r="O78" s="148" t="s">
        <v>2492</v>
      </c>
      <c r="P78" s="136"/>
      <c r="Q78" s="130" t="s">
        <v>2220</v>
      </c>
    </row>
    <row r="79" spans="1:17" ht="18" x14ac:dyDescent="0.25">
      <c r="A79" s="136" t="str">
        <f>VLOOKUP(E79,'LISTADO ATM'!$A$2:$C$899,3,0)</f>
        <v>DISTRITO NACIONAL</v>
      </c>
      <c r="B79" s="133" t="s">
        <v>2666</v>
      </c>
      <c r="C79" s="131">
        <v>44319.756701388891</v>
      </c>
      <c r="D79" s="131" t="s">
        <v>2459</v>
      </c>
      <c r="E79" s="132">
        <v>697</v>
      </c>
      <c r="F79" s="142" t="str">
        <f>VLOOKUP(E79,VIP!$A$2:$O12959,2,0)</f>
        <v>DRBR697</v>
      </c>
      <c r="G79" s="136" t="str">
        <f>VLOOKUP(E79,'LISTADO ATM'!$A$2:$B$898,2,0)</f>
        <v>ATM Hipermercado Olé Ciudad Juan Bosch</v>
      </c>
      <c r="H79" s="136" t="str">
        <f>VLOOKUP(E79,VIP!$A$2:$O17880,7,FALSE)</f>
        <v>Si</v>
      </c>
      <c r="I79" s="136" t="str">
        <f>VLOOKUP(E79,VIP!$A$2:$O9845,8,FALSE)</f>
        <v>Si</v>
      </c>
      <c r="J79" s="136" t="str">
        <f>VLOOKUP(E79,VIP!$A$2:$O9795,8,FALSE)</f>
        <v>Si</v>
      </c>
      <c r="K79" s="136" t="str">
        <f>VLOOKUP(E79,VIP!$A$2:$O13369,6,0)</f>
        <v>NO</v>
      </c>
      <c r="L79" s="134" t="s">
        <v>2419</v>
      </c>
      <c r="M79" s="150" t="s">
        <v>2724</v>
      </c>
      <c r="N79" s="130" t="s">
        <v>2463</v>
      </c>
      <c r="O79" s="148" t="s">
        <v>2464</v>
      </c>
      <c r="P79" s="136"/>
      <c r="Q79" s="151">
        <v>44320.595138888886</v>
      </c>
    </row>
    <row r="80" spans="1:17" ht="18" x14ac:dyDescent="0.25">
      <c r="A80" s="136" t="str">
        <f>VLOOKUP(E80,'LISTADO ATM'!$A$2:$C$899,3,0)</f>
        <v>DISTRITO NACIONAL</v>
      </c>
      <c r="B80" s="133" t="s">
        <v>2665</v>
      </c>
      <c r="C80" s="131">
        <v>44319.759282407409</v>
      </c>
      <c r="D80" s="131" t="s">
        <v>2181</v>
      </c>
      <c r="E80" s="132">
        <v>232</v>
      </c>
      <c r="F80" s="142" t="str">
        <f>VLOOKUP(E80,VIP!$A$2:$O12958,2,0)</f>
        <v>DRBR232</v>
      </c>
      <c r="G80" s="136" t="str">
        <f>VLOOKUP(E80,'LISTADO ATM'!$A$2:$B$898,2,0)</f>
        <v xml:space="preserve">ATM S/M Nacional Charles de Gaulle </v>
      </c>
      <c r="H80" s="136" t="str">
        <f>VLOOKUP(E80,VIP!$A$2:$O17879,7,FALSE)</f>
        <v>Si</v>
      </c>
      <c r="I80" s="136" t="str">
        <f>VLOOKUP(E80,VIP!$A$2:$O9844,8,FALSE)</f>
        <v>Si</v>
      </c>
      <c r="J80" s="136" t="str">
        <f>VLOOKUP(E80,VIP!$A$2:$O9794,8,FALSE)</f>
        <v>Si</v>
      </c>
      <c r="K80" s="136" t="str">
        <f>VLOOKUP(E80,VIP!$A$2:$O13368,6,0)</f>
        <v>SI</v>
      </c>
      <c r="L80" s="134" t="s">
        <v>2220</v>
      </c>
      <c r="M80" s="150" t="s">
        <v>2724</v>
      </c>
      <c r="N80" s="130" t="s">
        <v>2463</v>
      </c>
      <c r="O80" s="142" t="s">
        <v>2465</v>
      </c>
      <c r="P80" s="136"/>
      <c r="Q80" s="151">
        <v>44320.757476851853</v>
      </c>
    </row>
    <row r="81" spans="1:17" ht="18" hidden="1" x14ac:dyDescent="0.25">
      <c r="A81" s="136" t="str">
        <f>VLOOKUP(E81,'LISTADO ATM'!$A$2:$C$899,3,0)</f>
        <v>DISTRITO NACIONAL</v>
      </c>
      <c r="B81" s="133" t="s">
        <v>2664</v>
      </c>
      <c r="C81" s="131">
        <v>44319.762395833335</v>
      </c>
      <c r="D81" s="131" t="s">
        <v>2181</v>
      </c>
      <c r="E81" s="132">
        <v>517</v>
      </c>
      <c r="F81" s="142" t="str">
        <f>VLOOKUP(E81,VIP!$A$2:$O12957,2,0)</f>
        <v>DRBR517</v>
      </c>
      <c r="G81" s="136" t="str">
        <f>VLOOKUP(E81,'LISTADO ATM'!$A$2:$B$898,2,0)</f>
        <v xml:space="preserve">ATM Autobanco Oficina Sans Soucí </v>
      </c>
      <c r="H81" s="136" t="str">
        <f>VLOOKUP(E81,VIP!$A$2:$O17878,7,FALSE)</f>
        <v>Si</v>
      </c>
      <c r="I81" s="136" t="str">
        <f>VLOOKUP(E81,VIP!$A$2:$O9843,8,FALSE)</f>
        <v>Si</v>
      </c>
      <c r="J81" s="136" t="str">
        <f>VLOOKUP(E81,VIP!$A$2:$O9793,8,FALSE)</f>
        <v>Si</v>
      </c>
      <c r="K81" s="136" t="str">
        <f>VLOOKUP(E81,VIP!$A$2:$O13367,6,0)</f>
        <v>SI</v>
      </c>
      <c r="L81" s="134" t="s">
        <v>2220</v>
      </c>
      <c r="M81" s="130" t="s">
        <v>2456</v>
      </c>
      <c r="N81" s="130" t="s">
        <v>2463</v>
      </c>
      <c r="O81" s="142" t="s">
        <v>2465</v>
      </c>
      <c r="P81" s="136"/>
      <c r="Q81" s="130" t="s">
        <v>2220</v>
      </c>
    </row>
    <row r="82" spans="1:17" ht="18" x14ac:dyDescent="0.25">
      <c r="A82" s="136" t="str">
        <f>VLOOKUP(E82,'LISTADO ATM'!$A$2:$C$899,3,0)</f>
        <v>NORTE</v>
      </c>
      <c r="B82" s="133" t="s">
        <v>2663</v>
      </c>
      <c r="C82" s="131">
        <v>44319.765717592592</v>
      </c>
      <c r="D82" s="131" t="s">
        <v>2575</v>
      </c>
      <c r="E82" s="132">
        <v>799</v>
      </c>
      <c r="F82" s="142" t="str">
        <f>VLOOKUP(E82,VIP!$A$2:$O12956,2,0)</f>
        <v>DRBR799</v>
      </c>
      <c r="G82" s="136" t="str">
        <f>VLOOKUP(E82,'LISTADO ATM'!$A$2:$B$898,2,0)</f>
        <v xml:space="preserve">ATM Clínica Corominas (Santiago) </v>
      </c>
      <c r="H82" s="136" t="str">
        <f>VLOOKUP(E82,VIP!$A$2:$O17877,7,FALSE)</f>
        <v>Si</v>
      </c>
      <c r="I82" s="136" t="str">
        <f>VLOOKUP(E82,VIP!$A$2:$O9842,8,FALSE)</f>
        <v>Si</v>
      </c>
      <c r="J82" s="136" t="str">
        <f>VLOOKUP(E82,VIP!$A$2:$O9792,8,FALSE)</f>
        <v>Si</v>
      </c>
      <c r="K82" s="136" t="str">
        <f>VLOOKUP(E82,VIP!$A$2:$O13366,6,0)</f>
        <v>NO</v>
      </c>
      <c r="L82" s="134" t="s">
        <v>2450</v>
      </c>
      <c r="M82" s="150" t="s">
        <v>2724</v>
      </c>
      <c r="N82" s="130" t="s">
        <v>2463</v>
      </c>
      <c r="O82" s="142" t="s">
        <v>2576</v>
      </c>
      <c r="P82" s="136"/>
      <c r="Q82" s="151">
        <v>44320.831238425926</v>
      </c>
    </row>
    <row r="83" spans="1:17" ht="18" x14ac:dyDescent="0.25">
      <c r="A83" s="136" t="str">
        <f>VLOOKUP(E83,'LISTADO ATM'!$A$2:$C$899,3,0)</f>
        <v>SUR</v>
      </c>
      <c r="B83" s="133" t="s">
        <v>2662</v>
      </c>
      <c r="C83" s="131">
        <v>44319.769872685189</v>
      </c>
      <c r="D83" s="131" t="s">
        <v>2483</v>
      </c>
      <c r="E83" s="132">
        <v>829</v>
      </c>
      <c r="F83" s="142" t="str">
        <f>VLOOKUP(E83,VIP!$A$2:$O12955,2,0)</f>
        <v>DRBR829</v>
      </c>
      <c r="G83" s="136" t="str">
        <f>VLOOKUP(E83,'LISTADO ATM'!$A$2:$B$898,2,0)</f>
        <v xml:space="preserve">ATM UNP Multicentro Sirena Baní </v>
      </c>
      <c r="H83" s="136" t="str">
        <f>VLOOKUP(E83,VIP!$A$2:$O17876,7,FALSE)</f>
        <v>Si</v>
      </c>
      <c r="I83" s="136" t="str">
        <f>VLOOKUP(E83,VIP!$A$2:$O9841,8,FALSE)</f>
        <v>Si</v>
      </c>
      <c r="J83" s="136" t="str">
        <f>VLOOKUP(E83,VIP!$A$2:$O9791,8,FALSE)</f>
        <v>Si</v>
      </c>
      <c r="K83" s="136" t="str">
        <f>VLOOKUP(E83,VIP!$A$2:$O13365,6,0)</f>
        <v>NO</v>
      </c>
      <c r="L83" s="134" t="s">
        <v>2419</v>
      </c>
      <c r="M83" s="150" t="s">
        <v>2724</v>
      </c>
      <c r="N83" s="130" t="s">
        <v>2463</v>
      </c>
      <c r="O83" s="148" t="s">
        <v>2579</v>
      </c>
      <c r="P83" s="136"/>
      <c r="Q83" s="151">
        <v>44320.537499999999</v>
      </c>
    </row>
    <row r="84" spans="1:17" ht="18" x14ac:dyDescent="0.25">
      <c r="A84" s="136" t="str">
        <f>VLOOKUP(E84,'LISTADO ATM'!$A$2:$C$899,3,0)</f>
        <v>NORTE</v>
      </c>
      <c r="B84" s="133" t="s">
        <v>2661</v>
      </c>
      <c r="C84" s="131">
        <v>44319.772326388891</v>
      </c>
      <c r="D84" s="131" t="s">
        <v>2483</v>
      </c>
      <c r="E84" s="132">
        <v>882</v>
      </c>
      <c r="F84" s="142" t="str">
        <f>VLOOKUP(E84,VIP!$A$2:$O12954,2,0)</f>
        <v>DRBR882</v>
      </c>
      <c r="G84" s="136" t="str">
        <f>VLOOKUP(E84,'LISTADO ATM'!$A$2:$B$898,2,0)</f>
        <v xml:space="preserve">ATM Oficina Moca II </v>
      </c>
      <c r="H84" s="136" t="str">
        <f>VLOOKUP(E84,VIP!$A$2:$O17875,7,FALSE)</f>
        <v>Si</v>
      </c>
      <c r="I84" s="136" t="str">
        <f>VLOOKUP(E84,VIP!$A$2:$O9840,8,FALSE)</f>
        <v>Si</v>
      </c>
      <c r="J84" s="136" t="str">
        <f>VLOOKUP(E84,VIP!$A$2:$O9790,8,FALSE)</f>
        <v>Si</v>
      </c>
      <c r="K84" s="136" t="str">
        <f>VLOOKUP(E84,VIP!$A$2:$O13364,6,0)</f>
        <v>SI</v>
      </c>
      <c r="L84" s="134" t="s">
        <v>2450</v>
      </c>
      <c r="M84" s="150" t="s">
        <v>2724</v>
      </c>
      <c r="N84" s="130" t="s">
        <v>2463</v>
      </c>
      <c r="O84" s="145" t="s">
        <v>2579</v>
      </c>
      <c r="P84" s="136"/>
      <c r="Q84" s="151">
        <v>44320.525694444441</v>
      </c>
    </row>
    <row r="85" spans="1:17" ht="18" x14ac:dyDescent="0.25">
      <c r="A85" s="136" t="str">
        <f>VLOOKUP(E85,'LISTADO ATM'!$A$2:$C$899,3,0)</f>
        <v>DISTRITO NACIONAL</v>
      </c>
      <c r="B85" s="133" t="s">
        <v>2660</v>
      </c>
      <c r="C85" s="131">
        <v>44319.782905092594</v>
      </c>
      <c r="D85" s="131" t="s">
        <v>2483</v>
      </c>
      <c r="E85" s="132">
        <v>911</v>
      </c>
      <c r="F85" s="142" t="str">
        <f>VLOOKUP(E85,VIP!$A$2:$O12953,2,0)</f>
        <v>DRBR911</v>
      </c>
      <c r="G85" s="136" t="str">
        <f>VLOOKUP(E85,'LISTADO ATM'!$A$2:$B$898,2,0)</f>
        <v xml:space="preserve">ATM Oficina Venezuela II </v>
      </c>
      <c r="H85" s="136" t="str">
        <f>VLOOKUP(E85,VIP!$A$2:$O17874,7,FALSE)</f>
        <v>Si</v>
      </c>
      <c r="I85" s="136" t="str">
        <f>VLOOKUP(E85,VIP!$A$2:$O9839,8,FALSE)</f>
        <v>Si</v>
      </c>
      <c r="J85" s="136" t="str">
        <f>VLOOKUP(E85,VIP!$A$2:$O9789,8,FALSE)</f>
        <v>Si</v>
      </c>
      <c r="K85" s="136" t="str">
        <f>VLOOKUP(E85,VIP!$A$2:$O13363,6,0)</f>
        <v>SI</v>
      </c>
      <c r="L85" s="134" t="s">
        <v>2450</v>
      </c>
      <c r="M85" s="150" t="s">
        <v>2724</v>
      </c>
      <c r="N85" s="130" t="s">
        <v>2463</v>
      </c>
      <c r="O85" s="148" t="s">
        <v>2579</v>
      </c>
      <c r="P85" s="136"/>
      <c r="Q85" s="151">
        <v>44320.367361111108</v>
      </c>
    </row>
    <row r="86" spans="1:17" ht="18" x14ac:dyDescent="0.25">
      <c r="A86" s="136" t="str">
        <f>VLOOKUP(E86,'LISTADO ATM'!$A$2:$C$899,3,0)</f>
        <v>NORTE</v>
      </c>
      <c r="B86" s="133" t="s">
        <v>2659</v>
      </c>
      <c r="C86" s="131">
        <v>44319.787754629629</v>
      </c>
      <c r="D86" s="131" t="s">
        <v>2483</v>
      </c>
      <c r="E86" s="132">
        <v>950</v>
      </c>
      <c r="F86" s="142" t="str">
        <f>VLOOKUP(E86,VIP!$A$2:$O12952,2,0)</f>
        <v>DRBR12G</v>
      </c>
      <c r="G86" s="136" t="str">
        <f>VLOOKUP(E86,'LISTADO ATM'!$A$2:$B$898,2,0)</f>
        <v xml:space="preserve">ATM Oficina Monterrico </v>
      </c>
      <c r="H86" s="136" t="str">
        <f>VLOOKUP(E86,VIP!$A$2:$O17873,7,FALSE)</f>
        <v>Si</v>
      </c>
      <c r="I86" s="136" t="str">
        <f>VLOOKUP(E86,VIP!$A$2:$O9838,8,FALSE)</f>
        <v>Si</v>
      </c>
      <c r="J86" s="136" t="str">
        <f>VLOOKUP(E86,VIP!$A$2:$O9788,8,FALSE)</f>
        <v>Si</v>
      </c>
      <c r="K86" s="136" t="str">
        <f>VLOOKUP(E86,VIP!$A$2:$O13362,6,0)</f>
        <v>SI</v>
      </c>
      <c r="L86" s="134" t="s">
        <v>2419</v>
      </c>
      <c r="M86" s="150" t="s">
        <v>2724</v>
      </c>
      <c r="N86" s="130" t="s">
        <v>2463</v>
      </c>
      <c r="O86" s="142" t="s">
        <v>2579</v>
      </c>
      <c r="P86" s="136"/>
      <c r="Q86" s="151">
        <v>44320.520138888889</v>
      </c>
    </row>
    <row r="87" spans="1:17" ht="18" x14ac:dyDescent="0.25">
      <c r="A87" s="136" t="str">
        <f>VLOOKUP(E87,'LISTADO ATM'!$A$2:$C$899,3,0)</f>
        <v>DISTRITO NACIONAL</v>
      </c>
      <c r="B87" s="133" t="s">
        <v>2658</v>
      </c>
      <c r="C87" s="131">
        <v>44319.805162037039</v>
      </c>
      <c r="D87" s="131" t="s">
        <v>2181</v>
      </c>
      <c r="E87" s="132">
        <v>670</v>
      </c>
      <c r="F87" s="142" t="str">
        <f>VLOOKUP(E87,VIP!$A$2:$O12950,2,0)</f>
        <v>DRBR670</v>
      </c>
      <c r="G87" s="136" t="str">
        <f>VLOOKUP(E87,'LISTADO ATM'!$A$2:$B$898,2,0)</f>
        <v>ATM Estación Texaco Algodón</v>
      </c>
      <c r="H87" s="136" t="str">
        <f>VLOOKUP(E87,VIP!$A$2:$O17871,7,FALSE)</f>
        <v>Si</v>
      </c>
      <c r="I87" s="136" t="str">
        <f>VLOOKUP(E87,VIP!$A$2:$O9836,8,FALSE)</f>
        <v>Si</v>
      </c>
      <c r="J87" s="136" t="str">
        <f>VLOOKUP(E87,VIP!$A$2:$O9786,8,FALSE)</f>
        <v>Si</v>
      </c>
      <c r="K87" s="136" t="str">
        <f>VLOOKUP(E87,VIP!$A$2:$O13360,6,0)</f>
        <v>NO</v>
      </c>
      <c r="L87" s="134" t="s">
        <v>2220</v>
      </c>
      <c r="M87" s="150" t="s">
        <v>2724</v>
      </c>
      <c r="N87" s="130" t="s">
        <v>2463</v>
      </c>
      <c r="O87" s="145" t="s">
        <v>2465</v>
      </c>
      <c r="P87" s="136"/>
      <c r="Q87" s="151">
        <v>44320.443055555559</v>
      </c>
    </row>
    <row r="88" spans="1:17" ht="18" x14ac:dyDescent="0.25">
      <c r="A88" s="136" t="str">
        <f>VLOOKUP(E88,'LISTADO ATM'!$A$2:$C$899,3,0)</f>
        <v>DISTRITO NACIONAL</v>
      </c>
      <c r="B88" s="133" t="s">
        <v>2657</v>
      </c>
      <c r="C88" s="131">
        <v>44319.814930555556</v>
      </c>
      <c r="D88" s="131" t="s">
        <v>2181</v>
      </c>
      <c r="E88" s="132">
        <v>391</v>
      </c>
      <c r="F88" s="142" t="str">
        <f>VLOOKUP(E88,VIP!$A$2:$O12948,2,0)</f>
        <v>DRBR391</v>
      </c>
      <c r="G88" s="136" t="str">
        <f>VLOOKUP(E88,'LISTADO ATM'!$A$2:$B$898,2,0)</f>
        <v xml:space="preserve">ATM S/M Jumbo Luperón </v>
      </c>
      <c r="H88" s="136" t="str">
        <f>VLOOKUP(E88,VIP!$A$2:$O17869,7,FALSE)</f>
        <v>Si</v>
      </c>
      <c r="I88" s="136" t="str">
        <f>VLOOKUP(E88,VIP!$A$2:$O9834,8,FALSE)</f>
        <v>Si</v>
      </c>
      <c r="J88" s="136" t="str">
        <f>VLOOKUP(E88,VIP!$A$2:$O9784,8,FALSE)</f>
        <v>Si</v>
      </c>
      <c r="K88" s="136" t="str">
        <f>VLOOKUP(E88,VIP!$A$2:$O13358,6,0)</f>
        <v>NO</v>
      </c>
      <c r="L88" s="134" t="s">
        <v>2479</v>
      </c>
      <c r="M88" s="150" t="s">
        <v>2724</v>
      </c>
      <c r="N88" s="130" t="s">
        <v>2463</v>
      </c>
      <c r="O88" s="152" t="s">
        <v>2465</v>
      </c>
      <c r="P88" s="136"/>
      <c r="Q88" s="151">
        <v>44320.54583333333</v>
      </c>
    </row>
    <row r="89" spans="1:17" ht="18" x14ac:dyDescent="0.25">
      <c r="A89" s="136" t="str">
        <f>VLOOKUP(E89,'LISTADO ATM'!$A$2:$C$899,3,0)</f>
        <v>SUR</v>
      </c>
      <c r="B89" s="133" t="s">
        <v>2656</v>
      </c>
      <c r="C89" s="131">
        <v>44319.821712962963</v>
      </c>
      <c r="D89" s="131" t="s">
        <v>2181</v>
      </c>
      <c r="E89" s="149">
        <v>783</v>
      </c>
      <c r="F89" s="142" t="str">
        <f>VLOOKUP(E89,VIP!$A$2:$O12947,2,0)</f>
        <v>DRBR303</v>
      </c>
      <c r="G89" s="136" t="str">
        <f>VLOOKUP(E89,'LISTADO ATM'!$A$2:$B$898,2,0)</f>
        <v xml:space="preserve">ATM Autobanco Alfa y Omega (Barahona) </v>
      </c>
      <c r="H89" s="136" t="str">
        <f>VLOOKUP(E89,VIP!$A$2:$O17868,7,FALSE)</f>
        <v>Si</v>
      </c>
      <c r="I89" s="136" t="str">
        <f>VLOOKUP(E89,VIP!$A$2:$O9833,8,FALSE)</f>
        <v>Si</v>
      </c>
      <c r="J89" s="136" t="str">
        <f>VLOOKUP(E89,VIP!$A$2:$O9783,8,FALSE)</f>
        <v>Si</v>
      </c>
      <c r="K89" s="136" t="str">
        <f>VLOOKUP(E89,VIP!$A$2:$O13357,6,0)</f>
        <v>NO</v>
      </c>
      <c r="L89" s="134" t="s">
        <v>2422</v>
      </c>
      <c r="M89" s="150" t="s">
        <v>2724</v>
      </c>
      <c r="N89" s="130" t="s">
        <v>2463</v>
      </c>
      <c r="O89" s="152" t="s">
        <v>2465</v>
      </c>
      <c r="P89" s="136"/>
      <c r="Q89" s="151">
        <v>44320.591666666667</v>
      </c>
    </row>
    <row r="90" spans="1:17" ht="18" hidden="1" x14ac:dyDescent="0.25">
      <c r="A90" s="136" t="str">
        <f>VLOOKUP(E90,'LISTADO ATM'!$A$2:$C$899,3,0)</f>
        <v>DISTRITO NACIONAL</v>
      </c>
      <c r="B90" s="133" t="s">
        <v>2655</v>
      </c>
      <c r="C90" s="131">
        <v>44319.863252314812</v>
      </c>
      <c r="D90" s="131" t="s">
        <v>2181</v>
      </c>
      <c r="E90" s="132">
        <v>160</v>
      </c>
      <c r="F90" s="142" t="str">
        <f>VLOOKUP(E90,VIP!$A$2:$O12946,2,0)</f>
        <v>DRBR160</v>
      </c>
      <c r="G90" s="136" t="str">
        <f>VLOOKUP(E90,'LISTADO ATM'!$A$2:$B$898,2,0)</f>
        <v xml:space="preserve">ATM Oficina Herrera </v>
      </c>
      <c r="H90" s="136" t="str">
        <f>VLOOKUP(E90,VIP!$A$2:$O17867,7,FALSE)</f>
        <v>Si</v>
      </c>
      <c r="I90" s="136" t="str">
        <f>VLOOKUP(E90,VIP!$A$2:$O9832,8,FALSE)</f>
        <v>Si</v>
      </c>
      <c r="J90" s="136" t="str">
        <f>VLOOKUP(E90,VIP!$A$2:$O9782,8,FALSE)</f>
        <v>Si</v>
      </c>
      <c r="K90" s="136" t="str">
        <f>VLOOKUP(E90,VIP!$A$2:$O13356,6,0)</f>
        <v>NO</v>
      </c>
      <c r="L90" s="134" t="s">
        <v>2220</v>
      </c>
      <c r="M90" s="130" t="s">
        <v>2456</v>
      </c>
      <c r="N90" s="130" t="s">
        <v>2463</v>
      </c>
      <c r="O90" s="152" t="s">
        <v>2465</v>
      </c>
      <c r="P90" s="136"/>
      <c r="Q90" s="130" t="s">
        <v>2220</v>
      </c>
    </row>
    <row r="91" spans="1:17" ht="18" hidden="1" x14ac:dyDescent="0.25">
      <c r="A91" s="136" t="str">
        <f>VLOOKUP(E91,'LISTADO ATM'!$A$2:$C$899,3,0)</f>
        <v>DISTRITO NACIONAL</v>
      </c>
      <c r="B91" s="133" t="s">
        <v>2654</v>
      </c>
      <c r="C91" s="131">
        <v>44319.866365740738</v>
      </c>
      <c r="D91" s="131" t="s">
        <v>2181</v>
      </c>
      <c r="E91" s="132">
        <v>583</v>
      </c>
      <c r="F91" s="142" t="str">
        <f>VLOOKUP(E91,VIP!$A$2:$O12945,2,0)</f>
        <v>DRBR431</v>
      </c>
      <c r="G91" s="136" t="str">
        <f>VLOOKUP(E91,'LISTADO ATM'!$A$2:$B$898,2,0)</f>
        <v xml:space="preserve">ATM Ministerio Fuerzas Armadas I </v>
      </c>
      <c r="H91" s="136" t="str">
        <f>VLOOKUP(E91,VIP!$A$2:$O17866,7,FALSE)</f>
        <v>Si</v>
      </c>
      <c r="I91" s="136" t="str">
        <f>VLOOKUP(E91,VIP!$A$2:$O9831,8,FALSE)</f>
        <v>Si</v>
      </c>
      <c r="J91" s="136" t="str">
        <f>VLOOKUP(E91,VIP!$A$2:$O9781,8,FALSE)</f>
        <v>Si</v>
      </c>
      <c r="K91" s="136" t="str">
        <f>VLOOKUP(E91,VIP!$A$2:$O13355,6,0)</f>
        <v>NO</v>
      </c>
      <c r="L91" s="134" t="s">
        <v>2220</v>
      </c>
      <c r="M91" s="130" t="s">
        <v>2456</v>
      </c>
      <c r="N91" s="130" t="s">
        <v>2463</v>
      </c>
      <c r="O91" s="142" t="s">
        <v>2465</v>
      </c>
      <c r="P91" s="136"/>
      <c r="Q91" s="130" t="s">
        <v>2220</v>
      </c>
    </row>
    <row r="92" spans="1:17" ht="18" hidden="1" x14ac:dyDescent="0.25">
      <c r="A92" s="136" t="str">
        <f>VLOOKUP(E92,'LISTADO ATM'!$A$2:$C$899,3,0)</f>
        <v>DISTRITO NACIONAL</v>
      </c>
      <c r="B92" s="133" t="s">
        <v>2653</v>
      </c>
      <c r="C92" s="131">
        <v>44319.866747685184</v>
      </c>
      <c r="D92" s="131" t="s">
        <v>2181</v>
      </c>
      <c r="E92" s="132">
        <v>248</v>
      </c>
      <c r="F92" s="142" t="str">
        <f>VLOOKUP(E92,VIP!$A$2:$O12944,2,0)</f>
        <v>DRBR248</v>
      </c>
      <c r="G92" s="136" t="str">
        <f>VLOOKUP(E92,'LISTADO ATM'!$A$2:$B$898,2,0)</f>
        <v xml:space="preserve">ATM Shell Paraiso </v>
      </c>
      <c r="H92" s="136" t="str">
        <f>VLOOKUP(E92,VIP!$A$2:$O17865,7,FALSE)</f>
        <v>Si</v>
      </c>
      <c r="I92" s="136" t="str">
        <f>VLOOKUP(E92,VIP!$A$2:$O9830,8,FALSE)</f>
        <v>Si</v>
      </c>
      <c r="J92" s="136" t="str">
        <f>VLOOKUP(E92,VIP!$A$2:$O9780,8,FALSE)</f>
        <v>Si</v>
      </c>
      <c r="K92" s="136" t="str">
        <f>VLOOKUP(E92,VIP!$A$2:$O13354,6,0)</f>
        <v>NO</v>
      </c>
      <c r="L92" s="134" t="s">
        <v>2220</v>
      </c>
      <c r="M92" s="130" t="s">
        <v>2456</v>
      </c>
      <c r="N92" s="130" t="s">
        <v>2463</v>
      </c>
      <c r="O92" s="142" t="s">
        <v>2465</v>
      </c>
      <c r="P92" s="136"/>
      <c r="Q92" s="130" t="s">
        <v>2220</v>
      </c>
    </row>
    <row r="93" spans="1:17" ht="18" x14ac:dyDescent="0.25">
      <c r="A93" s="136" t="str">
        <f>VLOOKUP(E93,'LISTADO ATM'!$A$2:$C$899,3,0)</f>
        <v>SUR</v>
      </c>
      <c r="B93" s="133" t="s">
        <v>2684</v>
      </c>
      <c r="C93" s="131">
        <v>44319.915011574078</v>
      </c>
      <c r="D93" s="131" t="s">
        <v>2459</v>
      </c>
      <c r="E93" s="132">
        <v>582</v>
      </c>
      <c r="F93" s="142" t="str">
        <f>VLOOKUP(E93,VIP!$A$2:$O12962,2,0)</f>
        <v xml:space="preserve">DRBR582 </v>
      </c>
      <c r="G93" s="136" t="str">
        <f>VLOOKUP(E93,'LISTADO ATM'!$A$2:$B$898,2,0)</f>
        <v>ATM Estación Sabana Yegua</v>
      </c>
      <c r="H93" s="136" t="str">
        <f>VLOOKUP(E93,VIP!$A$2:$O17883,7,FALSE)</f>
        <v>N/A</v>
      </c>
      <c r="I93" s="136" t="str">
        <f>VLOOKUP(E93,VIP!$A$2:$O9848,8,FALSE)</f>
        <v>N/A</v>
      </c>
      <c r="J93" s="136" t="str">
        <f>VLOOKUP(E93,VIP!$A$2:$O9798,8,FALSE)</f>
        <v>N/A</v>
      </c>
      <c r="K93" s="136" t="str">
        <f>VLOOKUP(E93,VIP!$A$2:$O13372,6,0)</f>
        <v>N/A</v>
      </c>
      <c r="L93" s="134" t="s">
        <v>2419</v>
      </c>
      <c r="M93" s="150" t="s">
        <v>2724</v>
      </c>
      <c r="N93" s="130" t="s">
        <v>2463</v>
      </c>
      <c r="O93" s="142" t="s">
        <v>2464</v>
      </c>
      <c r="P93" s="136"/>
      <c r="Q93" s="151">
        <v>44320.86278935185</v>
      </c>
    </row>
    <row r="94" spans="1:17" ht="18" x14ac:dyDescent="0.25">
      <c r="A94" s="136" t="str">
        <f>VLOOKUP(E94,'LISTADO ATM'!$A$2:$C$899,3,0)</f>
        <v>NORTE</v>
      </c>
      <c r="B94" s="133" t="s">
        <v>2683</v>
      </c>
      <c r="C94" s="131">
        <v>44319.917060185187</v>
      </c>
      <c r="D94" s="131" t="s">
        <v>2575</v>
      </c>
      <c r="E94" s="132">
        <v>878</v>
      </c>
      <c r="F94" s="142" t="str">
        <f>VLOOKUP(E94,VIP!$A$2:$O12961,2,0)</f>
        <v>DRBR878</v>
      </c>
      <c r="G94" s="136" t="str">
        <f>VLOOKUP(E94,'LISTADO ATM'!$A$2:$B$898,2,0)</f>
        <v>ATM UNP Cabral Y Baez</v>
      </c>
      <c r="H94" s="136" t="str">
        <f>VLOOKUP(E94,VIP!$A$2:$O17882,7,FALSE)</f>
        <v>N/A</v>
      </c>
      <c r="I94" s="136" t="str">
        <f>VLOOKUP(E94,VIP!$A$2:$O9847,8,FALSE)</f>
        <v>N/A</v>
      </c>
      <c r="J94" s="136" t="str">
        <f>VLOOKUP(E94,VIP!$A$2:$O9797,8,FALSE)</f>
        <v>N/A</v>
      </c>
      <c r="K94" s="136" t="str">
        <f>VLOOKUP(E94,VIP!$A$2:$O13371,6,0)</f>
        <v>N/A</v>
      </c>
      <c r="L94" s="134" t="s">
        <v>2450</v>
      </c>
      <c r="M94" s="150" t="s">
        <v>2724</v>
      </c>
      <c r="N94" s="130" t="s">
        <v>2463</v>
      </c>
      <c r="O94" s="142" t="s">
        <v>2576</v>
      </c>
      <c r="P94" s="136"/>
      <c r="Q94" s="151">
        <v>44320.62222222222</v>
      </c>
    </row>
    <row r="95" spans="1:17" ht="18" x14ac:dyDescent="0.25">
      <c r="A95" s="136" t="str">
        <f>VLOOKUP(E95,'LISTADO ATM'!$A$2:$C$899,3,0)</f>
        <v>NORTE</v>
      </c>
      <c r="B95" s="133" t="s">
        <v>2682</v>
      </c>
      <c r="C95" s="131">
        <v>44319.918587962966</v>
      </c>
      <c r="D95" s="131" t="s">
        <v>2483</v>
      </c>
      <c r="E95" s="132">
        <v>283</v>
      </c>
      <c r="F95" s="142" t="str">
        <f>VLOOKUP(E95,VIP!$A$2:$O12960,2,0)</f>
        <v>DRBR283</v>
      </c>
      <c r="G95" s="136" t="str">
        <f>VLOOKUP(E95,'LISTADO ATM'!$A$2:$B$898,2,0)</f>
        <v xml:space="preserve">ATM Oficina Nibaje </v>
      </c>
      <c r="H95" s="136" t="str">
        <f>VLOOKUP(E95,VIP!$A$2:$O17881,7,FALSE)</f>
        <v>Si</v>
      </c>
      <c r="I95" s="136" t="str">
        <f>VLOOKUP(E95,VIP!$A$2:$O9846,8,FALSE)</f>
        <v>Si</v>
      </c>
      <c r="J95" s="136" t="str">
        <f>VLOOKUP(E95,VIP!$A$2:$O9796,8,FALSE)</f>
        <v>Si</v>
      </c>
      <c r="K95" s="136" t="str">
        <f>VLOOKUP(E95,VIP!$A$2:$O13370,6,0)</f>
        <v>NO</v>
      </c>
      <c r="L95" s="134" t="s">
        <v>2419</v>
      </c>
      <c r="M95" s="150" t="s">
        <v>2724</v>
      </c>
      <c r="N95" s="130" t="s">
        <v>2463</v>
      </c>
      <c r="O95" s="152" t="s">
        <v>2579</v>
      </c>
      <c r="P95" s="136"/>
      <c r="Q95" s="151">
        <v>44320.868425925924</v>
      </c>
    </row>
    <row r="96" spans="1:17" ht="18" x14ac:dyDescent="0.25">
      <c r="A96" s="136" t="str">
        <f>VLOOKUP(E96,'LISTADO ATM'!$A$2:$C$899,3,0)</f>
        <v>NORTE</v>
      </c>
      <c r="B96" s="133" t="s">
        <v>2681</v>
      </c>
      <c r="C96" s="131">
        <v>44319.91983796296</v>
      </c>
      <c r="D96" s="131" t="s">
        <v>2575</v>
      </c>
      <c r="E96" s="132">
        <v>492</v>
      </c>
      <c r="F96" s="142" t="str">
        <f>VLOOKUP(E96,VIP!$A$2:$O12959,2,0)</f>
        <v>DRBR492</v>
      </c>
      <c r="G96" s="136" t="str">
        <f>VLOOKUP(E96,'LISTADO ATM'!$A$2:$B$898,2,0)</f>
        <v>ATM S/M Nacional  El Dorado Santiago</v>
      </c>
      <c r="H96" s="136" t="str">
        <f>VLOOKUP(E96,VIP!$A$2:$O17880,7,FALSE)</f>
        <v>N/A</v>
      </c>
      <c r="I96" s="136" t="str">
        <f>VLOOKUP(E96,VIP!$A$2:$O9845,8,FALSE)</f>
        <v>N/A</v>
      </c>
      <c r="J96" s="136" t="str">
        <f>VLOOKUP(E96,VIP!$A$2:$O9795,8,FALSE)</f>
        <v>N/A</v>
      </c>
      <c r="K96" s="136" t="str">
        <f>VLOOKUP(E96,VIP!$A$2:$O13369,6,0)</f>
        <v>N/A</v>
      </c>
      <c r="L96" s="134" t="s">
        <v>2450</v>
      </c>
      <c r="M96" s="150" t="s">
        <v>2724</v>
      </c>
      <c r="N96" s="130" t="s">
        <v>2463</v>
      </c>
      <c r="O96" s="152" t="s">
        <v>2576</v>
      </c>
      <c r="P96" s="136"/>
      <c r="Q96" s="151">
        <v>44320.449305555558</v>
      </c>
    </row>
    <row r="97" spans="1:17" ht="18" x14ac:dyDescent="0.25">
      <c r="A97" s="136" t="str">
        <f>VLOOKUP(E97,'LISTADO ATM'!$A$2:$C$899,3,0)</f>
        <v>NORTE</v>
      </c>
      <c r="B97" s="133" t="s">
        <v>2680</v>
      </c>
      <c r="C97" s="131">
        <v>44319.920937499999</v>
      </c>
      <c r="D97" s="131" t="s">
        <v>2575</v>
      </c>
      <c r="E97" s="132">
        <v>97</v>
      </c>
      <c r="F97" s="142" t="str">
        <f>VLOOKUP(E97,VIP!$A$2:$O12958,2,0)</f>
        <v>DRBR097</v>
      </c>
      <c r="G97" s="136" t="str">
        <f>VLOOKUP(E97,'LISTADO ATM'!$A$2:$B$898,2,0)</f>
        <v xml:space="preserve">ATM Oficina Villa Riva </v>
      </c>
      <c r="H97" s="136" t="str">
        <f>VLOOKUP(E97,VIP!$A$2:$O17879,7,FALSE)</f>
        <v>Si</v>
      </c>
      <c r="I97" s="136" t="str">
        <f>VLOOKUP(E97,VIP!$A$2:$O9844,8,FALSE)</f>
        <v>Si</v>
      </c>
      <c r="J97" s="136" t="str">
        <f>VLOOKUP(E97,VIP!$A$2:$O9794,8,FALSE)</f>
        <v>Si</v>
      </c>
      <c r="K97" s="136" t="str">
        <f>VLOOKUP(E97,VIP!$A$2:$O13368,6,0)</f>
        <v>NO</v>
      </c>
      <c r="L97" s="134" t="s">
        <v>2419</v>
      </c>
      <c r="M97" s="150" t="s">
        <v>2724</v>
      </c>
      <c r="N97" s="130" t="s">
        <v>2463</v>
      </c>
      <c r="O97" s="152" t="s">
        <v>2576</v>
      </c>
      <c r="P97" s="136"/>
      <c r="Q97" s="151">
        <v>44320.455555555556</v>
      </c>
    </row>
    <row r="98" spans="1:17" ht="18" x14ac:dyDescent="0.25">
      <c r="A98" s="136" t="str">
        <f>VLOOKUP(E98,'LISTADO ATM'!$A$2:$C$899,3,0)</f>
        <v>SUR</v>
      </c>
      <c r="B98" s="133" t="s">
        <v>2679</v>
      </c>
      <c r="C98" s="131">
        <v>44319.923263888886</v>
      </c>
      <c r="D98" s="131" t="s">
        <v>2459</v>
      </c>
      <c r="E98" s="132">
        <v>512</v>
      </c>
      <c r="F98" s="142" t="str">
        <f>VLOOKUP(E98,VIP!$A$2:$O12957,2,0)</f>
        <v>DRBR512</v>
      </c>
      <c r="G98" s="136" t="str">
        <f>VLOOKUP(E98,'LISTADO ATM'!$A$2:$B$898,2,0)</f>
        <v>ATM Plaza Jesús Ferreira</v>
      </c>
      <c r="H98" s="136" t="str">
        <f>VLOOKUP(E98,VIP!$A$2:$O17878,7,FALSE)</f>
        <v>N/A</v>
      </c>
      <c r="I98" s="136" t="str">
        <f>VLOOKUP(E98,VIP!$A$2:$O9843,8,FALSE)</f>
        <v>N/A</v>
      </c>
      <c r="J98" s="136" t="str">
        <f>VLOOKUP(E98,VIP!$A$2:$O9793,8,FALSE)</f>
        <v>N/A</v>
      </c>
      <c r="K98" s="136" t="str">
        <f>VLOOKUP(E98,VIP!$A$2:$O13367,6,0)</f>
        <v>N/A</v>
      </c>
      <c r="L98" s="134" t="s">
        <v>2419</v>
      </c>
      <c r="M98" s="150" t="s">
        <v>2724</v>
      </c>
      <c r="N98" s="130" t="s">
        <v>2463</v>
      </c>
      <c r="O98" s="142" t="s">
        <v>2464</v>
      </c>
      <c r="P98" s="136"/>
      <c r="Q98" s="151">
        <v>44320.875208333331</v>
      </c>
    </row>
    <row r="99" spans="1:17" ht="18" x14ac:dyDescent="0.25">
      <c r="A99" s="136" t="str">
        <f>VLOOKUP(E99,'LISTADO ATM'!$A$2:$C$899,3,0)</f>
        <v>ESTE</v>
      </c>
      <c r="B99" s="133" t="s">
        <v>2678</v>
      </c>
      <c r="C99" s="131">
        <v>44319.926759259259</v>
      </c>
      <c r="D99" s="131" t="s">
        <v>2483</v>
      </c>
      <c r="E99" s="132">
        <v>772</v>
      </c>
      <c r="F99" s="142" t="str">
        <f>VLOOKUP(E99,VIP!$A$2:$O12956,2,0)</f>
        <v>DRBR215</v>
      </c>
      <c r="G99" s="136" t="str">
        <f>VLOOKUP(E99,'LISTADO ATM'!$A$2:$B$898,2,0)</f>
        <v xml:space="preserve">ATM UNP Yamasá </v>
      </c>
      <c r="H99" s="136" t="str">
        <f>VLOOKUP(E99,VIP!$A$2:$O17877,7,FALSE)</f>
        <v>Si</v>
      </c>
      <c r="I99" s="136" t="str">
        <f>VLOOKUP(E99,VIP!$A$2:$O9842,8,FALSE)</f>
        <v>Si</v>
      </c>
      <c r="J99" s="136" t="str">
        <f>VLOOKUP(E99,VIP!$A$2:$O9792,8,FALSE)</f>
        <v>Si</v>
      </c>
      <c r="K99" s="136" t="str">
        <f>VLOOKUP(E99,VIP!$A$2:$O13366,6,0)</f>
        <v>NO</v>
      </c>
      <c r="L99" s="134" t="s">
        <v>2419</v>
      </c>
      <c r="M99" s="150" t="s">
        <v>2724</v>
      </c>
      <c r="N99" s="130" t="s">
        <v>2463</v>
      </c>
      <c r="O99" s="142" t="s">
        <v>2579</v>
      </c>
      <c r="P99" s="136"/>
      <c r="Q99" s="151">
        <v>44320.409722222219</v>
      </c>
    </row>
    <row r="100" spans="1:17" ht="18" x14ac:dyDescent="0.25">
      <c r="A100" s="136" t="str">
        <f>VLOOKUP(E100,'LISTADO ATM'!$A$2:$C$899,3,0)</f>
        <v>ESTE</v>
      </c>
      <c r="B100" s="133" t="s">
        <v>2677</v>
      </c>
      <c r="C100" s="131">
        <v>44319.927418981482</v>
      </c>
      <c r="D100" s="131" t="s">
        <v>2483</v>
      </c>
      <c r="E100" s="132">
        <v>345</v>
      </c>
      <c r="F100" s="142" t="str">
        <f>VLOOKUP(E100,VIP!$A$2:$O12955,2,0)</f>
        <v>DRBR345</v>
      </c>
      <c r="G100" s="136" t="str">
        <f>VLOOKUP(E100,'LISTADO ATM'!$A$2:$B$898,2,0)</f>
        <v>ATM Oficina Yamasá  II</v>
      </c>
      <c r="H100" s="136" t="str">
        <f>VLOOKUP(E100,VIP!$A$2:$O17876,7,FALSE)</f>
        <v>N/A</v>
      </c>
      <c r="I100" s="136" t="str">
        <f>VLOOKUP(E100,VIP!$A$2:$O9841,8,FALSE)</f>
        <v>N/A</v>
      </c>
      <c r="J100" s="136" t="str">
        <f>VLOOKUP(E100,VIP!$A$2:$O9791,8,FALSE)</f>
        <v>N/A</v>
      </c>
      <c r="K100" s="136" t="str">
        <f>VLOOKUP(E100,VIP!$A$2:$O13365,6,0)</f>
        <v>N/A</v>
      </c>
      <c r="L100" s="134" t="s">
        <v>2419</v>
      </c>
      <c r="M100" s="150" t="s">
        <v>2724</v>
      </c>
      <c r="N100" s="130" t="s">
        <v>2463</v>
      </c>
      <c r="O100" s="148" t="s">
        <v>2579</v>
      </c>
      <c r="P100" s="136"/>
      <c r="Q100" s="151">
        <v>44320.409722222219</v>
      </c>
    </row>
    <row r="101" spans="1:17" ht="18" x14ac:dyDescent="0.25">
      <c r="A101" s="136" t="str">
        <f>VLOOKUP(E101,'LISTADO ATM'!$A$2:$C$899,3,0)</f>
        <v>DISTRITO NACIONAL</v>
      </c>
      <c r="B101" s="133" t="s">
        <v>2676</v>
      </c>
      <c r="C101" s="131">
        <v>44319.928749999999</v>
      </c>
      <c r="D101" s="131" t="s">
        <v>2483</v>
      </c>
      <c r="E101" s="132">
        <v>567</v>
      </c>
      <c r="F101" s="142" t="str">
        <f>VLOOKUP(E101,VIP!$A$2:$O12954,2,0)</f>
        <v>DRBR015</v>
      </c>
      <c r="G101" s="136" t="str">
        <f>VLOOKUP(E101,'LISTADO ATM'!$A$2:$B$898,2,0)</f>
        <v xml:space="preserve">ATM Oficina Máximo Gómez </v>
      </c>
      <c r="H101" s="136" t="str">
        <f>VLOOKUP(E101,VIP!$A$2:$O17875,7,FALSE)</f>
        <v>Si</v>
      </c>
      <c r="I101" s="136" t="str">
        <f>VLOOKUP(E101,VIP!$A$2:$O9840,8,FALSE)</f>
        <v>Si</v>
      </c>
      <c r="J101" s="136" t="str">
        <f>VLOOKUP(E101,VIP!$A$2:$O9790,8,FALSE)</f>
        <v>Si</v>
      </c>
      <c r="K101" s="136" t="str">
        <f>VLOOKUP(E101,VIP!$A$2:$O13364,6,0)</f>
        <v>NO</v>
      </c>
      <c r="L101" s="134" t="s">
        <v>2450</v>
      </c>
      <c r="M101" s="150" t="s">
        <v>2724</v>
      </c>
      <c r="N101" s="130" t="s">
        <v>2463</v>
      </c>
      <c r="O101" s="142" t="s">
        <v>2579</v>
      </c>
      <c r="P101" s="136"/>
      <c r="Q101" s="151">
        <v>44320.828993055555</v>
      </c>
    </row>
    <row r="102" spans="1:17" ht="18" x14ac:dyDescent="0.25">
      <c r="A102" s="136" t="str">
        <f>VLOOKUP(E102,'LISTADO ATM'!$A$2:$C$899,3,0)</f>
        <v>NORTE</v>
      </c>
      <c r="B102" s="133" t="s">
        <v>2675</v>
      </c>
      <c r="C102" s="131">
        <v>44319.929594907408</v>
      </c>
      <c r="D102" s="131" t="s">
        <v>2483</v>
      </c>
      <c r="E102" s="132">
        <v>749</v>
      </c>
      <c r="F102" s="142" t="str">
        <f>VLOOKUP(E102,VIP!$A$2:$O12953,2,0)</f>
        <v>DRBR251</v>
      </c>
      <c r="G102" s="136" t="str">
        <f>VLOOKUP(E102,'LISTADO ATM'!$A$2:$B$898,2,0)</f>
        <v xml:space="preserve">ATM Oficina Yaque </v>
      </c>
      <c r="H102" s="136" t="str">
        <f>VLOOKUP(E102,VIP!$A$2:$O17874,7,FALSE)</f>
        <v>Si</v>
      </c>
      <c r="I102" s="136" t="str">
        <f>VLOOKUP(E102,VIP!$A$2:$O9839,8,FALSE)</f>
        <v>Si</v>
      </c>
      <c r="J102" s="136" t="str">
        <f>VLOOKUP(E102,VIP!$A$2:$O9789,8,FALSE)</f>
        <v>Si</v>
      </c>
      <c r="K102" s="136" t="str">
        <f>VLOOKUP(E102,VIP!$A$2:$O13363,6,0)</f>
        <v>NO</v>
      </c>
      <c r="L102" s="134" t="s">
        <v>2419</v>
      </c>
      <c r="M102" s="150" t="s">
        <v>2724</v>
      </c>
      <c r="N102" s="130" t="s">
        <v>2463</v>
      </c>
      <c r="O102" s="142" t="s">
        <v>2579</v>
      </c>
      <c r="P102" s="136"/>
      <c r="Q102" s="151">
        <v>44320.407638888886</v>
      </c>
    </row>
    <row r="103" spans="1:17" ht="18" x14ac:dyDescent="0.25">
      <c r="A103" s="136" t="str">
        <f>VLOOKUP(E103,'LISTADO ATM'!$A$2:$C$899,3,0)</f>
        <v>DISTRITO NACIONAL</v>
      </c>
      <c r="B103" s="133" t="s">
        <v>2674</v>
      </c>
      <c r="C103" s="131">
        <v>44319.930914351855</v>
      </c>
      <c r="D103" s="131" t="s">
        <v>2459</v>
      </c>
      <c r="E103" s="132">
        <v>238</v>
      </c>
      <c r="F103" s="142" t="str">
        <f>VLOOKUP(E103,VIP!$A$2:$O12952,2,0)</f>
        <v>DRBR238</v>
      </c>
      <c r="G103" s="136" t="str">
        <f>VLOOKUP(E103,'LISTADO ATM'!$A$2:$B$898,2,0)</f>
        <v xml:space="preserve">ATM Multicentro La Sirena Charles de Gaulle </v>
      </c>
      <c r="H103" s="136" t="str">
        <f>VLOOKUP(E103,VIP!$A$2:$O17873,7,FALSE)</f>
        <v>Si</v>
      </c>
      <c r="I103" s="136" t="str">
        <f>VLOOKUP(E103,VIP!$A$2:$O9838,8,FALSE)</f>
        <v>Si</v>
      </c>
      <c r="J103" s="136" t="str">
        <f>VLOOKUP(E103,VIP!$A$2:$O9788,8,FALSE)</f>
        <v>Si</v>
      </c>
      <c r="K103" s="136" t="str">
        <f>VLOOKUP(E103,VIP!$A$2:$O13362,6,0)</f>
        <v>No</v>
      </c>
      <c r="L103" s="134" t="s">
        <v>2419</v>
      </c>
      <c r="M103" s="150" t="s">
        <v>2724</v>
      </c>
      <c r="N103" s="130" t="s">
        <v>2463</v>
      </c>
      <c r="O103" s="142" t="s">
        <v>2464</v>
      </c>
      <c r="P103" s="136"/>
      <c r="Q103" s="151">
        <v>44320.545138888891</v>
      </c>
    </row>
    <row r="104" spans="1:17" ht="18" x14ac:dyDescent="0.25">
      <c r="A104" s="136" t="str">
        <f>VLOOKUP(E104,'LISTADO ATM'!$A$2:$C$899,3,0)</f>
        <v>DISTRITO NACIONAL</v>
      </c>
      <c r="B104" s="133" t="s">
        <v>2673</v>
      </c>
      <c r="C104" s="131">
        <v>44319.93167824074</v>
      </c>
      <c r="D104" s="131" t="s">
        <v>2483</v>
      </c>
      <c r="E104" s="132">
        <v>516</v>
      </c>
      <c r="F104" s="142" t="str">
        <f>VLOOKUP(E104,VIP!$A$2:$O12951,2,0)</f>
        <v>DRBR516</v>
      </c>
      <c r="G104" s="136" t="str">
        <f>VLOOKUP(E104,'LISTADO ATM'!$A$2:$B$898,2,0)</f>
        <v xml:space="preserve">ATM Oficina Gascue </v>
      </c>
      <c r="H104" s="136" t="str">
        <f>VLOOKUP(E104,VIP!$A$2:$O17872,7,FALSE)</f>
        <v>Si</v>
      </c>
      <c r="I104" s="136" t="str">
        <f>VLOOKUP(E104,VIP!$A$2:$O9837,8,FALSE)</f>
        <v>Si</v>
      </c>
      <c r="J104" s="136" t="str">
        <f>VLOOKUP(E104,VIP!$A$2:$O9787,8,FALSE)</f>
        <v>Si</v>
      </c>
      <c r="K104" s="136" t="str">
        <f>VLOOKUP(E104,VIP!$A$2:$O13361,6,0)</f>
        <v>SI</v>
      </c>
      <c r="L104" s="134" t="s">
        <v>2419</v>
      </c>
      <c r="M104" s="150" t="s">
        <v>2724</v>
      </c>
      <c r="N104" s="130" t="s">
        <v>2463</v>
      </c>
      <c r="O104" s="148" t="s">
        <v>2579</v>
      </c>
      <c r="P104" s="136"/>
      <c r="Q104" s="151">
        <v>44320.379861111112</v>
      </c>
    </row>
    <row r="105" spans="1:17" ht="18" x14ac:dyDescent="0.25">
      <c r="A105" s="136" t="str">
        <f>VLOOKUP(E105,'LISTADO ATM'!$A$2:$C$899,3,0)</f>
        <v>DISTRITO NACIONAL</v>
      </c>
      <c r="B105" s="133" t="s">
        <v>2672</v>
      </c>
      <c r="C105" s="131">
        <v>44319.93246527778</v>
      </c>
      <c r="D105" s="131" t="s">
        <v>2459</v>
      </c>
      <c r="E105" s="132">
        <v>889</v>
      </c>
      <c r="F105" s="142" t="str">
        <f>VLOOKUP(E105,VIP!$A$2:$O12950,2,0)</f>
        <v>DRBR889</v>
      </c>
      <c r="G105" s="136" t="str">
        <f>VLOOKUP(E105,'LISTADO ATM'!$A$2:$B$898,2,0)</f>
        <v>ATM Oficina Plaza Lama Máximo Gómez II</v>
      </c>
      <c r="H105" s="136" t="str">
        <f>VLOOKUP(E105,VIP!$A$2:$O17871,7,FALSE)</f>
        <v>Si</v>
      </c>
      <c r="I105" s="136" t="str">
        <f>VLOOKUP(E105,VIP!$A$2:$O9836,8,FALSE)</f>
        <v>Si</v>
      </c>
      <c r="J105" s="136" t="str">
        <f>VLOOKUP(E105,VIP!$A$2:$O9786,8,FALSE)</f>
        <v>Si</v>
      </c>
      <c r="K105" s="136" t="str">
        <f>VLOOKUP(E105,VIP!$A$2:$O13360,6,0)</f>
        <v>NO</v>
      </c>
      <c r="L105" s="134" t="s">
        <v>2419</v>
      </c>
      <c r="M105" s="150" t="s">
        <v>2724</v>
      </c>
      <c r="N105" s="130" t="s">
        <v>2463</v>
      </c>
      <c r="O105" s="142" t="s">
        <v>2464</v>
      </c>
      <c r="P105" s="136"/>
      <c r="Q105" s="151">
        <v>44320.624305555553</v>
      </c>
    </row>
    <row r="106" spans="1:17" ht="18" x14ac:dyDescent="0.25">
      <c r="A106" s="136" t="str">
        <f>VLOOKUP(E106,'LISTADO ATM'!$A$2:$C$899,3,0)</f>
        <v>NORTE</v>
      </c>
      <c r="B106" s="133" t="s">
        <v>2671</v>
      </c>
      <c r="C106" s="131">
        <v>44319.933356481481</v>
      </c>
      <c r="D106" s="131" t="s">
        <v>2575</v>
      </c>
      <c r="E106" s="132">
        <v>129</v>
      </c>
      <c r="F106" s="142" t="str">
        <f>VLOOKUP(E106,VIP!$A$2:$O12949,2,0)</f>
        <v>DRBR129</v>
      </c>
      <c r="G106" s="136" t="str">
        <f>VLOOKUP(E106,'LISTADO ATM'!$A$2:$B$898,2,0)</f>
        <v xml:space="preserve">ATM Multicentro La Sirena (Santiago) </v>
      </c>
      <c r="H106" s="136" t="str">
        <f>VLOOKUP(E106,VIP!$A$2:$O17870,7,FALSE)</f>
        <v>Si</v>
      </c>
      <c r="I106" s="136" t="str">
        <f>VLOOKUP(E106,VIP!$A$2:$O9835,8,FALSE)</f>
        <v>Si</v>
      </c>
      <c r="J106" s="136" t="str">
        <f>VLOOKUP(E106,VIP!$A$2:$O9785,8,FALSE)</f>
        <v>Si</v>
      </c>
      <c r="K106" s="136" t="str">
        <f>VLOOKUP(E106,VIP!$A$2:$O13359,6,0)</f>
        <v>SI</v>
      </c>
      <c r="L106" s="134" t="s">
        <v>2419</v>
      </c>
      <c r="M106" s="150" t="s">
        <v>2724</v>
      </c>
      <c r="N106" s="130" t="s">
        <v>2463</v>
      </c>
      <c r="O106" s="142" t="s">
        <v>2576</v>
      </c>
      <c r="P106" s="136"/>
      <c r="Q106" s="151">
        <v>44320.845381944448</v>
      </c>
    </row>
    <row r="107" spans="1:17" ht="18" x14ac:dyDescent="0.25">
      <c r="A107" s="136" t="str">
        <f>VLOOKUP(E107,'LISTADO ATM'!$A$2:$C$899,3,0)</f>
        <v>NORTE</v>
      </c>
      <c r="B107" s="133" t="s">
        <v>2670</v>
      </c>
      <c r="C107" s="131">
        <v>44319.934756944444</v>
      </c>
      <c r="D107" s="131" t="s">
        <v>2575</v>
      </c>
      <c r="E107" s="132">
        <v>22</v>
      </c>
      <c r="F107" s="145" t="str">
        <f>VLOOKUP(E107,VIP!$A$2:$O12948,2,0)</f>
        <v>DRBR813</v>
      </c>
      <c r="G107" s="136" t="str">
        <f>VLOOKUP(E107,'LISTADO ATM'!$A$2:$B$898,2,0)</f>
        <v>ATM S/M Olimpico (Santiago)</v>
      </c>
      <c r="H107" s="136" t="str">
        <f>VLOOKUP(E107,VIP!$A$2:$O17869,7,FALSE)</f>
        <v>Si</v>
      </c>
      <c r="I107" s="136" t="str">
        <f>VLOOKUP(E107,VIP!$A$2:$O9834,8,FALSE)</f>
        <v>Si</v>
      </c>
      <c r="J107" s="136" t="str">
        <f>VLOOKUP(E107,VIP!$A$2:$O9784,8,FALSE)</f>
        <v>Si</v>
      </c>
      <c r="K107" s="136" t="str">
        <f>VLOOKUP(E107,VIP!$A$2:$O13358,6,0)</f>
        <v>NO</v>
      </c>
      <c r="L107" s="134" t="s">
        <v>2419</v>
      </c>
      <c r="M107" s="150" t="s">
        <v>2724</v>
      </c>
      <c r="N107" s="130" t="s">
        <v>2463</v>
      </c>
      <c r="O107" s="147" t="s">
        <v>2576</v>
      </c>
      <c r="P107" s="136"/>
      <c r="Q107" s="151">
        <v>44320.87190972222</v>
      </c>
    </row>
    <row r="108" spans="1:17" ht="18" x14ac:dyDescent="0.25">
      <c r="A108" s="136" t="str">
        <f>VLOOKUP(E108,'LISTADO ATM'!$A$2:$C$899,3,0)</f>
        <v>DISTRITO NACIONAL</v>
      </c>
      <c r="B108" s="133" t="s">
        <v>2669</v>
      </c>
      <c r="C108" s="131">
        <v>44319.93582175926</v>
      </c>
      <c r="D108" s="131" t="s">
        <v>2459</v>
      </c>
      <c r="E108" s="132">
        <v>31</v>
      </c>
      <c r="F108" s="145" t="str">
        <f>VLOOKUP(E108,VIP!$A$2:$O12947,2,0)</f>
        <v>DRBR031</v>
      </c>
      <c r="G108" s="136" t="str">
        <f>VLOOKUP(E108,'LISTADO ATM'!$A$2:$B$898,2,0)</f>
        <v xml:space="preserve">ATM Oficina San Martín I </v>
      </c>
      <c r="H108" s="136" t="str">
        <f>VLOOKUP(E108,VIP!$A$2:$O17868,7,FALSE)</f>
        <v>Si</v>
      </c>
      <c r="I108" s="136" t="str">
        <f>VLOOKUP(E108,VIP!$A$2:$O9833,8,FALSE)</f>
        <v>Si</v>
      </c>
      <c r="J108" s="136" t="str">
        <f>VLOOKUP(E108,VIP!$A$2:$O9783,8,FALSE)</f>
        <v>Si</v>
      </c>
      <c r="K108" s="136" t="str">
        <f>VLOOKUP(E108,VIP!$A$2:$O13357,6,0)</f>
        <v>NO</v>
      </c>
      <c r="L108" s="134" t="s">
        <v>2419</v>
      </c>
      <c r="M108" s="150" t="s">
        <v>2724</v>
      </c>
      <c r="N108" s="130" t="s">
        <v>2463</v>
      </c>
      <c r="O108" s="147" t="s">
        <v>2464</v>
      </c>
      <c r="P108" s="136"/>
      <c r="Q108" s="151">
        <v>44320.593055555553</v>
      </c>
    </row>
    <row r="109" spans="1:17" ht="18" x14ac:dyDescent="0.25">
      <c r="A109" s="136" t="str">
        <f>VLOOKUP(E109,'LISTADO ATM'!$A$2:$C$899,3,0)</f>
        <v>DISTRITO NACIONAL</v>
      </c>
      <c r="B109" s="133" t="s">
        <v>2668</v>
      </c>
      <c r="C109" s="131">
        <v>44319.936747685184</v>
      </c>
      <c r="D109" s="131" t="s">
        <v>2459</v>
      </c>
      <c r="E109" s="132">
        <v>983</v>
      </c>
      <c r="F109" s="145" t="str">
        <f>VLOOKUP(E109,VIP!$A$2:$O12946,2,0)</f>
        <v>DRBR983</v>
      </c>
      <c r="G109" s="136" t="str">
        <f>VLOOKUP(E109,'LISTADO ATM'!$A$2:$B$898,2,0)</f>
        <v xml:space="preserve">ATM Bravo República de Colombia </v>
      </c>
      <c r="H109" s="136" t="str">
        <f>VLOOKUP(E109,VIP!$A$2:$O17867,7,FALSE)</f>
        <v>Si</v>
      </c>
      <c r="I109" s="136" t="str">
        <f>VLOOKUP(E109,VIP!$A$2:$O9832,8,FALSE)</f>
        <v>No</v>
      </c>
      <c r="J109" s="136" t="str">
        <f>VLOOKUP(E109,VIP!$A$2:$O9782,8,FALSE)</f>
        <v>No</v>
      </c>
      <c r="K109" s="136" t="str">
        <f>VLOOKUP(E109,VIP!$A$2:$O13356,6,0)</f>
        <v>NO</v>
      </c>
      <c r="L109" s="134" t="s">
        <v>2419</v>
      </c>
      <c r="M109" s="150" t="s">
        <v>2724</v>
      </c>
      <c r="N109" s="130" t="s">
        <v>2463</v>
      </c>
      <c r="O109" s="145" t="s">
        <v>2464</v>
      </c>
      <c r="P109" s="136"/>
      <c r="Q109" s="151">
        <v>44320.540972222225</v>
      </c>
    </row>
    <row r="110" spans="1:17" ht="18" x14ac:dyDescent="0.25">
      <c r="A110" s="136" t="str">
        <f>VLOOKUP(E110,'LISTADO ATM'!$A$2:$C$899,3,0)</f>
        <v>DISTRITO NACIONAL</v>
      </c>
      <c r="B110" s="133" t="s">
        <v>2667</v>
      </c>
      <c r="C110" s="131">
        <v>44319.937731481485</v>
      </c>
      <c r="D110" s="131" t="s">
        <v>2459</v>
      </c>
      <c r="E110" s="132">
        <v>169</v>
      </c>
      <c r="F110" s="145" t="str">
        <f>VLOOKUP(E110,VIP!$A$2:$O12945,2,0)</f>
        <v>DRBR169</v>
      </c>
      <c r="G110" s="136" t="str">
        <f>VLOOKUP(E110,'LISTADO ATM'!$A$2:$B$898,2,0)</f>
        <v xml:space="preserve">ATM Oficina Caonabo </v>
      </c>
      <c r="H110" s="136" t="str">
        <f>VLOOKUP(E110,VIP!$A$2:$O17866,7,FALSE)</f>
        <v>Si</v>
      </c>
      <c r="I110" s="136" t="str">
        <f>VLOOKUP(E110,VIP!$A$2:$O9831,8,FALSE)</f>
        <v>Si</v>
      </c>
      <c r="J110" s="136" t="str">
        <f>VLOOKUP(E110,VIP!$A$2:$O9781,8,FALSE)</f>
        <v>Si</v>
      </c>
      <c r="K110" s="136" t="str">
        <f>VLOOKUP(E110,VIP!$A$2:$O13355,6,0)</f>
        <v>NO</v>
      </c>
      <c r="L110" s="134" t="s">
        <v>2419</v>
      </c>
      <c r="M110" s="150" t="s">
        <v>2724</v>
      </c>
      <c r="N110" s="130" t="s">
        <v>2463</v>
      </c>
      <c r="O110" s="145" t="s">
        <v>2464</v>
      </c>
      <c r="P110" s="136"/>
      <c r="Q110" s="151">
        <v>44320.546527777777</v>
      </c>
    </row>
    <row r="111" spans="1:17" ht="18" x14ac:dyDescent="0.25">
      <c r="A111" s="136" t="str">
        <f>VLOOKUP(E111,'LISTADO ATM'!$A$2:$C$899,3,0)</f>
        <v>NORTE</v>
      </c>
      <c r="B111" s="133" t="s">
        <v>2715</v>
      </c>
      <c r="C111" s="131">
        <v>44320.01525462963</v>
      </c>
      <c r="D111" s="131" t="s">
        <v>2182</v>
      </c>
      <c r="E111" s="132">
        <v>64</v>
      </c>
      <c r="F111" s="145" t="str">
        <f>VLOOKUP(E111,VIP!$A$2:$O12979,2,0)</f>
        <v>DRBR064</v>
      </c>
      <c r="G111" s="136" t="str">
        <f>VLOOKUP(E111,'LISTADO ATM'!$A$2:$B$898,2,0)</f>
        <v xml:space="preserve">ATM COOPALINA (Cotuí) </v>
      </c>
      <c r="H111" s="136" t="str">
        <f>VLOOKUP(E111,VIP!$A$2:$O17900,7,FALSE)</f>
        <v>Si</v>
      </c>
      <c r="I111" s="136" t="str">
        <f>VLOOKUP(E111,VIP!$A$2:$O9865,8,FALSE)</f>
        <v>Si</v>
      </c>
      <c r="J111" s="136" t="str">
        <f>VLOOKUP(E111,VIP!$A$2:$O9815,8,FALSE)</f>
        <v>Si</v>
      </c>
      <c r="K111" s="136" t="str">
        <f>VLOOKUP(E111,VIP!$A$2:$O13389,6,0)</f>
        <v>NO</v>
      </c>
      <c r="L111" s="134" t="s">
        <v>2246</v>
      </c>
      <c r="M111" s="150" t="s">
        <v>2724</v>
      </c>
      <c r="N111" s="130" t="s">
        <v>2463</v>
      </c>
      <c r="O111" s="145" t="s">
        <v>2717</v>
      </c>
      <c r="P111" s="136"/>
      <c r="Q111" s="151">
        <v>44320.511111111111</v>
      </c>
    </row>
    <row r="112" spans="1:17" ht="18" x14ac:dyDescent="0.25">
      <c r="A112" s="136" t="str">
        <f>VLOOKUP(E112,'LISTADO ATM'!$A$2:$C$899,3,0)</f>
        <v>DISTRITO NACIONAL</v>
      </c>
      <c r="B112" s="133" t="s">
        <v>2714</v>
      </c>
      <c r="C112" s="131">
        <v>44320.017164351855</v>
      </c>
      <c r="D112" s="131" t="s">
        <v>2181</v>
      </c>
      <c r="E112" s="132">
        <v>868</v>
      </c>
      <c r="F112" s="145" t="str">
        <f>VLOOKUP(E112,VIP!$A$2:$O12978,2,0)</f>
        <v>DRBR868</v>
      </c>
      <c r="G112" s="136" t="str">
        <f>VLOOKUP(E112,'LISTADO ATM'!$A$2:$B$898,2,0)</f>
        <v xml:space="preserve">ATM Casino Diamante </v>
      </c>
      <c r="H112" s="136" t="str">
        <f>VLOOKUP(E112,VIP!$A$2:$O17899,7,FALSE)</f>
        <v>Si</v>
      </c>
      <c r="I112" s="136" t="str">
        <f>VLOOKUP(E112,VIP!$A$2:$O9864,8,FALSE)</f>
        <v>Si</v>
      </c>
      <c r="J112" s="136" t="str">
        <f>VLOOKUP(E112,VIP!$A$2:$O9814,8,FALSE)</f>
        <v>Si</v>
      </c>
      <c r="K112" s="136" t="str">
        <f>VLOOKUP(E112,VIP!$A$2:$O13388,6,0)</f>
        <v>NO</v>
      </c>
      <c r="L112" s="134" t="s">
        <v>2220</v>
      </c>
      <c r="M112" s="150" t="s">
        <v>2724</v>
      </c>
      <c r="N112" s="130" t="s">
        <v>2463</v>
      </c>
      <c r="O112" s="145" t="s">
        <v>2465</v>
      </c>
      <c r="P112" s="136"/>
      <c r="Q112" s="151">
        <v>44320.440972222219</v>
      </c>
    </row>
    <row r="113" spans="1:17" ht="18" hidden="1" x14ac:dyDescent="0.25">
      <c r="A113" s="136" t="str">
        <f>VLOOKUP(E113,'LISTADO ATM'!$A$2:$C$899,3,0)</f>
        <v>NORTE</v>
      </c>
      <c r="B113" s="133" t="s">
        <v>2713</v>
      </c>
      <c r="C113" s="131">
        <v>44320.018275462964</v>
      </c>
      <c r="D113" s="131" t="s">
        <v>2483</v>
      </c>
      <c r="E113" s="132">
        <v>944</v>
      </c>
      <c r="F113" s="145" t="str">
        <f>VLOOKUP(E113,VIP!$A$2:$O12977,2,0)</f>
        <v>DRBR944</v>
      </c>
      <c r="G113" s="136" t="str">
        <f>VLOOKUP(E113,'LISTADO ATM'!$A$2:$B$898,2,0)</f>
        <v xml:space="preserve">ATM UNP Mao </v>
      </c>
      <c r="H113" s="136" t="str">
        <f>VLOOKUP(E113,VIP!$A$2:$O17898,7,FALSE)</f>
        <v>Si</v>
      </c>
      <c r="I113" s="136" t="str">
        <f>VLOOKUP(E113,VIP!$A$2:$O9863,8,FALSE)</f>
        <v>Si</v>
      </c>
      <c r="J113" s="136" t="str">
        <f>VLOOKUP(E113,VIP!$A$2:$O9813,8,FALSE)</f>
        <v>Si</v>
      </c>
      <c r="K113" s="136" t="str">
        <f>VLOOKUP(E113,VIP!$A$2:$O13387,6,0)</f>
        <v>NO</v>
      </c>
      <c r="L113" s="134" t="s">
        <v>2590</v>
      </c>
      <c r="M113" s="130" t="s">
        <v>2456</v>
      </c>
      <c r="N113" s="130" t="s">
        <v>2463</v>
      </c>
      <c r="O113" s="152" t="s">
        <v>2484</v>
      </c>
      <c r="P113" s="136"/>
      <c r="Q113" s="130" t="s">
        <v>2716</v>
      </c>
    </row>
    <row r="114" spans="1:17" ht="18" x14ac:dyDescent="0.25">
      <c r="A114" s="136" t="str">
        <f>VLOOKUP(E114,'LISTADO ATM'!$A$2:$C$899,3,0)</f>
        <v>ESTE</v>
      </c>
      <c r="B114" s="133" t="s">
        <v>2712</v>
      </c>
      <c r="C114" s="131">
        <v>44320.02076388889</v>
      </c>
      <c r="D114" s="131" t="s">
        <v>2483</v>
      </c>
      <c r="E114" s="132">
        <v>608</v>
      </c>
      <c r="F114" s="145" t="str">
        <f>VLOOKUP(E114,VIP!$A$2:$O12976,2,0)</f>
        <v>DRBR305</v>
      </c>
      <c r="G114" s="136" t="str">
        <f>VLOOKUP(E114,'LISTADO ATM'!$A$2:$B$898,2,0)</f>
        <v xml:space="preserve">ATM Oficina Jumbo (San Pedro) </v>
      </c>
      <c r="H114" s="136" t="str">
        <f>VLOOKUP(E114,VIP!$A$2:$O17897,7,FALSE)</f>
        <v>Si</v>
      </c>
      <c r="I114" s="136" t="str">
        <f>VLOOKUP(E114,VIP!$A$2:$O9862,8,FALSE)</f>
        <v>Si</v>
      </c>
      <c r="J114" s="136" t="str">
        <f>VLOOKUP(E114,VIP!$A$2:$O9812,8,FALSE)</f>
        <v>Si</v>
      </c>
      <c r="K114" s="136" t="str">
        <f>VLOOKUP(E114,VIP!$A$2:$O13386,6,0)</f>
        <v>SI</v>
      </c>
      <c r="L114" s="134" t="s">
        <v>2590</v>
      </c>
      <c r="M114" s="150" t="s">
        <v>2724</v>
      </c>
      <c r="N114" s="130" t="s">
        <v>2463</v>
      </c>
      <c r="O114" s="152" t="s">
        <v>2484</v>
      </c>
      <c r="P114" s="136"/>
      <c r="Q114" s="151">
        <v>44320.808263888888</v>
      </c>
    </row>
    <row r="115" spans="1:17" ht="18" x14ac:dyDescent="0.25">
      <c r="A115" s="136" t="str">
        <f>VLOOKUP(E115,'LISTADO ATM'!$A$2:$C$899,3,0)</f>
        <v>NORTE</v>
      </c>
      <c r="B115" s="133" t="s">
        <v>2711</v>
      </c>
      <c r="C115" s="131">
        <v>44320.022986111115</v>
      </c>
      <c r="D115" s="131" t="s">
        <v>2483</v>
      </c>
      <c r="E115" s="132">
        <v>395</v>
      </c>
      <c r="F115" s="145" t="str">
        <f>VLOOKUP(E115,VIP!$A$2:$O12975,2,0)</f>
        <v>DRBR395</v>
      </c>
      <c r="G115" s="136" t="str">
        <f>VLOOKUP(E115,'LISTADO ATM'!$A$2:$B$898,2,0)</f>
        <v xml:space="preserve">ATM UNP Sabana Iglesia </v>
      </c>
      <c r="H115" s="136" t="str">
        <f>VLOOKUP(E115,VIP!$A$2:$O17896,7,FALSE)</f>
        <v>Si</v>
      </c>
      <c r="I115" s="136" t="str">
        <f>VLOOKUP(E115,VIP!$A$2:$O9861,8,FALSE)</f>
        <v>Si</v>
      </c>
      <c r="J115" s="136" t="str">
        <f>VLOOKUP(E115,VIP!$A$2:$O9811,8,FALSE)</f>
        <v>Si</v>
      </c>
      <c r="K115" s="136" t="str">
        <f>VLOOKUP(E115,VIP!$A$2:$O13385,6,0)</f>
        <v>NO</v>
      </c>
      <c r="L115" s="134" t="s">
        <v>2513</v>
      </c>
      <c r="M115" s="150" t="s">
        <v>2724</v>
      </c>
      <c r="N115" s="130" t="s">
        <v>2463</v>
      </c>
      <c r="O115" s="152" t="s">
        <v>2484</v>
      </c>
      <c r="P115" s="136"/>
      <c r="Q115" s="151">
        <v>44320.820821759262</v>
      </c>
    </row>
    <row r="116" spans="1:17" ht="18" hidden="1" x14ac:dyDescent="0.25">
      <c r="A116" s="136" t="str">
        <f>VLOOKUP(E116,'LISTADO ATM'!$A$2:$C$899,3,0)</f>
        <v>DISTRITO NACIONAL</v>
      </c>
      <c r="B116" s="133" t="s">
        <v>2710</v>
      </c>
      <c r="C116" s="131">
        <v>44320.035856481481</v>
      </c>
      <c r="D116" s="131" t="s">
        <v>2181</v>
      </c>
      <c r="E116" s="132">
        <v>338</v>
      </c>
      <c r="F116" s="145" t="str">
        <f>VLOOKUP(E116,VIP!$A$2:$O12971,2,0)</f>
        <v>DRBR338</v>
      </c>
      <c r="G116" s="136" t="str">
        <f>VLOOKUP(E116,'LISTADO ATM'!$A$2:$B$898,2,0)</f>
        <v>ATM S/M Aprezio Pantoja</v>
      </c>
      <c r="H116" s="136" t="str">
        <f>VLOOKUP(E116,VIP!$A$2:$O17892,7,FALSE)</f>
        <v>Si</v>
      </c>
      <c r="I116" s="136" t="str">
        <f>VLOOKUP(E116,VIP!$A$2:$O9857,8,FALSE)</f>
        <v>Si</v>
      </c>
      <c r="J116" s="136" t="str">
        <f>VLOOKUP(E116,VIP!$A$2:$O9807,8,FALSE)</f>
        <v>Si</v>
      </c>
      <c r="K116" s="136" t="str">
        <f>VLOOKUP(E116,VIP!$A$2:$O13381,6,0)</f>
        <v>NO</v>
      </c>
      <c r="L116" s="134" t="s">
        <v>2246</v>
      </c>
      <c r="M116" s="130" t="s">
        <v>2456</v>
      </c>
      <c r="N116" s="130" t="s">
        <v>2463</v>
      </c>
      <c r="O116" s="152" t="s">
        <v>2465</v>
      </c>
      <c r="P116" s="136"/>
      <c r="Q116" s="130" t="s">
        <v>2246</v>
      </c>
    </row>
    <row r="117" spans="1:17" ht="18" x14ac:dyDescent="0.25">
      <c r="A117" s="136" t="str">
        <f>VLOOKUP(E117,'LISTADO ATM'!$A$2:$C$899,3,0)</f>
        <v>SUR</v>
      </c>
      <c r="B117" s="133" t="s">
        <v>2709</v>
      </c>
      <c r="C117" s="131">
        <v>44320.039988425924</v>
      </c>
      <c r="D117" s="131" t="s">
        <v>2459</v>
      </c>
      <c r="E117" s="132">
        <v>584</v>
      </c>
      <c r="F117" s="145" t="str">
        <f>VLOOKUP(E117,VIP!$A$2:$O12969,2,0)</f>
        <v>DRBR404</v>
      </c>
      <c r="G117" s="136" t="str">
        <f>VLOOKUP(E117,'LISTADO ATM'!$A$2:$B$898,2,0)</f>
        <v xml:space="preserve">ATM Oficina San Cristóbal I </v>
      </c>
      <c r="H117" s="136" t="str">
        <f>VLOOKUP(E117,VIP!$A$2:$O17890,7,FALSE)</f>
        <v>Si</v>
      </c>
      <c r="I117" s="136" t="str">
        <f>VLOOKUP(E117,VIP!$A$2:$O9855,8,FALSE)</f>
        <v>Si</v>
      </c>
      <c r="J117" s="136" t="str">
        <f>VLOOKUP(E117,VIP!$A$2:$O9805,8,FALSE)</f>
        <v>Si</v>
      </c>
      <c r="K117" s="136" t="str">
        <f>VLOOKUP(E117,VIP!$A$2:$O13379,6,0)</f>
        <v>SI</v>
      </c>
      <c r="L117" s="134" t="s">
        <v>2419</v>
      </c>
      <c r="M117" s="150" t="s">
        <v>2724</v>
      </c>
      <c r="N117" s="130" t="s">
        <v>2463</v>
      </c>
      <c r="O117" s="152" t="s">
        <v>2464</v>
      </c>
      <c r="P117" s="136"/>
      <c r="Q117" s="151">
        <v>44320.593055555553</v>
      </c>
    </row>
    <row r="118" spans="1:17" ht="18" hidden="1" x14ac:dyDescent="0.25">
      <c r="A118" s="136" t="str">
        <f>VLOOKUP(E118,'LISTADO ATM'!$A$2:$C$899,3,0)</f>
        <v>DISTRITO NACIONAL</v>
      </c>
      <c r="B118" s="133" t="s">
        <v>2708</v>
      </c>
      <c r="C118" s="131">
        <v>44320.052847222221</v>
      </c>
      <c r="D118" s="131" t="s">
        <v>2181</v>
      </c>
      <c r="E118" s="132">
        <v>812</v>
      </c>
      <c r="F118" s="145" t="str">
        <f>VLOOKUP(E118,VIP!$A$2:$O12968,2,0)</f>
        <v>DRBR812</v>
      </c>
      <c r="G118" s="136" t="str">
        <f>VLOOKUP(E118,'LISTADO ATM'!$A$2:$B$898,2,0)</f>
        <v xml:space="preserve">ATM Canasta del Pueblo </v>
      </c>
      <c r="H118" s="136" t="str">
        <f>VLOOKUP(E118,VIP!$A$2:$O17889,7,FALSE)</f>
        <v>Si</v>
      </c>
      <c r="I118" s="136" t="str">
        <f>VLOOKUP(E118,VIP!$A$2:$O9854,8,FALSE)</f>
        <v>Si</v>
      </c>
      <c r="J118" s="136" t="str">
        <f>VLOOKUP(E118,VIP!$A$2:$O9804,8,FALSE)</f>
        <v>Si</v>
      </c>
      <c r="K118" s="136" t="str">
        <f>VLOOKUP(E118,VIP!$A$2:$O13378,6,0)</f>
        <v>NO</v>
      </c>
      <c r="L118" s="134" t="s">
        <v>2220</v>
      </c>
      <c r="M118" s="130" t="s">
        <v>2456</v>
      </c>
      <c r="N118" s="130" t="s">
        <v>2463</v>
      </c>
      <c r="O118" s="152" t="s">
        <v>2465</v>
      </c>
      <c r="P118" s="136"/>
      <c r="Q118" s="130" t="s">
        <v>2220</v>
      </c>
    </row>
    <row r="119" spans="1:17" ht="18" x14ac:dyDescent="0.25">
      <c r="A119" s="136" t="str">
        <f>VLOOKUP(E119,'LISTADO ATM'!$A$2:$C$899,3,0)</f>
        <v>DISTRITO NACIONAL</v>
      </c>
      <c r="B119" s="133" t="s">
        <v>2707</v>
      </c>
      <c r="C119" s="131">
        <v>44320.054976851854</v>
      </c>
      <c r="D119" s="131" t="s">
        <v>2181</v>
      </c>
      <c r="E119" s="132">
        <v>952</v>
      </c>
      <c r="F119" s="145" t="str">
        <f>VLOOKUP(E119,VIP!$A$2:$O12967,2,0)</f>
        <v>DRBR16L</v>
      </c>
      <c r="G119" s="136" t="str">
        <f>VLOOKUP(E119,'LISTADO ATM'!$A$2:$B$898,2,0)</f>
        <v xml:space="preserve">ATM Alvarez Rivas </v>
      </c>
      <c r="H119" s="136" t="str">
        <f>VLOOKUP(E119,VIP!$A$2:$O17888,7,FALSE)</f>
        <v>Si</v>
      </c>
      <c r="I119" s="136" t="str">
        <f>VLOOKUP(E119,VIP!$A$2:$O9853,8,FALSE)</f>
        <v>Si</v>
      </c>
      <c r="J119" s="136" t="str">
        <f>VLOOKUP(E119,VIP!$A$2:$O9803,8,FALSE)</f>
        <v>Si</v>
      </c>
      <c r="K119" s="136" t="str">
        <f>VLOOKUP(E119,VIP!$A$2:$O13377,6,0)</f>
        <v>NO</v>
      </c>
      <c r="L119" s="134" t="s">
        <v>2220</v>
      </c>
      <c r="M119" s="150" t="s">
        <v>2724</v>
      </c>
      <c r="N119" s="130" t="s">
        <v>2463</v>
      </c>
      <c r="O119" s="148" t="s">
        <v>2465</v>
      </c>
      <c r="P119" s="136"/>
      <c r="Q119" s="151">
        <v>44320.517361111109</v>
      </c>
    </row>
    <row r="120" spans="1:17" ht="18" x14ac:dyDescent="0.25">
      <c r="A120" s="136" t="str">
        <f>VLOOKUP(E120,'LISTADO ATM'!$A$2:$C$899,3,0)</f>
        <v>ESTE</v>
      </c>
      <c r="B120" s="133" t="s">
        <v>2706</v>
      </c>
      <c r="C120" s="131">
        <v>44320.056192129632</v>
      </c>
      <c r="D120" s="131" t="s">
        <v>2181</v>
      </c>
      <c r="E120" s="132">
        <v>795</v>
      </c>
      <c r="F120" s="145" t="str">
        <f>VLOOKUP(E120,VIP!$A$2:$O12966,2,0)</f>
        <v>DRBR795</v>
      </c>
      <c r="G120" s="136" t="str">
        <f>VLOOKUP(E120,'LISTADO ATM'!$A$2:$B$898,2,0)</f>
        <v xml:space="preserve">ATM UNP Guaymate (La Romana) </v>
      </c>
      <c r="H120" s="136" t="str">
        <f>VLOOKUP(E120,VIP!$A$2:$O17887,7,FALSE)</f>
        <v>Si</v>
      </c>
      <c r="I120" s="136" t="str">
        <f>VLOOKUP(E120,VIP!$A$2:$O9852,8,FALSE)</f>
        <v>Si</v>
      </c>
      <c r="J120" s="136" t="str">
        <f>VLOOKUP(E120,VIP!$A$2:$O9802,8,FALSE)</f>
        <v>Si</v>
      </c>
      <c r="K120" s="136" t="str">
        <f>VLOOKUP(E120,VIP!$A$2:$O13376,6,0)</f>
        <v>NO</v>
      </c>
      <c r="L120" s="134" t="s">
        <v>2220</v>
      </c>
      <c r="M120" s="150" t="s">
        <v>2724</v>
      </c>
      <c r="N120" s="130" t="s">
        <v>2463</v>
      </c>
      <c r="O120" s="148" t="s">
        <v>2465</v>
      </c>
      <c r="P120" s="136"/>
      <c r="Q120" s="151">
        <v>44320.497916666667</v>
      </c>
    </row>
    <row r="121" spans="1:17" ht="18" x14ac:dyDescent="0.25">
      <c r="A121" s="136" t="str">
        <f>VLOOKUP(E121,'LISTADO ATM'!$A$2:$C$899,3,0)</f>
        <v>NORTE</v>
      </c>
      <c r="B121" s="133" t="s">
        <v>2705</v>
      </c>
      <c r="C121" s="131">
        <v>44320.056990740741</v>
      </c>
      <c r="D121" s="131" t="s">
        <v>2182</v>
      </c>
      <c r="E121" s="132">
        <v>528</v>
      </c>
      <c r="F121" s="145" t="str">
        <f>VLOOKUP(E121,VIP!$A$2:$O12965,2,0)</f>
        <v>DRBR284</v>
      </c>
      <c r="G121" s="136" t="str">
        <f>VLOOKUP(E121,'LISTADO ATM'!$A$2:$B$898,2,0)</f>
        <v xml:space="preserve">ATM Ferretería Ochoa (Santiago) </v>
      </c>
      <c r="H121" s="136" t="str">
        <f>VLOOKUP(E121,VIP!$A$2:$O17886,7,FALSE)</f>
        <v>Si</v>
      </c>
      <c r="I121" s="136" t="str">
        <f>VLOOKUP(E121,VIP!$A$2:$O9851,8,FALSE)</f>
        <v>Si</v>
      </c>
      <c r="J121" s="136" t="str">
        <f>VLOOKUP(E121,VIP!$A$2:$O9801,8,FALSE)</f>
        <v>Si</v>
      </c>
      <c r="K121" s="136" t="str">
        <f>VLOOKUP(E121,VIP!$A$2:$O13375,6,0)</f>
        <v>NO</v>
      </c>
      <c r="L121" s="134" t="s">
        <v>2220</v>
      </c>
      <c r="M121" s="150" t="s">
        <v>2724</v>
      </c>
      <c r="N121" s="130" t="s">
        <v>2463</v>
      </c>
      <c r="O121" s="145" t="s">
        <v>2717</v>
      </c>
      <c r="P121" s="136"/>
      <c r="Q121" s="151">
        <v>44320.515277777777</v>
      </c>
    </row>
    <row r="122" spans="1:17" ht="18" x14ac:dyDescent="0.25">
      <c r="A122" s="136" t="str">
        <f>VLOOKUP(E122,'LISTADO ATM'!$A$2:$C$899,3,0)</f>
        <v>NORTE</v>
      </c>
      <c r="B122" s="133" t="s">
        <v>2704</v>
      </c>
      <c r="C122" s="131">
        <v>44320.064791666664</v>
      </c>
      <c r="D122" s="131" t="s">
        <v>2182</v>
      </c>
      <c r="E122" s="132">
        <v>496</v>
      </c>
      <c r="F122" s="145" t="str">
        <f>VLOOKUP(E122,VIP!$A$2:$O12964,2,0)</f>
        <v>DRBR496</v>
      </c>
      <c r="G122" s="136" t="str">
        <f>VLOOKUP(E122,'LISTADO ATM'!$A$2:$B$898,2,0)</f>
        <v xml:space="preserve">ATM Multicentro La Sirena Bonao </v>
      </c>
      <c r="H122" s="136" t="str">
        <f>VLOOKUP(E122,VIP!$A$2:$O17885,7,FALSE)</f>
        <v>Si</v>
      </c>
      <c r="I122" s="136" t="str">
        <f>VLOOKUP(E122,VIP!$A$2:$O9850,8,FALSE)</f>
        <v>Si</v>
      </c>
      <c r="J122" s="136" t="str">
        <f>VLOOKUP(E122,VIP!$A$2:$O9800,8,FALSE)</f>
        <v>Si</v>
      </c>
      <c r="K122" s="136" t="str">
        <f>VLOOKUP(E122,VIP!$A$2:$O13374,6,0)</f>
        <v>NO</v>
      </c>
      <c r="L122" s="134" t="s">
        <v>2220</v>
      </c>
      <c r="M122" s="150" t="s">
        <v>2724</v>
      </c>
      <c r="N122" s="130" t="s">
        <v>2463</v>
      </c>
      <c r="O122" s="148" t="s">
        <v>2717</v>
      </c>
      <c r="P122" s="136"/>
      <c r="Q122" s="151">
        <v>44320.359722222223</v>
      </c>
    </row>
    <row r="123" spans="1:17" ht="18" x14ac:dyDescent="0.25">
      <c r="A123" s="136" t="str">
        <f>VLOOKUP(E123,'LISTADO ATM'!$A$2:$C$899,3,0)</f>
        <v>DISTRITO NACIONAL</v>
      </c>
      <c r="B123" s="133" t="s">
        <v>2703</v>
      </c>
      <c r="C123" s="131">
        <v>44320.06585648148</v>
      </c>
      <c r="D123" s="131" t="s">
        <v>2181</v>
      </c>
      <c r="E123" s="132">
        <v>487</v>
      </c>
      <c r="F123" s="145" t="str">
        <f>VLOOKUP(E123,VIP!$A$2:$O12963,2,0)</f>
        <v>DRBR487</v>
      </c>
      <c r="G123" s="136" t="str">
        <f>VLOOKUP(E123,'LISTADO ATM'!$A$2:$B$898,2,0)</f>
        <v xml:space="preserve">ATM Olé Hainamosa </v>
      </c>
      <c r="H123" s="136" t="str">
        <f>VLOOKUP(E123,VIP!$A$2:$O17884,7,FALSE)</f>
        <v>Si</v>
      </c>
      <c r="I123" s="136" t="str">
        <f>VLOOKUP(E123,VIP!$A$2:$O9849,8,FALSE)</f>
        <v>Si</v>
      </c>
      <c r="J123" s="136" t="str">
        <f>VLOOKUP(E123,VIP!$A$2:$O9799,8,FALSE)</f>
        <v>Si</v>
      </c>
      <c r="K123" s="136" t="str">
        <f>VLOOKUP(E123,VIP!$A$2:$O13373,6,0)</f>
        <v>SI</v>
      </c>
      <c r="L123" s="134" t="s">
        <v>2220</v>
      </c>
      <c r="M123" s="150" t="s">
        <v>2724</v>
      </c>
      <c r="N123" s="130" t="s">
        <v>2463</v>
      </c>
      <c r="O123" s="148" t="s">
        <v>2465</v>
      </c>
      <c r="P123" s="136"/>
      <c r="Q123" s="151">
        <v>44320.35833333333</v>
      </c>
    </row>
    <row r="124" spans="1:17" ht="18" x14ac:dyDescent="0.25">
      <c r="A124" s="136" t="str">
        <f>VLOOKUP(E124,'LISTADO ATM'!$A$2:$C$899,3,0)</f>
        <v>NORTE</v>
      </c>
      <c r="B124" s="133" t="s">
        <v>2702</v>
      </c>
      <c r="C124" s="131">
        <v>44320.068425925929</v>
      </c>
      <c r="D124" s="131" t="s">
        <v>2182</v>
      </c>
      <c r="E124" s="132">
        <v>172</v>
      </c>
      <c r="F124" s="145" t="str">
        <f>VLOOKUP(E124,VIP!$A$2:$O12962,2,0)</f>
        <v>DRBR172</v>
      </c>
      <c r="G124" s="136" t="str">
        <f>VLOOKUP(E124,'LISTADO ATM'!$A$2:$B$898,2,0)</f>
        <v xml:space="preserve">ATM UNP Guaucí </v>
      </c>
      <c r="H124" s="136" t="str">
        <f>VLOOKUP(E124,VIP!$A$2:$O17883,7,FALSE)</f>
        <v>Si</v>
      </c>
      <c r="I124" s="136" t="str">
        <f>VLOOKUP(E124,VIP!$A$2:$O9848,8,FALSE)</f>
        <v>Si</v>
      </c>
      <c r="J124" s="136" t="str">
        <f>VLOOKUP(E124,VIP!$A$2:$O9798,8,FALSE)</f>
        <v>Si</v>
      </c>
      <c r="K124" s="136" t="str">
        <f>VLOOKUP(E124,VIP!$A$2:$O13372,6,0)</f>
        <v>NO</v>
      </c>
      <c r="L124" s="134" t="s">
        <v>2220</v>
      </c>
      <c r="M124" s="150" t="s">
        <v>2724</v>
      </c>
      <c r="N124" s="130" t="s">
        <v>2463</v>
      </c>
      <c r="O124" s="148" t="s">
        <v>2717</v>
      </c>
      <c r="P124" s="136"/>
      <c r="Q124" s="151">
        <v>44320.349305555559</v>
      </c>
    </row>
    <row r="125" spans="1:17" ht="18" x14ac:dyDescent="0.25">
      <c r="A125" s="136" t="str">
        <f>VLOOKUP(E125,'LISTADO ATM'!$A$2:$C$899,3,0)</f>
        <v>DISTRITO NACIONAL</v>
      </c>
      <c r="B125" s="133" t="s">
        <v>2701</v>
      </c>
      <c r="C125" s="131">
        <v>44320.1253125</v>
      </c>
      <c r="D125" s="131" t="s">
        <v>2181</v>
      </c>
      <c r="E125" s="132">
        <v>546</v>
      </c>
      <c r="F125" s="145" t="str">
        <f>VLOOKUP(E125,VIP!$A$2:$O12961,2,0)</f>
        <v>DRBR230</v>
      </c>
      <c r="G125" s="136" t="str">
        <f>VLOOKUP(E125,'LISTADO ATM'!$A$2:$B$898,2,0)</f>
        <v xml:space="preserve">ATM ITLA </v>
      </c>
      <c r="H125" s="136" t="str">
        <f>VLOOKUP(E125,VIP!$A$2:$O17882,7,FALSE)</f>
        <v>Si</v>
      </c>
      <c r="I125" s="136" t="str">
        <f>VLOOKUP(E125,VIP!$A$2:$O9847,8,FALSE)</f>
        <v>Si</v>
      </c>
      <c r="J125" s="136" t="str">
        <f>VLOOKUP(E125,VIP!$A$2:$O9797,8,FALSE)</f>
        <v>Si</v>
      </c>
      <c r="K125" s="136" t="str">
        <f>VLOOKUP(E125,VIP!$A$2:$O13371,6,0)</f>
        <v>NO</v>
      </c>
      <c r="L125" s="134" t="s">
        <v>2246</v>
      </c>
      <c r="M125" s="150" t="s">
        <v>2724</v>
      </c>
      <c r="N125" s="130" t="s">
        <v>2463</v>
      </c>
      <c r="O125" s="145" t="s">
        <v>2465</v>
      </c>
      <c r="P125" s="136"/>
      <c r="Q125" s="151">
        <v>44320.618055555555</v>
      </c>
    </row>
    <row r="126" spans="1:17" ht="18" x14ac:dyDescent="0.25">
      <c r="A126" s="136" t="str">
        <f>VLOOKUP(E126,'LISTADO ATM'!$A$2:$C$899,3,0)</f>
        <v>NORTE</v>
      </c>
      <c r="B126" s="133" t="s">
        <v>2700</v>
      </c>
      <c r="C126" s="131">
        <v>44320.126898148148</v>
      </c>
      <c r="D126" s="131" t="s">
        <v>2182</v>
      </c>
      <c r="E126" s="132">
        <v>948</v>
      </c>
      <c r="F126" s="145" t="str">
        <f>VLOOKUP(E126,VIP!$A$2:$O12960,2,0)</f>
        <v>DRBR948</v>
      </c>
      <c r="G126" s="136" t="str">
        <f>VLOOKUP(E126,'LISTADO ATM'!$A$2:$B$898,2,0)</f>
        <v xml:space="preserve">ATM Autobanco El Jaya II (SFM) </v>
      </c>
      <c r="H126" s="136" t="str">
        <f>VLOOKUP(E126,VIP!$A$2:$O17881,7,FALSE)</f>
        <v>Si</v>
      </c>
      <c r="I126" s="136" t="str">
        <f>VLOOKUP(E126,VIP!$A$2:$O9846,8,FALSE)</f>
        <v>Si</v>
      </c>
      <c r="J126" s="136" t="str">
        <f>VLOOKUP(E126,VIP!$A$2:$O9796,8,FALSE)</f>
        <v>Si</v>
      </c>
      <c r="K126" s="136" t="str">
        <f>VLOOKUP(E126,VIP!$A$2:$O13370,6,0)</f>
        <v>NO</v>
      </c>
      <c r="L126" s="134" t="s">
        <v>2220</v>
      </c>
      <c r="M126" s="150" t="s">
        <v>2724</v>
      </c>
      <c r="N126" s="130" t="s">
        <v>2463</v>
      </c>
      <c r="O126" s="148" t="s">
        <v>2717</v>
      </c>
      <c r="P126" s="136"/>
      <c r="Q126" s="151">
        <v>44320.328472222223</v>
      </c>
    </row>
    <row r="127" spans="1:17" ht="18" hidden="1" x14ac:dyDescent="0.25">
      <c r="A127" s="136" t="str">
        <f>VLOOKUP(E127,'LISTADO ATM'!$A$2:$C$899,3,0)</f>
        <v>DISTRITO NACIONAL</v>
      </c>
      <c r="B127" s="133" t="s">
        <v>2699</v>
      </c>
      <c r="C127" s="131">
        <v>44320.128391203703</v>
      </c>
      <c r="D127" s="131" t="s">
        <v>2181</v>
      </c>
      <c r="E127" s="132">
        <v>943</v>
      </c>
      <c r="F127" s="145" t="str">
        <f>VLOOKUP(E127,VIP!$A$2:$O12959,2,0)</f>
        <v>DRBR16K</v>
      </c>
      <c r="G127" s="136" t="str">
        <f>VLOOKUP(E127,'LISTADO ATM'!$A$2:$B$898,2,0)</f>
        <v xml:space="preserve">ATM Oficina Tránsito Terreste </v>
      </c>
      <c r="H127" s="136" t="str">
        <f>VLOOKUP(E127,VIP!$A$2:$O17880,7,FALSE)</f>
        <v>Si</v>
      </c>
      <c r="I127" s="136" t="str">
        <f>VLOOKUP(E127,VIP!$A$2:$O9845,8,FALSE)</f>
        <v>Si</v>
      </c>
      <c r="J127" s="136" t="str">
        <f>VLOOKUP(E127,VIP!$A$2:$O9795,8,FALSE)</f>
        <v>Si</v>
      </c>
      <c r="K127" s="136" t="str">
        <f>VLOOKUP(E127,VIP!$A$2:$O13369,6,0)</f>
        <v>NO</v>
      </c>
      <c r="L127" s="134" t="s">
        <v>2220</v>
      </c>
      <c r="M127" s="130" t="s">
        <v>2456</v>
      </c>
      <c r="N127" s="130" t="s">
        <v>2463</v>
      </c>
      <c r="O127" s="145" t="s">
        <v>2465</v>
      </c>
      <c r="P127" s="136"/>
      <c r="Q127" s="130" t="s">
        <v>2220</v>
      </c>
    </row>
    <row r="128" spans="1:17" ht="18" hidden="1" x14ac:dyDescent="0.25">
      <c r="A128" s="136" t="str">
        <f>VLOOKUP(E128,'LISTADO ATM'!$A$2:$C$899,3,0)</f>
        <v>DISTRITO NACIONAL</v>
      </c>
      <c r="B128" s="133" t="s">
        <v>2698</v>
      </c>
      <c r="C128" s="131">
        <v>44320.129942129628</v>
      </c>
      <c r="D128" s="131" t="s">
        <v>2181</v>
      </c>
      <c r="E128" s="132">
        <v>473</v>
      </c>
      <c r="F128" s="145" t="str">
        <f>VLOOKUP(E128,VIP!$A$2:$O12958,2,0)</f>
        <v>DRBR473</v>
      </c>
      <c r="G128" s="136" t="str">
        <f>VLOOKUP(E128,'LISTADO ATM'!$A$2:$B$898,2,0)</f>
        <v xml:space="preserve">ATM Oficina Carrefour II </v>
      </c>
      <c r="H128" s="136" t="str">
        <f>VLOOKUP(E128,VIP!$A$2:$O17879,7,FALSE)</f>
        <v>Si</v>
      </c>
      <c r="I128" s="136" t="str">
        <f>VLOOKUP(E128,VIP!$A$2:$O9844,8,FALSE)</f>
        <v>Si</v>
      </c>
      <c r="J128" s="136" t="str">
        <f>VLOOKUP(E128,VIP!$A$2:$O9794,8,FALSE)</f>
        <v>Si</v>
      </c>
      <c r="K128" s="136" t="str">
        <f>VLOOKUP(E128,VIP!$A$2:$O13368,6,0)</f>
        <v>NO</v>
      </c>
      <c r="L128" s="134" t="s">
        <v>2220</v>
      </c>
      <c r="M128" s="130" t="s">
        <v>2456</v>
      </c>
      <c r="N128" s="130" t="s">
        <v>2463</v>
      </c>
      <c r="O128" s="145" t="s">
        <v>2465</v>
      </c>
      <c r="P128" s="136"/>
      <c r="Q128" s="130" t="s">
        <v>2220</v>
      </c>
    </row>
    <row r="129" spans="1:17" ht="18" x14ac:dyDescent="0.25">
      <c r="A129" s="136" t="str">
        <f>VLOOKUP(E129,'LISTADO ATM'!$A$2:$C$899,3,0)</f>
        <v>NORTE</v>
      </c>
      <c r="B129" s="133" t="s">
        <v>2697</v>
      </c>
      <c r="C129" s="131">
        <v>44320.130902777775</v>
      </c>
      <c r="D129" s="131" t="s">
        <v>2182</v>
      </c>
      <c r="E129" s="132">
        <v>74</v>
      </c>
      <c r="F129" s="145" t="str">
        <f>VLOOKUP(E129,VIP!$A$2:$O12957,2,0)</f>
        <v>DRBR074</v>
      </c>
      <c r="G129" s="136" t="str">
        <f>VLOOKUP(E129,'LISTADO ATM'!$A$2:$B$898,2,0)</f>
        <v xml:space="preserve">ATM Oficina Sosúa </v>
      </c>
      <c r="H129" s="136" t="str">
        <f>VLOOKUP(E129,VIP!$A$2:$O17878,7,FALSE)</f>
        <v>Si</v>
      </c>
      <c r="I129" s="136" t="str">
        <f>VLOOKUP(E129,VIP!$A$2:$O9843,8,FALSE)</f>
        <v>Si</v>
      </c>
      <c r="J129" s="136" t="str">
        <f>VLOOKUP(E129,VIP!$A$2:$O9793,8,FALSE)</f>
        <v>Si</v>
      </c>
      <c r="K129" s="136" t="str">
        <f>VLOOKUP(E129,VIP!$A$2:$O13367,6,0)</f>
        <v>NO</v>
      </c>
      <c r="L129" s="134" t="s">
        <v>2220</v>
      </c>
      <c r="M129" s="150" t="s">
        <v>2724</v>
      </c>
      <c r="N129" s="130" t="s">
        <v>2463</v>
      </c>
      <c r="O129" s="148" t="s">
        <v>2717</v>
      </c>
      <c r="P129" s="136"/>
      <c r="Q129" s="151">
        <v>44320.361805555556</v>
      </c>
    </row>
    <row r="130" spans="1:17" ht="18" x14ac:dyDescent="0.25">
      <c r="A130" s="136" t="str">
        <f>VLOOKUP(E130,'LISTADO ATM'!$A$2:$C$899,3,0)</f>
        <v>DISTRITO NACIONAL</v>
      </c>
      <c r="B130" s="133" t="s">
        <v>2696</v>
      </c>
      <c r="C130" s="131">
        <v>44320.216203703705</v>
      </c>
      <c r="D130" s="131" t="s">
        <v>2459</v>
      </c>
      <c r="E130" s="132">
        <v>14</v>
      </c>
      <c r="F130" s="145" t="str">
        <f>VLOOKUP(E130,VIP!$A$2:$O12956,2,0)</f>
        <v>DRBR014</v>
      </c>
      <c r="G130" s="136" t="str">
        <f>VLOOKUP(E130,'LISTADO ATM'!$A$2:$B$898,2,0)</f>
        <v xml:space="preserve">ATM Oficina Aeropuerto Las Américas I </v>
      </c>
      <c r="H130" s="136" t="str">
        <f>VLOOKUP(E130,VIP!$A$2:$O17877,7,FALSE)</f>
        <v>Si</v>
      </c>
      <c r="I130" s="136" t="str">
        <f>VLOOKUP(E130,VIP!$A$2:$O9842,8,FALSE)</f>
        <v>Si</v>
      </c>
      <c r="J130" s="136" t="str">
        <f>VLOOKUP(E130,VIP!$A$2:$O9792,8,FALSE)</f>
        <v>Si</v>
      </c>
      <c r="K130" s="136" t="str">
        <f>VLOOKUP(E130,VIP!$A$2:$O13366,6,0)</f>
        <v>NO</v>
      </c>
      <c r="L130" s="134" t="s">
        <v>2419</v>
      </c>
      <c r="M130" s="150" t="s">
        <v>2724</v>
      </c>
      <c r="N130" s="130" t="s">
        <v>2463</v>
      </c>
      <c r="O130" s="145" t="s">
        <v>2464</v>
      </c>
      <c r="P130" s="136"/>
      <c r="Q130" s="151">
        <v>44320.595138888886</v>
      </c>
    </row>
    <row r="131" spans="1:17" ht="18" x14ac:dyDescent="0.25">
      <c r="A131" s="136" t="str">
        <f>VLOOKUP(E131,'LISTADO ATM'!$A$2:$C$899,3,0)</f>
        <v>DISTRITO NACIONAL</v>
      </c>
      <c r="B131" s="133" t="s">
        <v>2695</v>
      </c>
      <c r="C131" s="131">
        <v>44320.219293981485</v>
      </c>
      <c r="D131" s="131" t="s">
        <v>2459</v>
      </c>
      <c r="E131" s="132">
        <v>302</v>
      </c>
      <c r="F131" s="145" t="str">
        <f>VLOOKUP(E131,VIP!$A$2:$O12955,2,0)</f>
        <v>DRBR302</v>
      </c>
      <c r="G131" s="136" t="str">
        <f>VLOOKUP(E131,'LISTADO ATM'!$A$2:$B$898,2,0)</f>
        <v xml:space="preserve">ATM S/M Aprezio Los Mameyes  </v>
      </c>
      <c r="H131" s="136" t="str">
        <f>VLOOKUP(E131,VIP!$A$2:$O17876,7,FALSE)</f>
        <v>Si</v>
      </c>
      <c r="I131" s="136" t="str">
        <f>VLOOKUP(E131,VIP!$A$2:$O9841,8,FALSE)</f>
        <v>Si</v>
      </c>
      <c r="J131" s="136" t="str">
        <f>VLOOKUP(E131,VIP!$A$2:$O9791,8,FALSE)</f>
        <v>Si</v>
      </c>
      <c r="K131" s="136" t="str">
        <f>VLOOKUP(E131,VIP!$A$2:$O13365,6,0)</f>
        <v>NO</v>
      </c>
      <c r="L131" s="134" t="s">
        <v>2450</v>
      </c>
      <c r="M131" s="150" t="s">
        <v>2724</v>
      </c>
      <c r="N131" s="130" t="s">
        <v>2463</v>
      </c>
      <c r="O131" s="145" t="s">
        <v>2464</v>
      </c>
      <c r="P131" s="136"/>
      <c r="Q131" s="151">
        <v>44320.529861111114</v>
      </c>
    </row>
    <row r="132" spans="1:17" ht="18" x14ac:dyDescent="0.25">
      <c r="A132" s="136" t="str">
        <f>VLOOKUP(E132,'LISTADO ATM'!$A$2:$C$899,3,0)</f>
        <v>NORTE</v>
      </c>
      <c r="B132" s="133" t="s">
        <v>2694</v>
      </c>
      <c r="C132" s="131">
        <v>44320.227071759262</v>
      </c>
      <c r="D132" s="131" t="s">
        <v>2483</v>
      </c>
      <c r="E132" s="132">
        <v>290</v>
      </c>
      <c r="F132" s="145" t="str">
        <f>VLOOKUP(E132,VIP!$A$2:$O12954,2,0)</f>
        <v>DRBR290</v>
      </c>
      <c r="G132" s="136" t="str">
        <f>VLOOKUP(E132,'LISTADO ATM'!$A$2:$B$898,2,0)</f>
        <v xml:space="preserve">ATM Oficina San Francisco de Macorís </v>
      </c>
      <c r="H132" s="136" t="str">
        <f>VLOOKUP(E132,VIP!$A$2:$O17875,7,FALSE)</f>
        <v>Si</v>
      </c>
      <c r="I132" s="136" t="str">
        <f>VLOOKUP(E132,VIP!$A$2:$O9840,8,FALSE)</f>
        <v>Si</v>
      </c>
      <c r="J132" s="136" t="str">
        <f>VLOOKUP(E132,VIP!$A$2:$O9790,8,FALSE)</f>
        <v>Si</v>
      </c>
      <c r="K132" s="136" t="str">
        <f>VLOOKUP(E132,VIP!$A$2:$O13364,6,0)</f>
        <v>NO</v>
      </c>
      <c r="L132" s="134" t="s">
        <v>2419</v>
      </c>
      <c r="M132" s="150" t="s">
        <v>2724</v>
      </c>
      <c r="N132" s="130" t="s">
        <v>2463</v>
      </c>
      <c r="O132" s="152" t="s">
        <v>2484</v>
      </c>
      <c r="P132" s="136"/>
      <c r="Q132" s="151">
        <v>44320.408333333333</v>
      </c>
    </row>
    <row r="133" spans="1:17" ht="18" x14ac:dyDescent="0.25">
      <c r="A133" s="136" t="str">
        <f>VLOOKUP(E133,'LISTADO ATM'!$A$2:$C$899,3,0)</f>
        <v>DISTRITO NACIONAL</v>
      </c>
      <c r="B133" s="133" t="s">
        <v>2693</v>
      </c>
      <c r="C133" s="131">
        <v>44320.229421296295</v>
      </c>
      <c r="D133" s="131" t="s">
        <v>2459</v>
      </c>
      <c r="E133" s="132">
        <v>823</v>
      </c>
      <c r="F133" s="145" t="str">
        <f>VLOOKUP(E133,VIP!$A$2:$O12953,2,0)</f>
        <v>DRBR823</v>
      </c>
      <c r="G133" s="136" t="str">
        <f>VLOOKUP(E133,'LISTADO ATM'!$A$2:$B$898,2,0)</f>
        <v xml:space="preserve">ATM UNP El Carril (Haina) </v>
      </c>
      <c r="H133" s="136" t="str">
        <f>VLOOKUP(E133,VIP!$A$2:$O17874,7,FALSE)</f>
        <v>Si</v>
      </c>
      <c r="I133" s="136" t="str">
        <f>VLOOKUP(E133,VIP!$A$2:$O9839,8,FALSE)</f>
        <v>Si</v>
      </c>
      <c r="J133" s="136" t="str">
        <f>VLOOKUP(E133,VIP!$A$2:$O9789,8,FALSE)</f>
        <v>Si</v>
      </c>
      <c r="K133" s="136" t="str">
        <f>VLOOKUP(E133,VIP!$A$2:$O13363,6,0)</f>
        <v>NO</v>
      </c>
      <c r="L133" s="134" t="s">
        <v>2419</v>
      </c>
      <c r="M133" s="150" t="s">
        <v>2724</v>
      </c>
      <c r="N133" s="130" t="s">
        <v>2463</v>
      </c>
      <c r="O133" s="148" t="s">
        <v>2464</v>
      </c>
      <c r="P133" s="136"/>
      <c r="Q133" s="151">
        <v>44320.543749999997</v>
      </c>
    </row>
    <row r="134" spans="1:17" ht="18" x14ac:dyDescent="0.25">
      <c r="A134" s="136" t="str">
        <f>VLOOKUP(E134,'LISTADO ATM'!$A$2:$C$899,3,0)</f>
        <v>DISTRITO NACIONAL</v>
      </c>
      <c r="B134" s="133" t="s">
        <v>2692</v>
      </c>
      <c r="C134" s="131">
        <v>44320.23196759259</v>
      </c>
      <c r="D134" s="131" t="s">
        <v>2459</v>
      </c>
      <c r="E134" s="132">
        <v>918</v>
      </c>
      <c r="F134" s="145" t="str">
        <f>VLOOKUP(E134,VIP!$A$2:$O12952,2,0)</f>
        <v>DRBR918</v>
      </c>
      <c r="G134" s="136" t="str">
        <f>VLOOKUP(E134,'LISTADO ATM'!$A$2:$B$898,2,0)</f>
        <v xml:space="preserve">ATM S/M Liverpool de la Jacobo Majluta </v>
      </c>
      <c r="H134" s="136" t="str">
        <f>VLOOKUP(E134,VIP!$A$2:$O17873,7,FALSE)</f>
        <v>Si</v>
      </c>
      <c r="I134" s="136" t="str">
        <f>VLOOKUP(E134,VIP!$A$2:$O9838,8,FALSE)</f>
        <v>Si</v>
      </c>
      <c r="J134" s="136" t="str">
        <f>VLOOKUP(E134,VIP!$A$2:$O9788,8,FALSE)</f>
        <v>Si</v>
      </c>
      <c r="K134" s="136" t="str">
        <f>VLOOKUP(E134,VIP!$A$2:$O13362,6,0)</f>
        <v>NO</v>
      </c>
      <c r="L134" s="134" t="s">
        <v>2419</v>
      </c>
      <c r="M134" s="150" t="s">
        <v>2724</v>
      </c>
      <c r="N134" s="130" t="s">
        <v>2463</v>
      </c>
      <c r="O134" s="152" t="s">
        <v>2464</v>
      </c>
      <c r="P134" s="136"/>
      <c r="Q134" s="151">
        <v>44320.627083333333</v>
      </c>
    </row>
    <row r="135" spans="1:17" ht="18" x14ac:dyDescent="0.25">
      <c r="A135" s="136" t="str">
        <f>VLOOKUP(E135,'LISTADO ATM'!$A$2:$C$899,3,0)</f>
        <v>DISTRITO NACIONAL</v>
      </c>
      <c r="B135" s="133" t="s">
        <v>2691</v>
      </c>
      <c r="C135" s="131">
        <v>44320.235150462962</v>
      </c>
      <c r="D135" s="131" t="s">
        <v>2459</v>
      </c>
      <c r="E135" s="132">
        <v>235</v>
      </c>
      <c r="F135" s="145" t="str">
        <f>VLOOKUP(E135,VIP!$A$2:$O12951,2,0)</f>
        <v>DRBR235</v>
      </c>
      <c r="G135" s="136" t="str">
        <f>VLOOKUP(E135,'LISTADO ATM'!$A$2:$B$898,2,0)</f>
        <v xml:space="preserve">ATM Oficina Multicentro La Sirena San Isidro </v>
      </c>
      <c r="H135" s="136" t="str">
        <f>VLOOKUP(E135,VIP!$A$2:$O17872,7,FALSE)</f>
        <v>Si</v>
      </c>
      <c r="I135" s="136" t="str">
        <f>VLOOKUP(E135,VIP!$A$2:$O9837,8,FALSE)</f>
        <v>Si</v>
      </c>
      <c r="J135" s="136" t="str">
        <f>VLOOKUP(E135,VIP!$A$2:$O9787,8,FALSE)</f>
        <v>Si</v>
      </c>
      <c r="K135" s="136" t="str">
        <f>VLOOKUP(E135,VIP!$A$2:$O13361,6,0)</f>
        <v>SI</v>
      </c>
      <c r="L135" s="134" t="s">
        <v>2419</v>
      </c>
      <c r="M135" s="150" t="s">
        <v>2724</v>
      </c>
      <c r="N135" s="130" t="s">
        <v>2463</v>
      </c>
      <c r="O135" s="145" t="s">
        <v>2464</v>
      </c>
      <c r="P135" s="136"/>
      <c r="Q135" s="151">
        <v>44320.539583333331</v>
      </c>
    </row>
    <row r="136" spans="1:17" ht="18" x14ac:dyDescent="0.25">
      <c r="A136" s="136" t="str">
        <f>VLOOKUP(E136,'LISTADO ATM'!$A$2:$C$899,3,0)</f>
        <v>NORTE</v>
      </c>
      <c r="B136" s="133" t="s">
        <v>2690</v>
      </c>
      <c r="C136" s="131">
        <v>44320.237453703703</v>
      </c>
      <c r="D136" s="131" t="s">
        <v>2483</v>
      </c>
      <c r="E136" s="132">
        <v>649</v>
      </c>
      <c r="F136" s="145" t="str">
        <f>VLOOKUP(E136,VIP!$A$2:$O12950,2,0)</f>
        <v>DRBR649</v>
      </c>
      <c r="G136" s="136" t="str">
        <f>VLOOKUP(E136,'LISTADO ATM'!$A$2:$B$898,2,0)</f>
        <v xml:space="preserve">ATM Oficina Galería 56 (San Francisco de Macorís) </v>
      </c>
      <c r="H136" s="136" t="str">
        <f>VLOOKUP(E136,VIP!$A$2:$O17871,7,FALSE)</f>
        <v>Si</v>
      </c>
      <c r="I136" s="136" t="str">
        <f>VLOOKUP(E136,VIP!$A$2:$O9836,8,FALSE)</f>
        <v>Si</v>
      </c>
      <c r="J136" s="136" t="str">
        <f>VLOOKUP(E136,VIP!$A$2:$O9786,8,FALSE)</f>
        <v>Si</v>
      </c>
      <c r="K136" s="136" t="str">
        <f>VLOOKUP(E136,VIP!$A$2:$O13360,6,0)</f>
        <v>SI</v>
      </c>
      <c r="L136" s="134" t="s">
        <v>2419</v>
      </c>
      <c r="M136" s="150" t="s">
        <v>2724</v>
      </c>
      <c r="N136" s="130" t="s">
        <v>2463</v>
      </c>
      <c r="O136" s="145" t="s">
        <v>2484</v>
      </c>
      <c r="P136" s="136"/>
      <c r="Q136" s="151">
        <v>44320.455555555556</v>
      </c>
    </row>
    <row r="137" spans="1:17" ht="18" x14ac:dyDescent="0.25">
      <c r="A137" s="136" t="str">
        <f>VLOOKUP(E137,'LISTADO ATM'!$A$2:$C$899,3,0)</f>
        <v>DISTRITO NACIONAL</v>
      </c>
      <c r="B137" s="133" t="s">
        <v>2689</v>
      </c>
      <c r="C137" s="131">
        <v>44320.238344907404</v>
      </c>
      <c r="D137" s="131" t="s">
        <v>2483</v>
      </c>
      <c r="E137" s="132">
        <v>957</v>
      </c>
      <c r="F137" s="145" t="str">
        <f>VLOOKUP(E137,VIP!$A$2:$O12949,2,0)</f>
        <v>DRBR23F</v>
      </c>
      <c r="G137" s="136" t="str">
        <f>VLOOKUP(E137,'LISTADO ATM'!$A$2:$B$898,2,0)</f>
        <v xml:space="preserve">ATM Oficina Venezuela </v>
      </c>
      <c r="H137" s="136" t="str">
        <f>VLOOKUP(E137,VIP!$A$2:$O17870,7,FALSE)</f>
        <v>Si</v>
      </c>
      <c r="I137" s="136" t="str">
        <f>VLOOKUP(E137,VIP!$A$2:$O9835,8,FALSE)</f>
        <v>Si</v>
      </c>
      <c r="J137" s="136" t="str">
        <f>VLOOKUP(E137,VIP!$A$2:$O9785,8,FALSE)</f>
        <v>Si</v>
      </c>
      <c r="K137" s="136" t="str">
        <f>VLOOKUP(E137,VIP!$A$2:$O13359,6,0)</f>
        <v>SI</v>
      </c>
      <c r="L137" s="134" t="s">
        <v>2450</v>
      </c>
      <c r="M137" s="150" t="s">
        <v>2724</v>
      </c>
      <c r="N137" s="130" t="s">
        <v>2463</v>
      </c>
      <c r="O137" s="145" t="s">
        <v>2484</v>
      </c>
      <c r="P137" s="136"/>
      <c r="Q137" s="151">
        <v>44320.530555555553</v>
      </c>
    </row>
    <row r="138" spans="1:17" ht="18" x14ac:dyDescent="0.25">
      <c r="A138" s="136" t="str">
        <f>VLOOKUP(E138,'LISTADO ATM'!$A$2:$C$899,3,0)</f>
        <v>DISTRITO NACIONAL</v>
      </c>
      <c r="B138" s="133" t="s">
        <v>2688</v>
      </c>
      <c r="C138" s="131">
        <v>44320.239768518521</v>
      </c>
      <c r="D138" s="131" t="s">
        <v>2459</v>
      </c>
      <c r="E138" s="132">
        <v>884</v>
      </c>
      <c r="F138" s="145" t="str">
        <f>VLOOKUP(E138,VIP!$A$2:$O12948,2,0)</f>
        <v>DRBR884</v>
      </c>
      <c r="G138" s="136" t="str">
        <f>VLOOKUP(E138,'LISTADO ATM'!$A$2:$B$898,2,0)</f>
        <v xml:space="preserve">ATM UNP Olé Sabana Perdida </v>
      </c>
      <c r="H138" s="136" t="str">
        <f>VLOOKUP(E138,VIP!$A$2:$O17869,7,FALSE)</f>
        <v>Si</v>
      </c>
      <c r="I138" s="136" t="str">
        <f>VLOOKUP(E138,VIP!$A$2:$O9834,8,FALSE)</f>
        <v>Si</v>
      </c>
      <c r="J138" s="136" t="str">
        <f>VLOOKUP(E138,VIP!$A$2:$O9784,8,FALSE)</f>
        <v>Si</v>
      </c>
      <c r="K138" s="136" t="str">
        <f>VLOOKUP(E138,VIP!$A$2:$O13358,6,0)</f>
        <v>NO</v>
      </c>
      <c r="L138" s="134" t="s">
        <v>2419</v>
      </c>
      <c r="M138" s="150" t="s">
        <v>2724</v>
      </c>
      <c r="N138" s="130" t="s">
        <v>2463</v>
      </c>
      <c r="O138" s="145" t="s">
        <v>2464</v>
      </c>
      <c r="P138" s="136"/>
      <c r="Q138" s="151">
        <v>44320.543749999997</v>
      </c>
    </row>
    <row r="139" spans="1:17" ht="18" x14ac:dyDescent="0.25">
      <c r="A139" s="136" t="str">
        <f>VLOOKUP(E139,'LISTADO ATM'!$A$2:$C$899,3,0)</f>
        <v>SUR</v>
      </c>
      <c r="B139" s="133" t="s">
        <v>2687</v>
      </c>
      <c r="C139" s="131">
        <v>44320.241087962961</v>
      </c>
      <c r="D139" s="131" t="s">
        <v>2459</v>
      </c>
      <c r="E139" s="132">
        <v>873</v>
      </c>
      <c r="F139" s="145" t="str">
        <f>VLOOKUP(E139,VIP!$A$2:$O12947,2,0)</f>
        <v>DRBR873</v>
      </c>
      <c r="G139" s="136" t="str">
        <f>VLOOKUP(E139,'LISTADO ATM'!$A$2:$B$898,2,0)</f>
        <v xml:space="preserve">ATM Centro de Caja San Cristóbal II </v>
      </c>
      <c r="H139" s="136" t="str">
        <f>VLOOKUP(E139,VIP!$A$2:$O17868,7,FALSE)</f>
        <v>Si</v>
      </c>
      <c r="I139" s="136" t="str">
        <f>VLOOKUP(E139,VIP!$A$2:$O9833,8,FALSE)</f>
        <v>Si</v>
      </c>
      <c r="J139" s="136" t="str">
        <f>VLOOKUP(E139,VIP!$A$2:$O9783,8,FALSE)</f>
        <v>Si</v>
      </c>
      <c r="K139" s="136" t="str">
        <f>VLOOKUP(E139,VIP!$A$2:$O13357,6,0)</f>
        <v>SI</v>
      </c>
      <c r="L139" s="134" t="s">
        <v>2450</v>
      </c>
      <c r="M139" s="150" t="s">
        <v>2724</v>
      </c>
      <c r="N139" s="130" t="s">
        <v>2463</v>
      </c>
      <c r="O139" s="145" t="s">
        <v>2464</v>
      </c>
      <c r="P139" s="136"/>
      <c r="Q139" s="151">
        <v>44320.59097222222</v>
      </c>
    </row>
    <row r="140" spans="1:17" ht="18" hidden="1" x14ac:dyDescent="0.25">
      <c r="A140" s="136" t="str">
        <f>VLOOKUP(E140,'LISTADO ATM'!$A$2:$C$899,3,0)</f>
        <v>DISTRITO NACIONAL</v>
      </c>
      <c r="B140" s="133" t="s">
        <v>2686</v>
      </c>
      <c r="C140" s="131">
        <v>44320.241990740738</v>
      </c>
      <c r="D140" s="131" t="s">
        <v>2459</v>
      </c>
      <c r="E140" s="132">
        <v>578</v>
      </c>
      <c r="F140" s="145" t="str">
        <f>VLOOKUP(E140,VIP!$A$2:$O12946,2,0)</f>
        <v>DRBR324</v>
      </c>
      <c r="G140" s="136" t="str">
        <f>VLOOKUP(E140,'LISTADO ATM'!$A$2:$B$898,2,0)</f>
        <v xml:space="preserve">ATM Procuraduría General de la República </v>
      </c>
      <c r="H140" s="136" t="str">
        <f>VLOOKUP(E140,VIP!$A$2:$O17867,7,FALSE)</f>
        <v>Si</v>
      </c>
      <c r="I140" s="136" t="str">
        <f>VLOOKUP(E140,VIP!$A$2:$O9832,8,FALSE)</f>
        <v>No</v>
      </c>
      <c r="J140" s="136" t="str">
        <f>VLOOKUP(E140,VIP!$A$2:$O9782,8,FALSE)</f>
        <v>No</v>
      </c>
      <c r="K140" s="136" t="str">
        <f>VLOOKUP(E140,VIP!$A$2:$O13356,6,0)</f>
        <v>NO</v>
      </c>
      <c r="L140" s="134" t="s">
        <v>2450</v>
      </c>
      <c r="M140" s="130" t="s">
        <v>2456</v>
      </c>
      <c r="N140" s="130" t="s">
        <v>2463</v>
      </c>
      <c r="O140" s="145" t="s">
        <v>2464</v>
      </c>
      <c r="P140" s="136"/>
      <c r="Q140" s="130" t="s">
        <v>2450</v>
      </c>
    </row>
    <row r="141" spans="1:17" s="96" customFormat="1" ht="18" x14ac:dyDescent="0.25">
      <c r="A141" s="136" t="str">
        <f>VLOOKUP(E141,'LISTADO ATM'!$A$2:$C$899,3,0)</f>
        <v>ESTE</v>
      </c>
      <c r="B141" s="133" t="s">
        <v>2722</v>
      </c>
      <c r="C141" s="131">
        <v>44320.293402777781</v>
      </c>
      <c r="D141" s="131" t="s">
        <v>2483</v>
      </c>
      <c r="E141" s="132">
        <v>117</v>
      </c>
      <c r="F141" s="147" t="str">
        <f>VLOOKUP(E141,VIP!$A$2:$O12952,2,0)</f>
        <v>DRBR117</v>
      </c>
      <c r="G141" s="136" t="str">
        <f>VLOOKUP(E141,'LISTADO ATM'!$A$2:$B$898,2,0)</f>
        <v xml:space="preserve">ATM Oficina El Seybo </v>
      </c>
      <c r="H141" s="136" t="str">
        <f>VLOOKUP(E141,VIP!$A$2:$O17873,7,FALSE)</f>
        <v>Si</v>
      </c>
      <c r="I141" s="136" t="str">
        <f>VLOOKUP(E141,VIP!$A$2:$O9838,8,FALSE)</f>
        <v>Si</v>
      </c>
      <c r="J141" s="136" t="str">
        <f>VLOOKUP(E141,VIP!$A$2:$O9788,8,FALSE)</f>
        <v>Si</v>
      </c>
      <c r="K141" s="136" t="str">
        <f>VLOOKUP(E141,VIP!$A$2:$O13362,6,0)</f>
        <v>SI</v>
      </c>
      <c r="L141" s="134" t="s">
        <v>2419</v>
      </c>
      <c r="M141" s="150" t="s">
        <v>2724</v>
      </c>
      <c r="N141" s="130" t="s">
        <v>2463</v>
      </c>
      <c r="O141" s="147" t="s">
        <v>2484</v>
      </c>
      <c r="P141" s="136"/>
      <c r="Q141" s="151">
        <v>44320.86855324074</v>
      </c>
    </row>
    <row r="142" spans="1:17" s="96" customFormat="1" ht="18" x14ac:dyDescent="0.25">
      <c r="A142" s="136" t="str">
        <f>VLOOKUP(E142,'LISTADO ATM'!$A$2:$C$899,3,0)</f>
        <v>DISTRITO NACIONAL</v>
      </c>
      <c r="B142" s="133" t="s">
        <v>2721</v>
      </c>
      <c r="C142" s="131">
        <v>44320.294606481482</v>
      </c>
      <c r="D142" s="131" t="s">
        <v>2459</v>
      </c>
      <c r="E142" s="132">
        <v>993</v>
      </c>
      <c r="F142" s="147" t="str">
        <f>VLOOKUP(E142,VIP!$A$2:$O12951,2,0)</f>
        <v>DRBR993</v>
      </c>
      <c r="G142" s="136" t="str">
        <f>VLOOKUP(E142,'LISTADO ATM'!$A$2:$B$898,2,0)</f>
        <v xml:space="preserve">ATM Centro Medico Integral II </v>
      </c>
      <c r="H142" s="136" t="str">
        <f>VLOOKUP(E142,VIP!$A$2:$O17872,7,FALSE)</f>
        <v>Si</v>
      </c>
      <c r="I142" s="136" t="str">
        <f>VLOOKUP(E142,VIP!$A$2:$O9837,8,FALSE)</f>
        <v>Si</v>
      </c>
      <c r="J142" s="136" t="str">
        <f>VLOOKUP(E142,VIP!$A$2:$O9787,8,FALSE)</f>
        <v>Si</v>
      </c>
      <c r="K142" s="136" t="str">
        <f>VLOOKUP(E142,VIP!$A$2:$O13361,6,0)</f>
        <v>NO</v>
      </c>
      <c r="L142" s="134" t="s">
        <v>2419</v>
      </c>
      <c r="M142" s="150" t="s">
        <v>2724</v>
      </c>
      <c r="N142" s="130" t="s">
        <v>2463</v>
      </c>
      <c r="O142" s="147" t="s">
        <v>2464</v>
      </c>
      <c r="P142" s="136"/>
      <c r="Q142" s="151">
        <v>44320.59652777778</v>
      </c>
    </row>
    <row r="143" spans="1:17" s="96" customFormat="1" ht="18" x14ac:dyDescent="0.25">
      <c r="A143" s="136" t="str">
        <f>VLOOKUP(E143,'LISTADO ATM'!$A$2:$C$899,3,0)</f>
        <v>SUR</v>
      </c>
      <c r="B143" s="133" t="s">
        <v>2720</v>
      </c>
      <c r="C143" s="131">
        <v>44320.298148148147</v>
      </c>
      <c r="D143" s="131" t="s">
        <v>2483</v>
      </c>
      <c r="E143" s="132">
        <v>50</v>
      </c>
      <c r="F143" s="147" t="str">
        <f>VLOOKUP(E143,VIP!$A$2:$O12950,2,0)</f>
        <v>DRBR050</v>
      </c>
      <c r="G143" s="136" t="str">
        <f>VLOOKUP(E143,'LISTADO ATM'!$A$2:$B$898,2,0)</f>
        <v xml:space="preserve">ATM Oficina Padre Las Casas (Azua) </v>
      </c>
      <c r="H143" s="136" t="str">
        <f>VLOOKUP(E143,VIP!$A$2:$O17871,7,FALSE)</f>
        <v>Si</v>
      </c>
      <c r="I143" s="136" t="str">
        <f>VLOOKUP(E143,VIP!$A$2:$O9836,8,FALSE)</f>
        <v>Si</v>
      </c>
      <c r="J143" s="136" t="str">
        <f>VLOOKUP(E143,VIP!$A$2:$O9786,8,FALSE)</f>
        <v>Si</v>
      </c>
      <c r="K143" s="136" t="str">
        <f>VLOOKUP(E143,VIP!$A$2:$O13360,6,0)</f>
        <v>NO</v>
      </c>
      <c r="L143" s="134" t="s">
        <v>2419</v>
      </c>
      <c r="M143" s="150" t="s">
        <v>2724</v>
      </c>
      <c r="N143" s="130" t="s">
        <v>2463</v>
      </c>
      <c r="O143" s="147" t="s">
        <v>2484</v>
      </c>
      <c r="P143" s="136"/>
      <c r="Q143" s="151">
        <v>44320.382638888892</v>
      </c>
    </row>
    <row r="144" spans="1:17" s="96" customFormat="1" ht="18" x14ac:dyDescent="0.25">
      <c r="A144" s="136" t="str">
        <f>VLOOKUP(E144,'LISTADO ATM'!$A$2:$C$899,3,0)</f>
        <v>DISTRITO NACIONAL</v>
      </c>
      <c r="B144" s="133" t="s">
        <v>2719</v>
      </c>
      <c r="C144" s="131">
        <v>44320.299062500002</v>
      </c>
      <c r="D144" s="131" t="s">
        <v>2483</v>
      </c>
      <c r="E144" s="132">
        <v>554</v>
      </c>
      <c r="F144" s="147" t="str">
        <f>VLOOKUP(E144,VIP!$A$2:$O12949,2,0)</f>
        <v>DRBR011</v>
      </c>
      <c r="G144" s="136" t="str">
        <f>VLOOKUP(E144,'LISTADO ATM'!$A$2:$B$898,2,0)</f>
        <v xml:space="preserve">ATM Oficina Isabel La Católica I </v>
      </c>
      <c r="H144" s="136" t="str">
        <f>VLOOKUP(E144,VIP!$A$2:$O17870,7,FALSE)</f>
        <v>Si</v>
      </c>
      <c r="I144" s="136" t="str">
        <f>VLOOKUP(E144,VIP!$A$2:$O9835,8,FALSE)</f>
        <v>Si</v>
      </c>
      <c r="J144" s="136" t="str">
        <f>VLOOKUP(E144,VIP!$A$2:$O9785,8,FALSE)</f>
        <v>Si</v>
      </c>
      <c r="K144" s="136" t="str">
        <f>VLOOKUP(E144,VIP!$A$2:$O13359,6,0)</f>
        <v>NO</v>
      </c>
      <c r="L144" s="134" t="s">
        <v>2419</v>
      </c>
      <c r="M144" s="150" t="s">
        <v>2724</v>
      </c>
      <c r="N144" s="130" t="s">
        <v>2463</v>
      </c>
      <c r="O144" s="147" t="s">
        <v>2484</v>
      </c>
      <c r="P144" s="136"/>
      <c r="Q144" s="151">
        <v>44320.822083333333</v>
      </c>
    </row>
    <row r="145" spans="1:17" s="96" customFormat="1" ht="18" hidden="1" x14ac:dyDescent="0.25">
      <c r="A145" s="136" t="str">
        <f>VLOOKUP(E145,'LISTADO ATM'!$A$2:$C$899,3,0)</f>
        <v>ESTE</v>
      </c>
      <c r="B145" s="133" t="s">
        <v>2718</v>
      </c>
      <c r="C145" s="131">
        <v>44320.338148148148</v>
      </c>
      <c r="D145" s="131" t="s">
        <v>2181</v>
      </c>
      <c r="E145" s="132">
        <v>121</v>
      </c>
      <c r="F145" s="147" t="str">
        <f>VLOOKUP(E145,VIP!$A$2:$O12948,2,0)</f>
        <v>DRBR121</v>
      </c>
      <c r="G145" s="136" t="str">
        <f>VLOOKUP(E145,'LISTADO ATM'!$A$2:$B$898,2,0)</f>
        <v xml:space="preserve">ATM Oficina Bayaguana </v>
      </c>
      <c r="H145" s="136" t="str">
        <f>VLOOKUP(E145,VIP!$A$2:$O17869,7,FALSE)</f>
        <v>Si</v>
      </c>
      <c r="I145" s="136" t="str">
        <f>VLOOKUP(E145,VIP!$A$2:$O9834,8,FALSE)</f>
        <v>Si</v>
      </c>
      <c r="J145" s="136" t="str">
        <f>VLOOKUP(E145,VIP!$A$2:$O9784,8,FALSE)</f>
        <v>Si</v>
      </c>
      <c r="K145" s="136" t="str">
        <f>VLOOKUP(E145,VIP!$A$2:$O13358,6,0)</f>
        <v>SI</v>
      </c>
      <c r="L145" s="134" t="s">
        <v>2422</v>
      </c>
      <c r="M145" s="130" t="s">
        <v>2456</v>
      </c>
      <c r="N145" s="130" t="s">
        <v>2463</v>
      </c>
      <c r="O145" s="147" t="s">
        <v>2465</v>
      </c>
      <c r="P145" s="136" t="s">
        <v>2723</v>
      </c>
      <c r="Q145" s="130" t="s">
        <v>2422</v>
      </c>
    </row>
    <row r="146" spans="1:17" s="96" customFormat="1" ht="18" x14ac:dyDescent="0.25">
      <c r="A146" s="136" t="str">
        <f>VLOOKUP(E146,'LISTADO ATM'!$A$2:$C$899,3,0)</f>
        <v>DISTRITO NACIONAL</v>
      </c>
      <c r="B146" s="133" t="s">
        <v>2736</v>
      </c>
      <c r="C146" s="131">
        <v>44320.350462962961</v>
      </c>
      <c r="D146" s="131" t="s">
        <v>2181</v>
      </c>
      <c r="E146" s="132">
        <v>493</v>
      </c>
      <c r="F146" s="148" t="str">
        <f>VLOOKUP(E146,VIP!$A$2:$O12960,2,0)</f>
        <v>DRBR493</v>
      </c>
      <c r="G146" s="136" t="str">
        <f>VLOOKUP(E146,'LISTADO ATM'!$A$2:$B$898,2,0)</f>
        <v xml:space="preserve">ATM Oficina Haina Occidental II </v>
      </c>
      <c r="H146" s="136" t="str">
        <f>VLOOKUP(E146,VIP!$A$2:$O17881,7,FALSE)</f>
        <v>Si</v>
      </c>
      <c r="I146" s="136" t="str">
        <f>VLOOKUP(E146,VIP!$A$2:$O9846,8,FALSE)</f>
        <v>Si</v>
      </c>
      <c r="J146" s="136" t="str">
        <f>VLOOKUP(E146,VIP!$A$2:$O9796,8,FALSE)</f>
        <v>Si</v>
      </c>
      <c r="K146" s="136" t="str">
        <f>VLOOKUP(E146,VIP!$A$2:$O13370,6,0)</f>
        <v>NO</v>
      </c>
      <c r="L146" s="134" t="s">
        <v>2479</v>
      </c>
      <c r="M146" s="150" t="s">
        <v>2724</v>
      </c>
      <c r="N146" s="130" t="s">
        <v>2463</v>
      </c>
      <c r="O146" s="148" t="s">
        <v>2465</v>
      </c>
      <c r="P146" s="136"/>
      <c r="Q146" s="151">
        <v>44320.599305555559</v>
      </c>
    </row>
    <row r="147" spans="1:17" s="96" customFormat="1" ht="18" x14ac:dyDescent="0.25">
      <c r="A147" s="136" t="str">
        <f>VLOOKUP(E147,'LISTADO ATM'!$A$2:$C$899,3,0)</f>
        <v>ESTE</v>
      </c>
      <c r="B147" s="133" t="s">
        <v>2735</v>
      </c>
      <c r="C147" s="131">
        <v>44320.354085648149</v>
      </c>
      <c r="D147" s="131" t="s">
        <v>2181</v>
      </c>
      <c r="E147" s="132">
        <v>772</v>
      </c>
      <c r="F147" s="148" t="str">
        <f>VLOOKUP(E147,VIP!$A$2:$O12960,2,0)</f>
        <v>DRBR215</v>
      </c>
      <c r="G147" s="136" t="str">
        <f>VLOOKUP(E147,'LISTADO ATM'!$A$2:$B$898,2,0)</f>
        <v xml:space="preserve">ATM UNP Yamasá </v>
      </c>
      <c r="H147" s="136" t="str">
        <f>VLOOKUP(E147,VIP!$A$2:$O17881,7,FALSE)</f>
        <v>Si</v>
      </c>
      <c r="I147" s="136" t="str">
        <f>VLOOKUP(E147,VIP!$A$2:$O9846,8,FALSE)</f>
        <v>Si</v>
      </c>
      <c r="J147" s="136" t="str">
        <f>VLOOKUP(E147,VIP!$A$2:$O9796,8,FALSE)</f>
        <v>Si</v>
      </c>
      <c r="K147" s="136" t="str">
        <f>VLOOKUP(E147,VIP!$A$2:$O13370,6,0)</f>
        <v>NO</v>
      </c>
      <c r="L147" s="134" t="s">
        <v>2220</v>
      </c>
      <c r="M147" s="150" t="s">
        <v>2724</v>
      </c>
      <c r="N147" s="130" t="s">
        <v>2463</v>
      </c>
      <c r="O147" s="148" t="s">
        <v>2465</v>
      </c>
      <c r="P147" s="136"/>
      <c r="Q147" s="151">
        <v>44320.433333333334</v>
      </c>
    </row>
    <row r="148" spans="1:17" s="96" customFormat="1" ht="18" x14ac:dyDescent="0.25">
      <c r="A148" s="136" t="str">
        <f>VLOOKUP(E148,'LISTADO ATM'!$A$2:$C$899,3,0)</f>
        <v>NORTE</v>
      </c>
      <c r="B148" s="133" t="s">
        <v>2734</v>
      </c>
      <c r="C148" s="131">
        <v>44320.356724537036</v>
      </c>
      <c r="D148" s="131" t="s">
        <v>2182</v>
      </c>
      <c r="E148" s="149">
        <v>388</v>
      </c>
      <c r="F148" s="148" t="str">
        <f>VLOOKUP(E148,VIP!$A$2:$O12959,2,0)</f>
        <v>DRBR388</v>
      </c>
      <c r="G148" s="136" t="str">
        <f>VLOOKUP(E148,'LISTADO ATM'!$A$2:$B$898,2,0)</f>
        <v xml:space="preserve">ATM Multicentro La Sirena Puerto Plata </v>
      </c>
      <c r="H148" s="136" t="str">
        <f>VLOOKUP(E148,VIP!$A$2:$O17880,7,FALSE)</f>
        <v>Si</v>
      </c>
      <c r="I148" s="136" t="str">
        <f>VLOOKUP(E148,VIP!$A$2:$O9845,8,FALSE)</f>
        <v>Si</v>
      </c>
      <c r="J148" s="136" t="str">
        <f>VLOOKUP(E148,VIP!$A$2:$O9795,8,FALSE)</f>
        <v>Si</v>
      </c>
      <c r="K148" s="136" t="str">
        <f>VLOOKUP(E148,VIP!$A$2:$O13369,6,0)</f>
        <v>NO</v>
      </c>
      <c r="L148" s="134" t="s">
        <v>2428</v>
      </c>
      <c r="M148" s="150" t="s">
        <v>2724</v>
      </c>
      <c r="N148" s="130" t="s">
        <v>2463</v>
      </c>
      <c r="O148" s="148" t="s">
        <v>2492</v>
      </c>
      <c r="P148" s="136"/>
      <c r="Q148" s="151">
        <v>44320.436805555553</v>
      </c>
    </row>
    <row r="149" spans="1:17" s="96" customFormat="1" ht="18" x14ac:dyDescent="0.25">
      <c r="A149" s="136" t="str">
        <f>VLOOKUP(E149,'LISTADO ATM'!$A$2:$C$899,3,0)</f>
        <v>NORTE</v>
      </c>
      <c r="B149" s="133" t="s">
        <v>2733</v>
      </c>
      <c r="C149" s="131">
        <v>44320.357592592591</v>
      </c>
      <c r="D149" s="131" t="s">
        <v>2182</v>
      </c>
      <c r="E149" s="132">
        <v>599</v>
      </c>
      <c r="F149" s="148" t="str">
        <f>VLOOKUP(E149,VIP!$A$2:$O12958,2,0)</f>
        <v>DRBR258</v>
      </c>
      <c r="G149" s="136" t="str">
        <f>VLOOKUP(E149,'LISTADO ATM'!$A$2:$B$898,2,0)</f>
        <v xml:space="preserve">ATM Oficina Plaza Internacional (Santiago) </v>
      </c>
      <c r="H149" s="136" t="str">
        <f>VLOOKUP(E149,VIP!$A$2:$O17879,7,FALSE)</f>
        <v>Si</v>
      </c>
      <c r="I149" s="136" t="str">
        <f>VLOOKUP(E149,VIP!$A$2:$O9844,8,FALSE)</f>
        <v>Si</v>
      </c>
      <c r="J149" s="136" t="str">
        <f>VLOOKUP(E149,VIP!$A$2:$O9794,8,FALSE)</f>
        <v>Si</v>
      </c>
      <c r="K149" s="136" t="str">
        <f>VLOOKUP(E149,VIP!$A$2:$O13368,6,0)</f>
        <v>NO</v>
      </c>
      <c r="L149" s="134" t="s">
        <v>2450</v>
      </c>
      <c r="M149" s="150" t="s">
        <v>2724</v>
      </c>
      <c r="N149" s="130" t="s">
        <v>2463</v>
      </c>
      <c r="O149" s="152" t="s">
        <v>2492</v>
      </c>
      <c r="P149" s="136"/>
      <c r="Q149" s="151">
        <v>44320.436805555553</v>
      </c>
    </row>
    <row r="150" spans="1:17" s="96" customFormat="1" ht="18" x14ac:dyDescent="0.25">
      <c r="A150" s="136" t="str">
        <f>VLOOKUP(E150,'LISTADO ATM'!$A$2:$C$899,3,0)</f>
        <v>NORTE</v>
      </c>
      <c r="B150" s="133" t="s">
        <v>2732</v>
      </c>
      <c r="C150" s="131">
        <v>44320.36041666667</v>
      </c>
      <c r="D150" s="131" t="s">
        <v>2483</v>
      </c>
      <c r="E150" s="132">
        <v>142</v>
      </c>
      <c r="F150" s="148" t="str">
        <f>VLOOKUP(E150,VIP!$A$2:$O12957,2,0)</f>
        <v>DRBR142</v>
      </c>
      <c r="G150" s="136" t="str">
        <f>VLOOKUP(E150,'LISTADO ATM'!$A$2:$B$898,2,0)</f>
        <v xml:space="preserve">ATM Centro de Caja Galerías Bonao </v>
      </c>
      <c r="H150" s="136" t="str">
        <f>VLOOKUP(E150,VIP!$A$2:$O17878,7,FALSE)</f>
        <v>Si</v>
      </c>
      <c r="I150" s="136" t="str">
        <f>VLOOKUP(E150,VIP!$A$2:$O9843,8,FALSE)</f>
        <v>Si</v>
      </c>
      <c r="J150" s="136" t="str">
        <f>VLOOKUP(E150,VIP!$A$2:$O9793,8,FALSE)</f>
        <v>Si</v>
      </c>
      <c r="K150" s="136" t="str">
        <f>VLOOKUP(E150,VIP!$A$2:$O13367,6,0)</f>
        <v>SI</v>
      </c>
      <c r="L150" s="134" t="s">
        <v>2450</v>
      </c>
      <c r="M150" s="150" t="s">
        <v>2724</v>
      </c>
      <c r="N150" s="130" t="s">
        <v>2463</v>
      </c>
      <c r="O150" s="152" t="s">
        <v>2484</v>
      </c>
      <c r="P150" s="136"/>
      <c r="Q150" s="151">
        <v>44320.53125</v>
      </c>
    </row>
    <row r="151" spans="1:17" s="96" customFormat="1" ht="18" x14ac:dyDescent="0.25">
      <c r="A151" s="136" t="str">
        <f>VLOOKUP(E151,'LISTADO ATM'!$A$2:$C$899,3,0)</f>
        <v>DISTRITO NACIONAL</v>
      </c>
      <c r="B151" s="133" t="s">
        <v>2731</v>
      </c>
      <c r="C151" s="131">
        <v>44320.364918981482</v>
      </c>
      <c r="D151" s="131" t="s">
        <v>2459</v>
      </c>
      <c r="E151" s="132">
        <v>551</v>
      </c>
      <c r="F151" s="148" t="str">
        <f>VLOOKUP(E151,VIP!$A$2:$O12956,2,0)</f>
        <v>DRBR01C</v>
      </c>
      <c r="G151" s="136" t="str">
        <f>VLOOKUP(E151,'LISTADO ATM'!$A$2:$B$898,2,0)</f>
        <v xml:space="preserve">ATM Oficina Padre Castellanos </v>
      </c>
      <c r="H151" s="136" t="str">
        <f>VLOOKUP(E151,VIP!$A$2:$O17877,7,FALSE)</f>
        <v>Si</v>
      </c>
      <c r="I151" s="136" t="str">
        <f>VLOOKUP(E151,VIP!$A$2:$O9842,8,FALSE)</f>
        <v>Si</v>
      </c>
      <c r="J151" s="136" t="str">
        <f>VLOOKUP(E151,VIP!$A$2:$O9792,8,FALSE)</f>
        <v>Si</v>
      </c>
      <c r="K151" s="136" t="str">
        <f>VLOOKUP(E151,VIP!$A$2:$O13366,6,0)</f>
        <v>NO</v>
      </c>
      <c r="L151" s="134" t="s">
        <v>2419</v>
      </c>
      <c r="M151" s="150" t="s">
        <v>2724</v>
      </c>
      <c r="N151" s="130" t="s">
        <v>2463</v>
      </c>
      <c r="O151" s="152" t="s">
        <v>2464</v>
      </c>
      <c r="P151" s="136"/>
      <c r="Q151" s="151">
        <v>44320.436111111114</v>
      </c>
    </row>
    <row r="152" spans="1:17" s="96" customFormat="1" ht="18" x14ac:dyDescent="0.25">
      <c r="A152" s="136" t="str">
        <f>VLOOKUP(E152,'LISTADO ATM'!$A$2:$C$899,3,0)</f>
        <v>ESTE</v>
      </c>
      <c r="B152" s="133" t="s">
        <v>2730</v>
      </c>
      <c r="C152" s="131">
        <v>44320.37195601852</v>
      </c>
      <c r="D152" s="131" t="s">
        <v>2181</v>
      </c>
      <c r="E152" s="132">
        <v>345</v>
      </c>
      <c r="F152" s="148" t="str">
        <f>VLOOKUP(E152,VIP!$A$2:$O12955,2,0)</f>
        <v>DRBR345</v>
      </c>
      <c r="G152" s="136" t="str">
        <f>VLOOKUP(E152,'LISTADO ATM'!$A$2:$B$898,2,0)</f>
        <v>ATM Oficina Yamasá  II</v>
      </c>
      <c r="H152" s="136" t="str">
        <f>VLOOKUP(E152,VIP!$A$2:$O17876,7,FALSE)</f>
        <v>N/A</v>
      </c>
      <c r="I152" s="136" t="str">
        <f>VLOOKUP(E152,VIP!$A$2:$O9841,8,FALSE)</f>
        <v>N/A</v>
      </c>
      <c r="J152" s="136" t="str">
        <f>VLOOKUP(E152,VIP!$A$2:$O9791,8,FALSE)</f>
        <v>N/A</v>
      </c>
      <c r="K152" s="136" t="str">
        <f>VLOOKUP(E152,VIP!$A$2:$O13365,6,0)</f>
        <v>N/A</v>
      </c>
      <c r="L152" s="134" t="s">
        <v>2220</v>
      </c>
      <c r="M152" s="150" t="s">
        <v>2724</v>
      </c>
      <c r="N152" s="130" t="s">
        <v>2737</v>
      </c>
      <c r="O152" s="152" t="s">
        <v>2465</v>
      </c>
      <c r="P152" s="136"/>
      <c r="Q152" s="151">
        <v>44320.4375</v>
      </c>
    </row>
    <row r="153" spans="1:17" s="96" customFormat="1" ht="18" x14ac:dyDescent="0.25">
      <c r="A153" s="136" t="str">
        <f>VLOOKUP(E153,'LISTADO ATM'!$A$2:$C$899,3,0)</f>
        <v>NORTE</v>
      </c>
      <c r="B153" s="133" t="s">
        <v>2729</v>
      </c>
      <c r="C153" s="131">
        <v>44320.386759259258</v>
      </c>
      <c r="D153" s="131" t="s">
        <v>2182</v>
      </c>
      <c r="E153" s="132">
        <v>872</v>
      </c>
      <c r="F153" s="148" t="str">
        <f>VLOOKUP(E153,VIP!$A$2:$O12954,2,0)</f>
        <v>DRBR872</v>
      </c>
      <c r="G153" s="136" t="str">
        <f>VLOOKUP(E153,'LISTADO ATM'!$A$2:$B$898,2,0)</f>
        <v xml:space="preserve">ATM Zona Franca Pisano II (Santiago) </v>
      </c>
      <c r="H153" s="136" t="str">
        <f>VLOOKUP(E153,VIP!$A$2:$O17875,7,FALSE)</f>
        <v>Si</v>
      </c>
      <c r="I153" s="136" t="str">
        <f>VLOOKUP(E153,VIP!$A$2:$O9840,8,FALSE)</f>
        <v>Si</v>
      </c>
      <c r="J153" s="136" t="str">
        <f>VLOOKUP(E153,VIP!$A$2:$O9790,8,FALSE)</f>
        <v>Si</v>
      </c>
      <c r="K153" s="136" t="str">
        <f>VLOOKUP(E153,VIP!$A$2:$O13364,6,0)</f>
        <v>NO</v>
      </c>
      <c r="L153" s="134" t="s">
        <v>2450</v>
      </c>
      <c r="M153" s="150" t="s">
        <v>2724</v>
      </c>
      <c r="N153" s="130" t="s">
        <v>2463</v>
      </c>
      <c r="O153" s="152" t="s">
        <v>2492</v>
      </c>
      <c r="P153" s="136"/>
      <c r="Q153" s="151">
        <v>44320.495138888888</v>
      </c>
    </row>
    <row r="154" spans="1:17" s="96" customFormat="1" ht="18" hidden="1" x14ac:dyDescent="0.25">
      <c r="A154" s="136" t="str">
        <f>VLOOKUP(E154,'LISTADO ATM'!$A$2:$C$899,3,0)</f>
        <v>DISTRITO NACIONAL</v>
      </c>
      <c r="B154" s="133" t="s">
        <v>2728</v>
      </c>
      <c r="C154" s="131">
        <v>44320.39230324074</v>
      </c>
      <c r="D154" s="131" t="s">
        <v>2181</v>
      </c>
      <c r="E154" s="132">
        <v>115</v>
      </c>
      <c r="F154" s="148" t="str">
        <f>VLOOKUP(E154,VIP!$A$2:$O12953,2,0)</f>
        <v>DRBR115</v>
      </c>
      <c r="G154" s="136" t="str">
        <f>VLOOKUP(E154,'LISTADO ATM'!$A$2:$B$898,2,0)</f>
        <v xml:space="preserve">ATM Oficina Megacentro I </v>
      </c>
      <c r="H154" s="136" t="str">
        <f>VLOOKUP(E154,VIP!$A$2:$O17874,7,FALSE)</f>
        <v>Si</v>
      </c>
      <c r="I154" s="136" t="str">
        <f>VLOOKUP(E154,VIP!$A$2:$O9839,8,FALSE)</f>
        <v>Si</v>
      </c>
      <c r="J154" s="136" t="str">
        <f>VLOOKUP(E154,VIP!$A$2:$O9789,8,FALSE)</f>
        <v>Si</v>
      </c>
      <c r="K154" s="136" t="str">
        <f>VLOOKUP(E154,VIP!$A$2:$O13363,6,0)</f>
        <v>SI</v>
      </c>
      <c r="L154" s="134" t="s">
        <v>2450</v>
      </c>
      <c r="M154" s="130" t="s">
        <v>2456</v>
      </c>
      <c r="N154" s="130" t="s">
        <v>2463</v>
      </c>
      <c r="O154" s="148" t="s">
        <v>2465</v>
      </c>
      <c r="P154" s="136"/>
      <c r="Q154" s="130" t="s">
        <v>2450</v>
      </c>
    </row>
    <row r="155" spans="1:17" s="96" customFormat="1" ht="18" hidden="1" x14ac:dyDescent="0.25">
      <c r="A155" s="136" t="str">
        <f>VLOOKUP(E155,'LISTADO ATM'!$A$2:$C$899,3,0)</f>
        <v>ESTE</v>
      </c>
      <c r="B155" s="133" t="s">
        <v>2727</v>
      </c>
      <c r="C155" s="131">
        <v>44320.394837962966</v>
      </c>
      <c r="D155" s="131" t="s">
        <v>2181</v>
      </c>
      <c r="E155" s="132">
        <v>843</v>
      </c>
      <c r="F155" s="148" t="str">
        <f>VLOOKUP(E155,VIP!$A$2:$O12952,2,0)</f>
        <v>DRBR843</v>
      </c>
      <c r="G155" s="136" t="str">
        <f>VLOOKUP(E155,'LISTADO ATM'!$A$2:$B$898,2,0)</f>
        <v xml:space="preserve">ATM Oficina Romana Centro </v>
      </c>
      <c r="H155" s="136" t="str">
        <f>VLOOKUP(E155,VIP!$A$2:$O17873,7,FALSE)</f>
        <v>Si</v>
      </c>
      <c r="I155" s="136" t="str">
        <f>VLOOKUP(E155,VIP!$A$2:$O9838,8,FALSE)</f>
        <v>Si</v>
      </c>
      <c r="J155" s="136" t="str">
        <f>VLOOKUP(E155,VIP!$A$2:$O9788,8,FALSE)</f>
        <v>Si</v>
      </c>
      <c r="K155" s="136" t="str">
        <f>VLOOKUP(E155,VIP!$A$2:$O13362,6,0)</f>
        <v>NO</v>
      </c>
      <c r="L155" s="134" t="s">
        <v>2220</v>
      </c>
      <c r="M155" s="130" t="s">
        <v>2456</v>
      </c>
      <c r="N155" s="130" t="s">
        <v>2463</v>
      </c>
      <c r="O155" s="148" t="s">
        <v>2465</v>
      </c>
      <c r="P155" s="136"/>
      <c r="Q155" s="130" t="s">
        <v>2220</v>
      </c>
    </row>
    <row r="156" spans="1:17" s="96" customFormat="1" ht="18" x14ac:dyDescent="0.25">
      <c r="A156" s="136" t="str">
        <f>VLOOKUP(E156,'LISTADO ATM'!$A$2:$C$899,3,0)</f>
        <v>NORTE</v>
      </c>
      <c r="B156" s="133" t="s">
        <v>2726</v>
      </c>
      <c r="C156" s="131">
        <v>44320.398831018516</v>
      </c>
      <c r="D156" s="131" t="s">
        <v>2182</v>
      </c>
      <c r="E156" s="132">
        <v>11</v>
      </c>
      <c r="F156" s="148" t="str">
        <f>VLOOKUP(E156,VIP!$A$2:$O12951,2,0)</f>
        <v>DRBR056</v>
      </c>
      <c r="G156" s="136" t="str">
        <f>VLOOKUP(E156,'LISTADO ATM'!$A$2:$B$898,2,0)</f>
        <v>ATM Hotel Viva Las Terrenas</v>
      </c>
      <c r="H156" s="136" t="str">
        <f>VLOOKUP(E156,VIP!$A$2:$O17872,7,FALSE)</f>
        <v>Si</v>
      </c>
      <c r="I156" s="136" t="str">
        <f>VLOOKUP(E156,VIP!$A$2:$O9837,8,FALSE)</f>
        <v>Si</v>
      </c>
      <c r="J156" s="136" t="str">
        <f>VLOOKUP(E156,VIP!$A$2:$O9787,8,FALSE)</f>
        <v>Si</v>
      </c>
      <c r="K156" s="136" t="str">
        <f>VLOOKUP(E156,VIP!$A$2:$O13361,6,0)</f>
        <v>NO</v>
      </c>
      <c r="L156" s="134" t="s">
        <v>2246</v>
      </c>
      <c r="M156" s="150" t="s">
        <v>2724</v>
      </c>
      <c r="N156" s="130" t="s">
        <v>2463</v>
      </c>
      <c r="O156" s="148" t="s">
        <v>2492</v>
      </c>
      <c r="P156" s="136"/>
      <c r="Q156" s="151">
        <v>44320.539583333331</v>
      </c>
    </row>
    <row r="157" spans="1:17" s="96" customFormat="1" ht="18" x14ac:dyDescent="0.25">
      <c r="A157" s="136" t="str">
        <f>VLOOKUP(E157,'LISTADO ATM'!$A$2:$C$899,3,0)</f>
        <v>DISTRITO NACIONAL</v>
      </c>
      <c r="B157" s="133" t="s">
        <v>2725</v>
      </c>
      <c r="C157" s="131">
        <v>44320.405312499999</v>
      </c>
      <c r="D157" s="131" t="s">
        <v>2459</v>
      </c>
      <c r="E157" s="132">
        <v>900</v>
      </c>
      <c r="F157" s="148" t="str">
        <f>VLOOKUP(E157,VIP!$A$2:$O12950,2,0)</f>
        <v>DRBR900</v>
      </c>
      <c r="G157" s="136" t="str">
        <f>VLOOKUP(E157,'LISTADO ATM'!$A$2:$B$898,2,0)</f>
        <v xml:space="preserve">ATM UNP Merca Santo Domingo </v>
      </c>
      <c r="H157" s="136" t="str">
        <f>VLOOKUP(E157,VIP!$A$2:$O17871,7,FALSE)</f>
        <v>Si</v>
      </c>
      <c r="I157" s="136" t="str">
        <f>VLOOKUP(E157,VIP!$A$2:$O9836,8,FALSE)</f>
        <v>Si</v>
      </c>
      <c r="J157" s="136" t="str">
        <f>VLOOKUP(E157,VIP!$A$2:$O9786,8,FALSE)</f>
        <v>Si</v>
      </c>
      <c r="K157" s="136" t="str">
        <f>VLOOKUP(E157,VIP!$A$2:$O13360,6,0)</f>
        <v>NO</v>
      </c>
      <c r="L157" s="134" t="s">
        <v>2419</v>
      </c>
      <c r="M157" s="150" t="s">
        <v>2724</v>
      </c>
      <c r="N157" s="130" t="s">
        <v>2463</v>
      </c>
      <c r="O157" s="148" t="s">
        <v>2464</v>
      </c>
      <c r="P157" s="136"/>
      <c r="Q157" s="151">
        <v>44320.62777777778</v>
      </c>
    </row>
    <row r="158" spans="1:17" s="96" customFormat="1" ht="18" x14ac:dyDescent="0.25">
      <c r="A158" s="136" t="str">
        <f>VLOOKUP(E158,'LISTADO ATM'!$A$2:$C$899,3,0)</f>
        <v>NORTE</v>
      </c>
      <c r="B158" s="133">
        <v>3335874532</v>
      </c>
      <c r="C158" s="131">
        <v>44320.413194444445</v>
      </c>
      <c r="D158" s="131" t="s">
        <v>2483</v>
      </c>
      <c r="E158" s="132">
        <v>731</v>
      </c>
      <c r="F158" s="148" t="str">
        <f>VLOOKUP(E158,VIP!$A$2:$O12962,2,0)</f>
        <v>DRBR311</v>
      </c>
      <c r="G158" s="136" t="str">
        <f>VLOOKUP(E158,'LISTADO ATM'!$A$2:$B$898,2,0)</f>
        <v xml:space="preserve">ATM UNP Villa González </v>
      </c>
      <c r="H158" s="136" t="str">
        <f>VLOOKUP(E158,VIP!$A$2:$O17883,7,FALSE)</f>
        <v>Si</v>
      </c>
      <c r="I158" s="136" t="str">
        <f>VLOOKUP(E158,VIP!$A$2:$O9848,8,FALSE)</f>
        <v>Si</v>
      </c>
      <c r="J158" s="136" t="str">
        <f>VLOOKUP(E158,VIP!$A$2:$O9798,8,FALSE)</f>
        <v>Si</v>
      </c>
      <c r="K158" s="136" t="str">
        <f>VLOOKUP(E158,VIP!$A$2:$O13372,6,0)</f>
        <v>NO</v>
      </c>
      <c r="L158" s="134" t="s">
        <v>2738</v>
      </c>
      <c r="M158" s="150" t="s">
        <v>2724</v>
      </c>
      <c r="N158" s="130" t="s">
        <v>2739</v>
      </c>
      <c r="O158" s="148" t="s">
        <v>2740</v>
      </c>
      <c r="P158" s="136" t="s">
        <v>2741</v>
      </c>
      <c r="Q158" s="151" t="s">
        <v>2738</v>
      </c>
    </row>
    <row r="159" spans="1:17" s="96" customFormat="1" ht="18" x14ac:dyDescent="0.25">
      <c r="A159" s="136" t="str">
        <f>VLOOKUP(E159,'LISTADO ATM'!$A$2:$C$899,3,0)</f>
        <v>NORTE</v>
      </c>
      <c r="B159" s="133" t="s">
        <v>2772</v>
      </c>
      <c r="C159" s="131">
        <v>44320.434699074074</v>
      </c>
      <c r="D159" s="131" t="s">
        <v>2182</v>
      </c>
      <c r="E159" s="132">
        <v>444</v>
      </c>
      <c r="F159" s="148" t="str">
        <f>VLOOKUP(E159,VIP!$A$2:$O12994,2,0)</f>
        <v>DRBR444</v>
      </c>
      <c r="G159" s="136" t="str">
        <f>VLOOKUP(E159,'LISTADO ATM'!$A$2:$B$898,2,0)</f>
        <v xml:space="preserve">ATM Hospital Metropolitano de (Santiago) (HOMS) </v>
      </c>
      <c r="H159" s="136" t="str">
        <f>VLOOKUP(E159,VIP!$A$2:$O17915,7,FALSE)</f>
        <v>Si</v>
      </c>
      <c r="I159" s="136" t="str">
        <f>VLOOKUP(E159,VIP!$A$2:$O9880,8,FALSE)</f>
        <v>Si</v>
      </c>
      <c r="J159" s="136" t="str">
        <f>VLOOKUP(E159,VIP!$A$2:$O9830,8,FALSE)</f>
        <v>Si</v>
      </c>
      <c r="K159" s="136" t="str">
        <f>VLOOKUP(E159,VIP!$A$2:$O13404,6,0)</f>
        <v>NO</v>
      </c>
      <c r="L159" s="134" t="s">
        <v>2220</v>
      </c>
      <c r="M159" s="150" t="s">
        <v>2724</v>
      </c>
      <c r="N159" s="130" t="s">
        <v>2463</v>
      </c>
      <c r="O159" s="148" t="s">
        <v>2492</v>
      </c>
      <c r="P159" s="136"/>
      <c r="Q159" s="151">
        <v>44320.773599537039</v>
      </c>
    </row>
    <row r="160" spans="1:17" s="96" customFormat="1" ht="18" hidden="1" x14ac:dyDescent="0.25">
      <c r="A160" s="136" t="str">
        <f>VLOOKUP(E160,'LISTADO ATM'!$A$2:$C$899,3,0)</f>
        <v>DISTRITO NACIONAL</v>
      </c>
      <c r="B160" s="133" t="s">
        <v>2771</v>
      </c>
      <c r="C160" s="131">
        <v>44320.439027777778</v>
      </c>
      <c r="D160" s="131" t="s">
        <v>2181</v>
      </c>
      <c r="E160" s="132">
        <v>577</v>
      </c>
      <c r="F160" s="148" t="str">
        <f>VLOOKUP(E160,VIP!$A$2:$O12993,2,0)</f>
        <v>DRBR173</v>
      </c>
      <c r="G160" s="136" t="str">
        <f>VLOOKUP(E160,'LISTADO ATM'!$A$2:$B$898,2,0)</f>
        <v xml:space="preserve">ATM Olé Ave. Duarte </v>
      </c>
      <c r="H160" s="136" t="str">
        <f>VLOOKUP(E160,VIP!$A$2:$O17914,7,FALSE)</f>
        <v>Si</v>
      </c>
      <c r="I160" s="136" t="str">
        <f>VLOOKUP(E160,VIP!$A$2:$O9879,8,FALSE)</f>
        <v>Si</v>
      </c>
      <c r="J160" s="136" t="str">
        <f>VLOOKUP(E160,VIP!$A$2:$O9829,8,FALSE)</f>
        <v>Si</v>
      </c>
      <c r="K160" s="136" t="str">
        <f>VLOOKUP(E160,VIP!$A$2:$O13403,6,0)</f>
        <v>SI</v>
      </c>
      <c r="L160" s="134" t="s">
        <v>2220</v>
      </c>
      <c r="M160" s="130" t="s">
        <v>2456</v>
      </c>
      <c r="N160" s="130" t="s">
        <v>2463</v>
      </c>
      <c r="O160" s="152" t="s">
        <v>2465</v>
      </c>
      <c r="P160" s="136"/>
      <c r="Q160" s="130" t="s">
        <v>2220</v>
      </c>
    </row>
    <row r="161" spans="1:17" s="96" customFormat="1" ht="18" x14ac:dyDescent="0.25">
      <c r="A161" s="136" t="str">
        <f>VLOOKUP(E161,'LISTADO ATM'!$A$2:$C$899,3,0)</f>
        <v>NORTE</v>
      </c>
      <c r="B161" s="133" t="s">
        <v>2770</v>
      </c>
      <c r="C161" s="131">
        <v>44320.440879629627</v>
      </c>
      <c r="D161" s="131" t="s">
        <v>2182</v>
      </c>
      <c r="E161" s="132">
        <v>950</v>
      </c>
      <c r="F161" s="148" t="str">
        <f>VLOOKUP(E161,VIP!$A$2:$O12992,2,0)</f>
        <v>DRBR12G</v>
      </c>
      <c r="G161" s="136" t="str">
        <f>VLOOKUP(E161,'LISTADO ATM'!$A$2:$B$898,2,0)</f>
        <v xml:space="preserve">ATM Oficina Monterrico </v>
      </c>
      <c r="H161" s="136" t="str">
        <f>VLOOKUP(E161,VIP!$A$2:$O17913,7,FALSE)</f>
        <v>Si</v>
      </c>
      <c r="I161" s="136" t="str">
        <f>VLOOKUP(E161,VIP!$A$2:$O9878,8,FALSE)</f>
        <v>Si</v>
      </c>
      <c r="J161" s="136" t="str">
        <f>VLOOKUP(E161,VIP!$A$2:$O9828,8,FALSE)</f>
        <v>Si</v>
      </c>
      <c r="K161" s="136" t="str">
        <f>VLOOKUP(E161,VIP!$A$2:$O13402,6,0)</f>
        <v>SI</v>
      </c>
      <c r="L161" s="134" t="s">
        <v>2220</v>
      </c>
      <c r="M161" s="150" t="s">
        <v>2724</v>
      </c>
      <c r="N161" s="130" t="s">
        <v>2463</v>
      </c>
      <c r="O161" s="152" t="s">
        <v>2773</v>
      </c>
      <c r="P161" s="136"/>
      <c r="Q161" s="151">
        <v>44320.520138888889</v>
      </c>
    </row>
    <row r="162" spans="1:17" s="96" customFormat="1" ht="18" hidden="1" x14ac:dyDescent="0.25">
      <c r="A162" s="136" t="str">
        <f>VLOOKUP(E162,'LISTADO ATM'!$A$2:$C$899,3,0)</f>
        <v>DISTRITO NACIONAL</v>
      </c>
      <c r="B162" s="133" t="s">
        <v>2769</v>
      </c>
      <c r="C162" s="131">
        <v>44320.468530092592</v>
      </c>
      <c r="D162" s="131" t="s">
        <v>2181</v>
      </c>
      <c r="E162" s="132">
        <v>448</v>
      </c>
      <c r="F162" s="148" t="str">
        <f>VLOOKUP(E162,VIP!$A$2:$O12991,2,0)</f>
        <v>DRBR448</v>
      </c>
      <c r="G162" s="136" t="str">
        <f>VLOOKUP(E162,'LISTADO ATM'!$A$2:$B$898,2,0)</f>
        <v xml:space="preserve">ATM Club Banco Central </v>
      </c>
      <c r="H162" s="136" t="str">
        <f>VLOOKUP(E162,VIP!$A$2:$O17912,7,FALSE)</f>
        <v>Si</v>
      </c>
      <c r="I162" s="136" t="str">
        <f>VLOOKUP(E162,VIP!$A$2:$O9877,8,FALSE)</f>
        <v>Si</v>
      </c>
      <c r="J162" s="136" t="str">
        <f>VLOOKUP(E162,VIP!$A$2:$O9827,8,FALSE)</f>
        <v>Si</v>
      </c>
      <c r="K162" s="136" t="str">
        <f>VLOOKUP(E162,VIP!$A$2:$O13401,6,0)</f>
        <v>NO</v>
      </c>
      <c r="L162" s="134" t="s">
        <v>2220</v>
      </c>
      <c r="M162" s="130" t="s">
        <v>2456</v>
      </c>
      <c r="N162" s="130" t="s">
        <v>2463</v>
      </c>
      <c r="O162" s="152" t="s">
        <v>2465</v>
      </c>
      <c r="P162" s="136"/>
      <c r="Q162" s="130" t="s">
        <v>2220</v>
      </c>
    </row>
    <row r="163" spans="1:17" s="96" customFormat="1" ht="18" x14ac:dyDescent="0.25">
      <c r="A163" s="136" t="str">
        <f>VLOOKUP(E163,'LISTADO ATM'!$A$2:$C$899,3,0)</f>
        <v>DISTRITO NACIONAL</v>
      </c>
      <c r="B163" s="133" t="s">
        <v>2768</v>
      </c>
      <c r="C163" s="131">
        <v>44320.475312499999</v>
      </c>
      <c r="D163" s="131" t="s">
        <v>2181</v>
      </c>
      <c r="E163" s="132">
        <v>707</v>
      </c>
      <c r="F163" s="148" t="str">
        <f>VLOOKUP(E163,VIP!$A$2:$O12990,2,0)</f>
        <v>DRBR707</v>
      </c>
      <c r="G163" s="136" t="str">
        <f>VLOOKUP(E163,'LISTADO ATM'!$A$2:$B$898,2,0)</f>
        <v xml:space="preserve">ATM IAD </v>
      </c>
      <c r="H163" s="136" t="str">
        <f>VLOOKUP(E163,VIP!$A$2:$O17911,7,FALSE)</f>
        <v>No</v>
      </c>
      <c r="I163" s="136" t="str">
        <f>VLOOKUP(E163,VIP!$A$2:$O9876,8,FALSE)</f>
        <v>No</v>
      </c>
      <c r="J163" s="136" t="str">
        <f>VLOOKUP(E163,VIP!$A$2:$O9826,8,FALSE)</f>
        <v>No</v>
      </c>
      <c r="K163" s="136" t="str">
        <f>VLOOKUP(E163,VIP!$A$2:$O13400,6,0)</f>
        <v>NO</v>
      </c>
      <c r="L163" s="134" t="s">
        <v>2220</v>
      </c>
      <c r="M163" s="150" t="s">
        <v>2724</v>
      </c>
      <c r="N163" s="130" t="s">
        <v>2463</v>
      </c>
      <c r="O163" s="148" t="s">
        <v>2465</v>
      </c>
      <c r="P163" s="136"/>
      <c r="Q163" s="151">
        <v>44320.561111111114</v>
      </c>
    </row>
    <row r="164" spans="1:17" s="96" customFormat="1" ht="18" x14ac:dyDescent="0.25">
      <c r="A164" s="136" t="str">
        <f>VLOOKUP(E164,'LISTADO ATM'!$A$2:$C$899,3,0)</f>
        <v>NORTE</v>
      </c>
      <c r="B164" s="133" t="s">
        <v>2767</v>
      </c>
      <c r="C164" s="131">
        <v>44320.478807870371</v>
      </c>
      <c r="D164" s="131" t="s">
        <v>2182</v>
      </c>
      <c r="E164" s="149">
        <v>728</v>
      </c>
      <c r="F164" s="148" t="str">
        <f>VLOOKUP(E164,VIP!$A$2:$O12989,2,0)</f>
        <v>DRBR051</v>
      </c>
      <c r="G164" s="136" t="str">
        <f>VLOOKUP(E164,'LISTADO ATM'!$A$2:$B$898,2,0)</f>
        <v xml:space="preserve">ATM UNP La Vega Oficina Regional Norcentral </v>
      </c>
      <c r="H164" s="136" t="str">
        <f>VLOOKUP(E164,VIP!$A$2:$O17910,7,FALSE)</f>
        <v>Si</v>
      </c>
      <c r="I164" s="136" t="str">
        <f>VLOOKUP(E164,VIP!$A$2:$O9875,8,FALSE)</f>
        <v>Si</v>
      </c>
      <c r="J164" s="136" t="str">
        <f>VLOOKUP(E164,VIP!$A$2:$O9825,8,FALSE)</f>
        <v>Si</v>
      </c>
      <c r="K164" s="136" t="str">
        <f>VLOOKUP(E164,VIP!$A$2:$O13399,6,0)</f>
        <v>SI</v>
      </c>
      <c r="L164" s="134" t="s">
        <v>2422</v>
      </c>
      <c r="M164" s="150" t="s">
        <v>2724</v>
      </c>
      <c r="N164" s="130" t="s">
        <v>2463</v>
      </c>
      <c r="O164" s="148" t="s">
        <v>2492</v>
      </c>
      <c r="P164" s="136"/>
      <c r="Q164" s="151">
        <v>44320.55</v>
      </c>
    </row>
    <row r="165" spans="1:17" s="96" customFormat="1" ht="18" hidden="1" x14ac:dyDescent="0.25">
      <c r="A165" s="136" t="str">
        <f>VLOOKUP(E165,'LISTADO ATM'!$A$2:$C$899,3,0)</f>
        <v>DISTRITO NACIONAL</v>
      </c>
      <c r="B165" s="133" t="s">
        <v>2766</v>
      </c>
      <c r="C165" s="131">
        <v>44320.485891203702</v>
      </c>
      <c r="D165" s="131" t="s">
        <v>2181</v>
      </c>
      <c r="E165" s="132">
        <v>407</v>
      </c>
      <c r="F165" s="148" t="str">
        <f>VLOOKUP(E165,VIP!$A$2:$O12988,2,0)</f>
        <v>DRBR407</v>
      </c>
      <c r="G165" s="136" t="str">
        <f>VLOOKUP(E165,'LISTADO ATM'!$A$2:$B$898,2,0)</f>
        <v xml:space="preserve">ATM Multicentro La Sirena Villa Mella </v>
      </c>
      <c r="H165" s="136" t="str">
        <f>VLOOKUP(E165,VIP!$A$2:$O17909,7,FALSE)</f>
        <v>Si</v>
      </c>
      <c r="I165" s="136" t="str">
        <f>VLOOKUP(E165,VIP!$A$2:$O9874,8,FALSE)</f>
        <v>Si</v>
      </c>
      <c r="J165" s="136" t="str">
        <f>VLOOKUP(E165,VIP!$A$2:$O9824,8,FALSE)</f>
        <v>Si</v>
      </c>
      <c r="K165" s="136" t="str">
        <f>VLOOKUP(E165,VIP!$A$2:$O13398,6,0)</f>
        <v>NO</v>
      </c>
      <c r="L165" s="134" t="s">
        <v>2220</v>
      </c>
      <c r="M165" s="130" t="s">
        <v>2456</v>
      </c>
      <c r="N165" s="130" t="s">
        <v>2463</v>
      </c>
      <c r="O165" s="148" t="s">
        <v>2465</v>
      </c>
      <c r="P165" s="136"/>
      <c r="Q165" s="130" t="s">
        <v>2220</v>
      </c>
    </row>
    <row r="166" spans="1:17" s="96" customFormat="1" ht="18" x14ac:dyDescent="0.25">
      <c r="A166" s="136" t="str">
        <f>VLOOKUP(E166,'LISTADO ATM'!$A$2:$C$899,3,0)</f>
        <v>NORTE</v>
      </c>
      <c r="B166" s="133" t="s">
        <v>2765</v>
      </c>
      <c r="C166" s="131">
        <v>44320.492407407408</v>
      </c>
      <c r="D166" s="131" t="s">
        <v>2575</v>
      </c>
      <c r="E166" s="132">
        <v>747</v>
      </c>
      <c r="F166" s="148" t="str">
        <f>VLOOKUP(E166,VIP!$A$2:$O12987,2,0)</f>
        <v>DRBR200</v>
      </c>
      <c r="G166" s="136" t="str">
        <f>VLOOKUP(E166,'LISTADO ATM'!$A$2:$B$898,2,0)</f>
        <v xml:space="preserve">ATM Club BR (Santiago) </v>
      </c>
      <c r="H166" s="136" t="str">
        <f>VLOOKUP(E166,VIP!$A$2:$O17908,7,FALSE)</f>
        <v>Si</v>
      </c>
      <c r="I166" s="136" t="str">
        <f>VLOOKUP(E166,VIP!$A$2:$O9873,8,FALSE)</f>
        <v>Si</v>
      </c>
      <c r="J166" s="136" t="str">
        <f>VLOOKUP(E166,VIP!$A$2:$O9823,8,FALSE)</f>
        <v>Si</v>
      </c>
      <c r="K166" s="136" t="str">
        <f>VLOOKUP(E166,VIP!$A$2:$O13397,6,0)</f>
        <v>SI</v>
      </c>
      <c r="L166" s="134" t="s">
        <v>2419</v>
      </c>
      <c r="M166" s="150" t="s">
        <v>2724</v>
      </c>
      <c r="N166" s="130" t="s">
        <v>2463</v>
      </c>
      <c r="O166" s="148" t="s">
        <v>2576</v>
      </c>
      <c r="P166" s="136"/>
      <c r="Q166" s="151">
        <v>44320.868796296294</v>
      </c>
    </row>
    <row r="167" spans="1:17" s="96" customFormat="1" ht="18" x14ac:dyDescent="0.25">
      <c r="A167" s="136" t="str">
        <f>VLOOKUP(E167,'LISTADO ATM'!$A$2:$C$899,3,0)</f>
        <v>NORTE</v>
      </c>
      <c r="B167" s="133" t="s">
        <v>2764</v>
      </c>
      <c r="C167" s="131">
        <v>44320.493692129632</v>
      </c>
      <c r="D167" s="131" t="s">
        <v>2182</v>
      </c>
      <c r="E167" s="132">
        <v>740</v>
      </c>
      <c r="F167" s="148" t="str">
        <f>VLOOKUP(E167,VIP!$A$2:$O12986,2,0)</f>
        <v>DRBR109</v>
      </c>
      <c r="G167" s="136" t="str">
        <f>VLOOKUP(E167,'LISTADO ATM'!$A$2:$B$898,2,0)</f>
        <v xml:space="preserve">ATM EDENORTE (Santiago) </v>
      </c>
      <c r="H167" s="136" t="str">
        <f>VLOOKUP(E167,VIP!$A$2:$O17907,7,FALSE)</f>
        <v>Si</v>
      </c>
      <c r="I167" s="136" t="str">
        <f>VLOOKUP(E167,VIP!$A$2:$O9872,8,FALSE)</f>
        <v>Si</v>
      </c>
      <c r="J167" s="136" t="str">
        <f>VLOOKUP(E167,VIP!$A$2:$O9822,8,FALSE)</f>
        <v>Si</v>
      </c>
      <c r="K167" s="136" t="str">
        <f>VLOOKUP(E167,VIP!$A$2:$O13396,6,0)</f>
        <v>NO</v>
      </c>
      <c r="L167" s="134" t="s">
        <v>2422</v>
      </c>
      <c r="M167" s="150" t="s">
        <v>2724</v>
      </c>
      <c r="N167" s="130" t="s">
        <v>2463</v>
      </c>
      <c r="O167" s="148" t="s">
        <v>2492</v>
      </c>
      <c r="P167" s="136"/>
      <c r="Q167" s="151">
        <v>44320.753287037034</v>
      </c>
    </row>
    <row r="168" spans="1:17" s="96" customFormat="1" ht="18" hidden="1" x14ac:dyDescent="0.25">
      <c r="A168" s="136" t="str">
        <f>VLOOKUP(E168,'LISTADO ATM'!$A$2:$C$899,3,0)</f>
        <v>NORTE</v>
      </c>
      <c r="B168" s="133" t="s">
        <v>2763</v>
      </c>
      <c r="C168" s="131">
        <v>44320.494479166664</v>
      </c>
      <c r="D168" s="131" t="s">
        <v>2182</v>
      </c>
      <c r="E168" s="132">
        <v>727</v>
      </c>
      <c r="F168" s="148" t="str">
        <f>VLOOKUP(E168,VIP!$A$2:$O12985,2,0)</f>
        <v>DRBR286</v>
      </c>
      <c r="G168" s="136" t="str">
        <f>VLOOKUP(E168,'LISTADO ATM'!$A$2:$B$898,2,0)</f>
        <v xml:space="preserve">ATM UNP Pisano </v>
      </c>
      <c r="H168" s="136" t="str">
        <f>VLOOKUP(E168,VIP!$A$2:$O17906,7,FALSE)</f>
        <v>Si</v>
      </c>
      <c r="I168" s="136" t="str">
        <f>VLOOKUP(E168,VIP!$A$2:$O9871,8,FALSE)</f>
        <v>Si</v>
      </c>
      <c r="J168" s="136" t="str">
        <f>VLOOKUP(E168,VIP!$A$2:$O9821,8,FALSE)</f>
        <v>Si</v>
      </c>
      <c r="K168" s="136" t="str">
        <f>VLOOKUP(E168,VIP!$A$2:$O13395,6,0)</f>
        <v>NO</v>
      </c>
      <c r="L168" s="134" t="s">
        <v>2220</v>
      </c>
      <c r="M168" s="130" t="s">
        <v>2456</v>
      </c>
      <c r="N168" s="130" t="s">
        <v>2463</v>
      </c>
      <c r="O168" s="148" t="s">
        <v>2492</v>
      </c>
      <c r="P168" s="136"/>
      <c r="Q168" s="130" t="s">
        <v>2220</v>
      </c>
    </row>
    <row r="169" spans="1:17" s="96" customFormat="1" ht="18" hidden="1" x14ac:dyDescent="0.25">
      <c r="A169" s="136" t="str">
        <f>VLOOKUP(E169,'LISTADO ATM'!$A$2:$C$899,3,0)</f>
        <v>DISTRITO NACIONAL</v>
      </c>
      <c r="B169" s="133" t="s">
        <v>2762</v>
      </c>
      <c r="C169" s="131">
        <v>44320.495208333334</v>
      </c>
      <c r="D169" s="131" t="s">
        <v>2181</v>
      </c>
      <c r="E169" s="132">
        <v>545</v>
      </c>
      <c r="F169" s="148" t="str">
        <f>VLOOKUP(E169,VIP!$A$2:$O12984,2,0)</f>
        <v>DRBR995</v>
      </c>
      <c r="G169" s="136" t="str">
        <f>VLOOKUP(E169,'LISTADO ATM'!$A$2:$B$898,2,0)</f>
        <v xml:space="preserve">ATM Oficina Isabel La Católica II  </v>
      </c>
      <c r="H169" s="136" t="str">
        <f>VLOOKUP(E169,VIP!$A$2:$O17905,7,FALSE)</f>
        <v>Si</v>
      </c>
      <c r="I169" s="136" t="str">
        <f>VLOOKUP(E169,VIP!$A$2:$O9870,8,FALSE)</f>
        <v>Si</v>
      </c>
      <c r="J169" s="136" t="str">
        <f>VLOOKUP(E169,VIP!$A$2:$O9820,8,FALSE)</f>
        <v>Si</v>
      </c>
      <c r="K169" s="136" t="str">
        <f>VLOOKUP(E169,VIP!$A$2:$O13394,6,0)</f>
        <v>NO</v>
      </c>
      <c r="L169" s="134" t="s">
        <v>2422</v>
      </c>
      <c r="M169" s="130" t="s">
        <v>2456</v>
      </c>
      <c r="N169" s="130" t="s">
        <v>2463</v>
      </c>
      <c r="O169" s="148" t="s">
        <v>2465</v>
      </c>
      <c r="P169" s="136"/>
      <c r="Q169" s="130" t="s">
        <v>2422</v>
      </c>
    </row>
    <row r="170" spans="1:17" s="96" customFormat="1" ht="18" x14ac:dyDescent="0.25">
      <c r="A170" s="136" t="str">
        <f>VLOOKUP(E170,'LISTADO ATM'!$A$2:$C$899,3,0)</f>
        <v>DISTRITO NACIONAL</v>
      </c>
      <c r="B170" s="133" t="s">
        <v>2761</v>
      </c>
      <c r="C170" s="131">
        <v>44320.496203703704</v>
      </c>
      <c r="D170" s="131" t="s">
        <v>2181</v>
      </c>
      <c r="E170" s="132">
        <v>761</v>
      </c>
      <c r="F170" s="148" t="str">
        <f>VLOOKUP(E170,VIP!$A$2:$O12983,2,0)</f>
        <v>DRBR761</v>
      </c>
      <c r="G170" s="136" t="str">
        <f>VLOOKUP(E170,'LISTADO ATM'!$A$2:$B$898,2,0)</f>
        <v xml:space="preserve">ATM ISSPOL </v>
      </c>
      <c r="H170" s="136" t="str">
        <f>VLOOKUP(E170,VIP!$A$2:$O17904,7,FALSE)</f>
        <v>Si</v>
      </c>
      <c r="I170" s="136" t="str">
        <f>VLOOKUP(E170,VIP!$A$2:$O9869,8,FALSE)</f>
        <v>Si</v>
      </c>
      <c r="J170" s="136" t="str">
        <f>VLOOKUP(E170,VIP!$A$2:$O9819,8,FALSE)</f>
        <v>Si</v>
      </c>
      <c r="K170" s="136" t="str">
        <f>VLOOKUP(E170,VIP!$A$2:$O13393,6,0)</f>
        <v>NO</v>
      </c>
      <c r="L170" s="134" t="s">
        <v>2246</v>
      </c>
      <c r="M170" s="150" t="s">
        <v>2724</v>
      </c>
      <c r="N170" s="130" t="s">
        <v>2463</v>
      </c>
      <c r="O170" s="148" t="s">
        <v>2465</v>
      </c>
      <c r="P170" s="136"/>
      <c r="Q170" s="151">
        <v>44320.558333333334</v>
      </c>
    </row>
    <row r="171" spans="1:17" s="96" customFormat="1" ht="18" hidden="1" x14ac:dyDescent="0.25">
      <c r="A171" s="136" t="str">
        <f>VLOOKUP(E171,'LISTADO ATM'!$A$2:$C$899,3,0)</f>
        <v>NORTE</v>
      </c>
      <c r="B171" s="133" t="s">
        <v>2760</v>
      </c>
      <c r="C171" s="131">
        <v>44320.496793981481</v>
      </c>
      <c r="D171" s="131" t="s">
        <v>2575</v>
      </c>
      <c r="E171" s="132">
        <v>383</v>
      </c>
      <c r="F171" s="148" t="str">
        <f>VLOOKUP(E171,VIP!$A$2:$O12982,2,0)</f>
        <v>DRBR383</v>
      </c>
      <c r="G171" s="136" t="str">
        <f>VLOOKUP(E171,'LISTADO ATM'!$A$2:$B$898,2,0)</f>
        <v>ATM S/M Daniel (Dajabón)</v>
      </c>
      <c r="H171" s="136" t="str">
        <f>VLOOKUP(E171,VIP!$A$2:$O17903,7,FALSE)</f>
        <v>N/A</v>
      </c>
      <c r="I171" s="136" t="str">
        <f>VLOOKUP(E171,VIP!$A$2:$O9868,8,FALSE)</f>
        <v>N/A</v>
      </c>
      <c r="J171" s="136" t="str">
        <f>VLOOKUP(E171,VIP!$A$2:$O9818,8,FALSE)</f>
        <v>N/A</v>
      </c>
      <c r="K171" s="136" t="str">
        <f>VLOOKUP(E171,VIP!$A$2:$O13392,6,0)</f>
        <v>N/A</v>
      </c>
      <c r="L171" s="134" t="s">
        <v>2513</v>
      </c>
      <c r="M171" s="130" t="s">
        <v>2456</v>
      </c>
      <c r="N171" s="130" t="s">
        <v>2463</v>
      </c>
      <c r="O171" s="148" t="s">
        <v>2576</v>
      </c>
      <c r="P171" s="136"/>
      <c r="Q171" s="130" t="s">
        <v>2513</v>
      </c>
    </row>
    <row r="172" spans="1:17" s="96" customFormat="1" ht="18" x14ac:dyDescent="0.25">
      <c r="A172" s="136" t="str">
        <f>VLOOKUP(E172,'LISTADO ATM'!$A$2:$C$899,3,0)</f>
        <v>DISTRITO NACIONAL</v>
      </c>
      <c r="B172" s="133" t="s">
        <v>2759</v>
      </c>
      <c r="C172" s="131">
        <v>44320.497187499997</v>
      </c>
      <c r="D172" s="131" t="s">
        <v>2459</v>
      </c>
      <c r="E172" s="132">
        <v>422</v>
      </c>
      <c r="F172" s="148" t="str">
        <f>VLOOKUP(E172,VIP!$A$2:$O12981,2,0)</f>
        <v>DRBR422</v>
      </c>
      <c r="G172" s="136" t="str">
        <f>VLOOKUP(E172,'LISTADO ATM'!$A$2:$B$898,2,0)</f>
        <v xml:space="preserve">ATM Olé Manoguayabo </v>
      </c>
      <c r="H172" s="136" t="str">
        <f>VLOOKUP(E172,VIP!$A$2:$O17902,7,FALSE)</f>
        <v>Si</v>
      </c>
      <c r="I172" s="136" t="str">
        <f>VLOOKUP(E172,VIP!$A$2:$O9867,8,FALSE)</f>
        <v>Si</v>
      </c>
      <c r="J172" s="136" t="str">
        <f>VLOOKUP(E172,VIP!$A$2:$O9817,8,FALSE)</f>
        <v>Si</v>
      </c>
      <c r="K172" s="136" t="str">
        <f>VLOOKUP(E172,VIP!$A$2:$O13391,6,0)</f>
        <v>NO</v>
      </c>
      <c r="L172" s="134" t="s">
        <v>2419</v>
      </c>
      <c r="M172" s="150" t="s">
        <v>2724</v>
      </c>
      <c r="N172" s="130" t="s">
        <v>2463</v>
      </c>
      <c r="O172" s="148" t="s">
        <v>2464</v>
      </c>
      <c r="P172" s="136"/>
      <c r="Q172" s="151">
        <v>44320.563194444447</v>
      </c>
    </row>
    <row r="173" spans="1:17" s="96" customFormat="1" ht="18" x14ac:dyDescent="0.25">
      <c r="A173" s="136" t="str">
        <f>VLOOKUP(E173,'LISTADO ATM'!$A$2:$C$899,3,0)</f>
        <v>NORTE</v>
      </c>
      <c r="B173" s="133" t="s">
        <v>2758</v>
      </c>
      <c r="C173" s="131">
        <v>44320.499791666669</v>
      </c>
      <c r="D173" s="131" t="s">
        <v>2575</v>
      </c>
      <c r="E173" s="132">
        <v>88</v>
      </c>
      <c r="F173" s="148" t="str">
        <f>VLOOKUP(E173,VIP!$A$2:$O12980,2,0)</f>
        <v>DRBR088</v>
      </c>
      <c r="G173" s="136" t="str">
        <f>VLOOKUP(E173,'LISTADO ATM'!$A$2:$B$898,2,0)</f>
        <v xml:space="preserve">ATM S/M La Fuente (Santiago) </v>
      </c>
      <c r="H173" s="136" t="str">
        <f>VLOOKUP(E173,VIP!$A$2:$O17901,7,FALSE)</f>
        <v>Si</v>
      </c>
      <c r="I173" s="136" t="str">
        <f>VLOOKUP(E173,VIP!$A$2:$O9866,8,FALSE)</f>
        <v>Si</v>
      </c>
      <c r="J173" s="136" t="str">
        <f>VLOOKUP(E173,VIP!$A$2:$O9816,8,FALSE)</f>
        <v>Si</v>
      </c>
      <c r="K173" s="136" t="str">
        <f>VLOOKUP(E173,VIP!$A$2:$O13390,6,0)</f>
        <v>NO</v>
      </c>
      <c r="L173" s="134" t="s">
        <v>2450</v>
      </c>
      <c r="M173" s="150" t="s">
        <v>2724</v>
      </c>
      <c r="N173" s="130" t="s">
        <v>2463</v>
      </c>
      <c r="O173" s="148" t="s">
        <v>2576</v>
      </c>
      <c r="P173" s="136"/>
      <c r="Q173" s="151">
        <v>44320.828865740739</v>
      </c>
    </row>
    <row r="174" spans="1:17" s="96" customFormat="1" ht="18" x14ac:dyDescent="0.25">
      <c r="A174" s="136" t="str">
        <f>VLOOKUP(E174,'LISTADO ATM'!$A$2:$C$899,3,0)</f>
        <v>SUR</v>
      </c>
      <c r="B174" s="133" t="s">
        <v>2757</v>
      </c>
      <c r="C174" s="131">
        <v>44320.50037037037</v>
      </c>
      <c r="D174" s="131" t="s">
        <v>2459</v>
      </c>
      <c r="E174" s="132">
        <v>891</v>
      </c>
      <c r="F174" s="148" t="str">
        <f>VLOOKUP(E174,VIP!$A$2:$O12979,2,0)</f>
        <v>DRBR891</v>
      </c>
      <c r="G174" s="136" t="str">
        <f>VLOOKUP(E174,'LISTADO ATM'!$A$2:$B$898,2,0)</f>
        <v xml:space="preserve">ATM Estación Texaco (Barahona) </v>
      </c>
      <c r="H174" s="136" t="str">
        <f>VLOOKUP(E174,VIP!$A$2:$O17900,7,FALSE)</f>
        <v>Si</v>
      </c>
      <c r="I174" s="136" t="str">
        <f>VLOOKUP(E174,VIP!$A$2:$O9865,8,FALSE)</f>
        <v>Si</v>
      </c>
      <c r="J174" s="136" t="str">
        <f>VLOOKUP(E174,VIP!$A$2:$O9815,8,FALSE)</f>
        <v>Si</v>
      </c>
      <c r="K174" s="136" t="str">
        <f>VLOOKUP(E174,VIP!$A$2:$O13389,6,0)</f>
        <v>NO</v>
      </c>
      <c r="L174" s="134" t="s">
        <v>2419</v>
      </c>
      <c r="M174" s="150" t="s">
        <v>2724</v>
      </c>
      <c r="N174" s="130" t="s">
        <v>2463</v>
      </c>
      <c r="O174" s="148" t="s">
        <v>2464</v>
      </c>
      <c r="P174" s="136"/>
      <c r="Q174" s="151">
        <v>44320.55972222222</v>
      </c>
    </row>
    <row r="175" spans="1:17" s="96" customFormat="1" ht="18" x14ac:dyDescent="0.25">
      <c r="A175" s="136" t="str">
        <f>VLOOKUP(E175,'LISTADO ATM'!$A$2:$C$899,3,0)</f>
        <v>ESTE</v>
      </c>
      <c r="B175" s="133" t="s">
        <v>2756</v>
      </c>
      <c r="C175" s="131">
        <v>44320.500879629632</v>
      </c>
      <c r="D175" s="131" t="s">
        <v>2459</v>
      </c>
      <c r="E175" s="132">
        <v>899</v>
      </c>
      <c r="F175" s="148" t="str">
        <f>VLOOKUP(E175,VIP!$A$2:$O12978,2,0)</f>
        <v>DRBR899</v>
      </c>
      <c r="G175" s="136" t="str">
        <f>VLOOKUP(E175,'LISTADO ATM'!$A$2:$B$898,2,0)</f>
        <v xml:space="preserve">ATM Oficina Punta Cana </v>
      </c>
      <c r="H175" s="136" t="str">
        <f>VLOOKUP(E175,VIP!$A$2:$O17899,7,FALSE)</f>
        <v>Si</v>
      </c>
      <c r="I175" s="136" t="str">
        <f>VLOOKUP(E175,VIP!$A$2:$O9864,8,FALSE)</f>
        <v>Si</v>
      </c>
      <c r="J175" s="136" t="str">
        <f>VLOOKUP(E175,VIP!$A$2:$O9814,8,FALSE)</f>
        <v>Si</v>
      </c>
      <c r="K175" s="136" t="str">
        <f>VLOOKUP(E175,VIP!$A$2:$O13388,6,0)</f>
        <v>NO</v>
      </c>
      <c r="L175" s="134" t="s">
        <v>2419</v>
      </c>
      <c r="M175" s="150" t="s">
        <v>2724</v>
      </c>
      <c r="N175" s="130" t="s">
        <v>2463</v>
      </c>
      <c r="O175" s="148" t="s">
        <v>2464</v>
      </c>
      <c r="P175" s="136"/>
      <c r="Q175" s="151">
        <v>44320.474999999999</v>
      </c>
    </row>
    <row r="176" spans="1:17" s="96" customFormat="1" ht="18" x14ac:dyDescent="0.25">
      <c r="A176" s="136" t="str">
        <f>VLOOKUP(E176,'LISTADO ATM'!$A$2:$C$899,3,0)</f>
        <v>ESTE</v>
      </c>
      <c r="B176" s="133" t="s">
        <v>2755</v>
      </c>
      <c r="C176" s="131">
        <v>44320.501388888886</v>
      </c>
      <c r="D176" s="131" t="s">
        <v>2459</v>
      </c>
      <c r="E176" s="132">
        <v>613</v>
      </c>
      <c r="F176" s="148" t="str">
        <f>VLOOKUP(E176,VIP!$A$2:$O12977,2,0)</f>
        <v>DRBR145</v>
      </c>
      <c r="G176" s="136" t="str">
        <f>VLOOKUP(E176,'LISTADO ATM'!$A$2:$B$898,2,0)</f>
        <v xml:space="preserve">ATM Almacenes Zaglul (La Altagracia) </v>
      </c>
      <c r="H176" s="136" t="str">
        <f>VLOOKUP(E176,VIP!$A$2:$O17898,7,FALSE)</f>
        <v>Si</v>
      </c>
      <c r="I176" s="136" t="str">
        <f>VLOOKUP(E176,VIP!$A$2:$O9863,8,FALSE)</f>
        <v>Si</v>
      </c>
      <c r="J176" s="136" t="str">
        <f>VLOOKUP(E176,VIP!$A$2:$O9813,8,FALSE)</f>
        <v>Si</v>
      </c>
      <c r="K176" s="136" t="str">
        <f>VLOOKUP(E176,VIP!$A$2:$O13387,6,0)</f>
        <v>NO</v>
      </c>
      <c r="L176" s="134" t="s">
        <v>2419</v>
      </c>
      <c r="M176" s="150" t="s">
        <v>2724</v>
      </c>
      <c r="N176" s="130" t="s">
        <v>2463</v>
      </c>
      <c r="O176" s="148" t="s">
        <v>2464</v>
      </c>
      <c r="P176" s="136"/>
      <c r="Q176" s="151">
        <v>44320.564583333333</v>
      </c>
    </row>
    <row r="177" spans="1:17" s="96" customFormat="1" ht="18" hidden="1" x14ac:dyDescent="0.25">
      <c r="A177" s="136" t="str">
        <f>VLOOKUP(E177,'LISTADO ATM'!$A$2:$C$899,3,0)</f>
        <v>DISTRITO NACIONAL</v>
      </c>
      <c r="B177" s="133" t="s">
        <v>2754</v>
      </c>
      <c r="C177" s="131">
        <v>44320.501967592594</v>
      </c>
      <c r="D177" s="131" t="s">
        <v>2181</v>
      </c>
      <c r="E177" s="132">
        <v>87</v>
      </c>
      <c r="F177" s="148" t="str">
        <f>VLOOKUP(E177,VIP!$A$2:$O12976,2,0)</f>
        <v>DRBR087</v>
      </c>
      <c r="G177" s="136" t="str">
        <f>VLOOKUP(E177,'LISTADO ATM'!$A$2:$B$898,2,0)</f>
        <v xml:space="preserve">ATM Autoservicio Sarasota </v>
      </c>
      <c r="H177" s="136" t="str">
        <f>VLOOKUP(E177,VIP!$A$2:$O17897,7,FALSE)</f>
        <v>Si</v>
      </c>
      <c r="I177" s="136" t="str">
        <f>VLOOKUP(E177,VIP!$A$2:$O9862,8,FALSE)</f>
        <v>Si</v>
      </c>
      <c r="J177" s="136" t="str">
        <f>VLOOKUP(E177,VIP!$A$2:$O9812,8,FALSE)</f>
        <v>Si</v>
      </c>
      <c r="K177" s="136" t="str">
        <f>VLOOKUP(E177,VIP!$A$2:$O13386,6,0)</f>
        <v>NO</v>
      </c>
      <c r="L177" s="134" t="s">
        <v>2220</v>
      </c>
      <c r="M177" s="130" t="s">
        <v>2456</v>
      </c>
      <c r="N177" s="130" t="s">
        <v>2463</v>
      </c>
      <c r="O177" s="148" t="s">
        <v>2465</v>
      </c>
      <c r="P177" s="136"/>
      <c r="Q177" s="130" t="s">
        <v>2220</v>
      </c>
    </row>
    <row r="178" spans="1:17" s="96" customFormat="1" ht="18" x14ac:dyDescent="0.25">
      <c r="A178" s="136" t="str">
        <f>VLOOKUP(E178,'LISTADO ATM'!$A$2:$C$899,3,0)</f>
        <v>DISTRITO NACIONAL</v>
      </c>
      <c r="B178" s="133" t="s">
        <v>2753</v>
      </c>
      <c r="C178" s="131">
        <v>44320.502847222226</v>
      </c>
      <c r="D178" s="131" t="s">
        <v>2459</v>
      </c>
      <c r="E178" s="132">
        <v>435</v>
      </c>
      <c r="F178" s="148" t="str">
        <f>VLOOKUP(E178,VIP!$A$2:$O12975,2,0)</f>
        <v>DRBR435</v>
      </c>
      <c r="G178" s="136" t="str">
        <f>VLOOKUP(E178,'LISTADO ATM'!$A$2:$B$898,2,0)</f>
        <v xml:space="preserve">ATM Autobanco Torre I </v>
      </c>
      <c r="H178" s="136" t="str">
        <f>VLOOKUP(E178,VIP!$A$2:$O17896,7,FALSE)</f>
        <v>Si</v>
      </c>
      <c r="I178" s="136" t="str">
        <f>VLOOKUP(E178,VIP!$A$2:$O9861,8,FALSE)</f>
        <v>Si</v>
      </c>
      <c r="J178" s="136" t="str">
        <f>VLOOKUP(E178,VIP!$A$2:$O9811,8,FALSE)</f>
        <v>Si</v>
      </c>
      <c r="K178" s="136" t="str">
        <f>VLOOKUP(E178,VIP!$A$2:$O13385,6,0)</f>
        <v>SI</v>
      </c>
      <c r="L178" s="134" t="s">
        <v>2450</v>
      </c>
      <c r="M178" s="150" t="s">
        <v>2724</v>
      </c>
      <c r="N178" s="130" t="s">
        <v>2463</v>
      </c>
      <c r="O178" s="148" t="s">
        <v>2464</v>
      </c>
      <c r="P178" s="136"/>
      <c r="Q178" s="151">
        <v>44320.616666666669</v>
      </c>
    </row>
    <row r="179" spans="1:17" s="96" customFormat="1" ht="18" x14ac:dyDescent="0.25">
      <c r="A179" s="136" t="str">
        <f>VLOOKUP(E179,'LISTADO ATM'!$A$2:$C$899,3,0)</f>
        <v>DISTRITO NACIONAL</v>
      </c>
      <c r="B179" s="133" t="s">
        <v>2752</v>
      </c>
      <c r="C179" s="131">
        <v>44320.504479166666</v>
      </c>
      <c r="D179" s="131" t="s">
        <v>2459</v>
      </c>
      <c r="E179" s="132">
        <v>183</v>
      </c>
      <c r="F179" s="148" t="str">
        <f>VLOOKUP(E179,VIP!$A$2:$O12974,2,0)</f>
        <v>DRBR183</v>
      </c>
      <c r="G179" s="136" t="str">
        <f>VLOOKUP(E179,'LISTADO ATM'!$A$2:$B$898,2,0)</f>
        <v>ATM Estación Nativa Km. 22 Aut. Duarte.</v>
      </c>
      <c r="H179" s="136" t="str">
        <f>VLOOKUP(E179,VIP!$A$2:$O17895,7,FALSE)</f>
        <v>N/A</v>
      </c>
      <c r="I179" s="136" t="str">
        <f>VLOOKUP(E179,VIP!$A$2:$O9860,8,FALSE)</f>
        <v>N/A</v>
      </c>
      <c r="J179" s="136" t="str">
        <f>VLOOKUP(E179,VIP!$A$2:$O9810,8,FALSE)</f>
        <v>N/A</v>
      </c>
      <c r="K179" s="136" t="str">
        <f>VLOOKUP(E179,VIP!$A$2:$O13384,6,0)</f>
        <v>N/A</v>
      </c>
      <c r="L179" s="134" t="s">
        <v>2419</v>
      </c>
      <c r="M179" s="150" t="s">
        <v>2724</v>
      </c>
      <c r="N179" s="130" t="s">
        <v>2463</v>
      </c>
      <c r="O179" s="148" t="s">
        <v>2464</v>
      </c>
      <c r="P179" s="136"/>
      <c r="Q179" s="151">
        <v>44320.625</v>
      </c>
    </row>
    <row r="180" spans="1:17" s="96" customFormat="1" ht="18" x14ac:dyDescent="0.25">
      <c r="A180" s="136" t="str">
        <f>VLOOKUP(E180,'LISTADO ATM'!$A$2:$C$899,3,0)</f>
        <v>NORTE</v>
      </c>
      <c r="B180" s="133" t="s">
        <v>2751</v>
      </c>
      <c r="C180" s="131">
        <v>44320.516527777778</v>
      </c>
      <c r="D180" s="131" t="s">
        <v>2575</v>
      </c>
      <c r="E180" s="132">
        <v>198</v>
      </c>
      <c r="F180" s="148" t="str">
        <f>VLOOKUP(E180,VIP!$A$2:$O12973,2,0)</f>
        <v>DRBR198</v>
      </c>
      <c r="G180" s="136" t="str">
        <f>VLOOKUP(E180,'LISTADO ATM'!$A$2:$B$898,2,0)</f>
        <v xml:space="preserve">ATM Almacenes El Encanto  (Santiago) </v>
      </c>
      <c r="H180" s="136" t="str">
        <f>VLOOKUP(E180,VIP!$A$2:$O17894,7,FALSE)</f>
        <v>NO</v>
      </c>
      <c r="I180" s="136" t="str">
        <f>VLOOKUP(E180,VIP!$A$2:$O9859,8,FALSE)</f>
        <v>NO</v>
      </c>
      <c r="J180" s="136" t="str">
        <f>VLOOKUP(E180,VIP!$A$2:$O9809,8,FALSE)</f>
        <v>NO</v>
      </c>
      <c r="K180" s="136" t="str">
        <f>VLOOKUP(E180,VIP!$A$2:$O13383,6,0)</f>
        <v>NO</v>
      </c>
      <c r="L180" s="134" t="s">
        <v>2419</v>
      </c>
      <c r="M180" s="150" t="s">
        <v>2724</v>
      </c>
      <c r="N180" s="130" t="s">
        <v>2463</v>
      </c>
      <c r="O180" s="148" t="s">
        <v>2576</v>
      </c>
      <c r="P180" s="136"/>
      <c r="Q180" s="151">
        <v>44320.825798611113</v>
      </c>
    </row>
    <row r="181" spans="1:17" s="96" customFormat="1" ht="18" hidden="1" x14ac:dyDescent="0.25">
      <c r="A181" s="136" t="str">
        <f>VLOOKUP(E181,'LISTADO ATM'!$A$2:$C$899,3,0)</f>
        <v>NORTE</v>
      </c>
      <c r="B181" s="133" t="s">
        <v>2750</v>
      </c>
      <c r="C181" s="131">
        <v>44320.517962962964</v>
      </c>
      <c r="D181" s="131" t="s">
        <v>2182</v>
      </c>
      <c r="E181" s="132">
        <v>840</v>
      </c>
      <c r="F181" s="148" t="str">
        <f>VLOOKUP(E181,VIP!$A$2:$O12972,2,0)</f>
        <v>DRBR840</v>
      </c>
      <c r="G181" s="136" t="str">
        <f>VLOOKUP(E181,'LISTADO ATM'!$A$2:$B$898,2,0)</f>
        <v xml:space="preserve">ATM PUCMM (Santiago) </v>
      </c>
      <c r="H181" s="136" t="str">
        <f>VLOOKUP(E181,VIP!$A$2:$O17893,7,FALSE)</f>
        <v>Si</v>
      </c>
      <c r="I181" s="136" t="str">
        <f>VLOOKUP(E181,VIP!$A$2:$O9858,8,FALSE)</f>
        <v>Si</v>
      </c>
      <c r="J181" s="136" t="str">
        <f>VLOOKUP(E181,VIP!$A$2:$O9808,8,FALSE)</f>
        <v>Si</v>
      </c>
      <c r="K181" s="136" t="str">
        <f>VLOOKUP(E181,VIP!$A$2:$O13382,6,0)</f>
        <v>NO</v>
      </c>
      <c r="L181" s="134" t="s">
        <v>2479</v>
      </c>
      <c r="M181" s="130" t="s">
        <v>2456</v>
      </c>
      <c r="N181" s="130" t="s">
        <v>2463</v>
      </c>
      <c r="O181" s="148" t="s">
        <v>2492</v>
      </c>
      <c r="P181" s="136"/>
      <c r="Q181" s="130" t="s">
        <v>2479</v>
      </c>
    </row>
    <row r="182" spans="1:17" s="96" customFormat="1" ht="18" x14ac:dyDescent="0.25">
      <c r="A182" s="136" t="str">
        <f>VLOOKUP(E182,'LISTADO ATM'!$A$2:$C$899,3,0)</f>
        <v>DISTRITO NACIONAL</v>
      </c>
      <c r="B182" s="133" t="s">
        <v>2749</v>
      </c>
      <c r="C182" s="131">
        <v>44320.51903935185</v>
      </c>
      <c r="D182" s="131" t="s">
        <v>2459</v>
      </c>
      <c r="E182" s="132">
        <v>904</v>
      </c>
      <c r="F182" s="148" t="str">
        <f>VLOOKUP(E182,VIP!$A$2:$O12971,2,0)</f>
        <v>DRBR24B</v>
      </c>
      <c r="G182" s="136" t="str">
        <f>VLOOKUP(E182,'LISTADO ATM'!$A$2:$B$898,2,0)</f>
        <v xml:space="preserve">ATM Oficina Multicentro La Sirena Churchill </v>
      </c>
      <c r="H182" s="136" t="str">
        <f>VLOOKUP(E182,VIP!$A$2:$O17892,7,FALSE)</f>
        <v>Si</v>
      </c>
      <c r="I182" s="136" t="str">
        <f>VLOOKUP(E182,VIP!$A$2:$O9857,8,FALSE)</f>
        <v>Si</v>
      </c>
      <c r="J182" s="136" t="str">
        <f>VLOOKUP(E182,VIP!$A$2:$O9807,8,FALSE)</f>
        <v>Si</v>
      </c>
      <c r="K182" s="136" t="str">
        <f>VLOOKUP(E182,VIP!$A$2:$O13381,6,0)</f>
        <v>SI</v>
      </c>
      <c r="L182" s="134" t="s">
        <v>2419</v>
      </c>
      <c r="M182" s="150" t="s">
        <v>2724</v>
      </c>
      <c r="N182" s="130" t="s">
        <v>2463</v>
      </c>
      <c r="O182" s="148" t="s">
        <v>2464</v>
      </c>
      <c r="P182" s="136"/>
      <c r="Q182" s="151">
        <v>44320.59652777778</v>
      </c>
    </row>
    <row r="183" spans="1:17" s="96" customFormat="1" ht="18" x14ac:dyDescent="0.25">
      <c r="A183" s="136" t="str">
        <f>VLOOKUP(E183,'LISTADO ATM'!$A$2:$C$899,3,0)</f>
        <v>NORTE</v>
      </c>
      <c r="B183" s="133" t="s">
        <v>2748</v>
      </c>
      <c r="C183" s="131">
        <v>44320.520462962966</v>
      </c>
      <c r="D183" s="131" t="s">
        <v>2483</v>
      </c>
      <c r="E183" s="132">
        <v>746</v>
      </c>
      <c r="F183" s="148" t="str">
        <f>VLOOKUP(E183,VIP!$A$2:$O12970,2,0)</f>
        <v>DRBR156</v>
      </c>
      <c r="G183" s="136" t="str">
        <f>VLOOKUP(E183,'LISTADO ATM'!$A$2:$B$898,2,0)</f>
        <v xml:space="preserve">ATM Oficina Las Terrenas </v>
      </c>
      <c r="H183" s="136" t="str">
        <f>VLOOKUP(E183,VIP!$A$2:$O17891,7,FALSE)</f>
        <v>Si</v>
      </c>
      <c r="I183" s="136" t="str">
        <f>VLOOKUP(E183,VIP!$A$2:$O9856,8,FALSE)</f>
        <v>Si</v>
      </c>
      <c r="J183" s="136" t="str">
        <f>VLOOKUP(E183,VIP!$A$2:$O9806,8,FALSE)</f>
        <v>Si</v>
      </c>
      <c r="K183" s="136" t="str">
        <f>VLOOKUP(E183,VIP!$A$2:$O13380,6,0)</f>
        <v>SI</v>
      </c>
      <c r="L183" s="134" t="s">
        <v>2419</v>
      </c>
      <c r="M183" s="150" t="s">
        <v>2724</v>
      </c>
      <c r="N183" s="130" t="s">
        <v>2463</v>
      </c>
      <c r="O183" s="148" t="s">
        <v>2484</v>
      </c>
      <c r="P183" s="136"/>
      <c r="Q183" s="151">
        <v>44320.56527777778</v>
      </c>
    </row>
    <row r="184" spans="1:17" s="96" customFormat="1" ht="18" hidden="1" x14ac:dyDescent="0.25">
      <c r="A184" s="136" t="str">
        <f>VLOOKUP(E184,'LISTADO ATM'!$A$2:$C$899,3,0)</f>
        <v>DISTRITO NACIONAL</v>
      </c>
      <c r="B184" s="133" t="s">
        <v>2747</v>
      </c>
      <c r="C184" s="131">
        <v>44320.523101851853</v>
      </c>
      <c r="D184" s="131" t="s">
        <v>2181</v>
      </c>
      <c r="E184" s="132">
        <v>354</v>
      </c>
      <c r="F184" s="148" t="str">
        <f>VLOOKUP(E184,VIP!$A$2:$O12969,2,0)</f>
        <v>DRBR354</v>
      </c>
      <c r="G184" s="136" t="str">
        <f>VLOOKUP(E184,'LISTADO ATM'!$A$2:$B$898,2,0)</f>
        <v xml:space="preserve">ATM Oficina Núñez de Cáceres II </v>
      </c>
      <c r="H184" s="136" t="str">
        <f>VLOOKUP(E184,VIP!$A$2:$O17890,7,FALSE)</f>
        <v>Si</v>
      </c>
      <c r="I184" s="136" t="str">
        <f>VLOOKUP(E184,VIP!$A$2:$O9855,8,FALSE)</f>
        <v>Si</v>
      </c>
      <c r="J184" s="136" t="str">
        <f>VLOOKUP(E184,VIP!$A$2:$O9805,8,FALSE)</f>
        <v>Si</v>
      </c>
      <c r="K184" s="136" t="str">
        <f>VLOOKUP(E184,VIP!$A$2:$O13379,6,0)</f>
        <v>NO</v>
      </c>
      <c r="L184" s="134" t="s">
        <v>2220</v>
      </c>
      <c r="M184" s="130" t="s">
        <v>2456</v>
      </c>
      <c r="N184" s="130" t="s">
        <v>2463</v>
      </c>
      <c r="O184" s="148" t="s">
        <v>2465</v>
      </c>
      <c r="P184" s="136"/>
      <c r="Q184" s="130" t="s">
        <v>2220</v>
      </c>
    </row>
    <row r="185" spans="1:17" s="96" customFormat="1" ht="18" x14ac:dyDescent="0.25">
      <c r="A185" s="136" t="str">
        <f>VLOOKUP(E185,'LISTADO ATM'!$A$2:$C$899,3,0)</f>
        <v>SUR</v>
      </c>
      <c r="B185" s="133" t="s">
        <v>2746</v>
      </c>
      <c r="C185" s="131">
        <v>44320.525335648148</v>
      </c>
      <c r="D185" s="131" t="s">
        <v>2181</v>
      </c>
      <c r="E185" s="149">
        <v>764</v>
      </c>
      <c r="F185" s="148" t="str">
        <f>VLOOKUP(E185,VIP!$A$2:$O12968,2,0)</f>
        <v>DRBR451</v>
      </c>
      <c r="G185" s="136" t="str">
        <f>VLOOKUP(E185,'LISTADO ATM'!$A$2:$B$898,2,0)</f>
        <v xml:space="preserve">ATM Oficina Elías Piña </v>
      </c>
      <c r="H185" s="136" t="str">
        <f>VLOOKUP(E185,VIP!$A$2:$O17889,7,FALSE)</f>
        <v>Si</v>
      </c>
      <c r="I185" s="136" t="str">
        <f>VLOOKUP(E185,VIP!$A$2:$O9854,8,FALSE)</f>
        <v>Si</v>
      </c>
      <c r="J185" s="136" t="str">
        <f>VLOOKUP(E185,VIP!$A$2:$O9804,8,FALSE)</f>
        <v>Si</v>
      </c>
      <c r="K185" s="136" t="str">
        <f>VLOOKUP(E185,VIP!$A$2:$O13378,6,0)</f>
        <v>NO</v>
      </c>
      <c r="L185" s="134" t="s">
        <v>2422</v>
      </c>
      <c r="M185" s="150" t="s">
        <v>2724</v>
      </c>
      <c r="N185" s="130" t="s">
        <v>2463</v>
      </c>
      <c r="O185" s="148" t="s">
        <v>2465</v>
      </c>
      <c r="P185" s="136"/>
      <c r="Q185" s="151">
        <v>44320.54791666667</v>
      </c>
    </row>
    <row r="186" spans="1:17" s="96" customFormat="1" ht="18" x14ac:dyDescent="0.25">
      <c r="A186" s="136" t="str">
        <f>VLOOKUP(E186,'LISTADO ATM'!$A$2:$C$899,3,0)</f>
        <v>NORTE</v>
      </c>
      <c r="B186" s="133" t="s">
        <v>2745</v>
      </c>
      <c r="C186" s="131">
        <v>44320.533553240741</v>
      </c>
      <c r="D186" s="131" t="s">
        <v>2182</v>
      </c>
      <c r="E186" s="132">
        <v>991</v>
      </c>
      <c r="F186" s="148" t="str">
        <f>VLOOKUP(E186,VIP!$A$2:$O12967,2,0)</f>
        <v>DRBR991</v>
      </c>
      <c r="G186" s="136" t="str">
        <f>VLOOKUP(E186,'LISTADO ATM'!$A$2:$B$898,2,0)</f>
        <v xml:space="preserve">ATM UNP Las Matas de Santa Cruz </v>
      </c>
      <c r="H186" s="136" t="str">
        <f>VLOOKUP(E186,VIP!$A$2:$O17888,7,FALSE)</f>
        <v>Si</v>
      </c>
      <c r="I186" s="136" t="str">
        <f>VLOOKUP(E186,VIP!$A$2:$O9853,8,FALSE)</f>
        <v>Si</v>
      </c>
      <c r="J186" s="136" t="str">
        <f>VLOOKUP(E186,VIP!$A$2:$O9803,8,FALSE)</f>
        <v>Si</v>
      </c>
      <c r="K186" s="136" t="str">
        <f>VLOOKUP(E186,VIP!$A$2:$O13377,6,0)</f>
        <v>NO</v>
      </c>
      <c r="L186" s="134" t="s">
        <v>2220</v>
      </c>
      <c r="M186" s="150" t="s">
        <v>2724</v>
      </c>
      <c r="N186" s="130" t="s">
        <v>2463</v>
      </c>
      <c r="O186" s="148" t="s">
        <v>2492</v>
      </c>
      <c r="P186" s="136"/>
      <c r="Q186" s="151">
        <v>44320.790046296293</v>
      </c>
    </row>
    <row r="187" spans="1:17" s="96" customFormat="1" ht="18" x14ac:dyDescent="0.25">
      <c r="A187" s="136" t="str">
        <f>VLOOKUP(E187,'LISTADO ATM'!$A$2:$C$899,3,0)</f>
        <v>DISTRITO NACIONAL</v>
      </c>
      <c r="B187" s="133" t="s">
        <v>2744</v>
      </c>
      <c r="C187" s="131">
        <v>44320.536377314813</v>
      </c>
      <c r="D187" s="131" t="s">
        <v>2483</v>
      </c>
      <c r="E187" s="132">
        <v>930</v>
      </c>
      <c r="F187" s="148" t="str">
        <f>VLOOKUP(E187,VIP!$A$2:$O12966,2,0)</f>
        <v>DRBR930</v>
      </c>
      <c r="G187" s="136" t="str">
        <f>VLOOKUP(E187,'LISTADO ATM'!$A$2:$B$898,2,0)</f>
        <v>ATM Oficina Plaza Spring Center</v>
      </c>
      <c r="H187" s="136" t="str">
        <f>VLOOKUP(E187,VIP!$A$2:$O17887,7,FALSE)</f>
        <v>Si</v>
      </c>
      <c r="I187" s="136" t="str">
        <f>VLOOKUP(E187,VIP!$A$2:$O9852,8,FALSE)</f>
        <v>Si</v>
      </c>
      <c r="J187" s="136" t="str">
        <f>VLOOKUP(E187,VIP!$A$2:$O9802,8,FALSE)</f>
        <v>Si</v>
      </c>
      <c r="K187" s="136" t="str">
        <f>VLOOKUP(E187,VIP!$A$2:$O13376,6,0)</f>
        <v>NO</v>
      </c>
      <c r="L187" s="134" t="s">
        <v>2419</v>
      </c>
      <c r="M187" s="150" t="s">
        <v>2724</v>
      </c>
      <c r="N187" s="130" t="s">
        <v>2463</v>
      </c>
      <c r="O187" s="148" t="s">
        <v>2579</v>
      </c>
      <c r="P187" s="136"/>
      <c r="Q187" s="151">
        <v>44320.852384259262</v>
      </c>
    </row>
    <row r="188" spans="1:17" s="96" customFormat="1" ht="18" x14ac:dyDescent="0.25">
      <c r="A188" s="136" t="str">
        <f>VLOOKUP(E188,'LISTADO ATM'!$A$2:$C$899,3,0)</f>
        <v>DISTRITO NACIONAL</v>
      </c>
      <c r="B188" s="133" t="s">
        <v>2743</v>
      </c>
      <c r="C188" s="131">
        <v>44320.539085648146</v>
      </c>
      <c r="D188" s="131" t="s">
        <v>2181</v>
      </c>
      <c r="E188" s="132">
        <v>542</v>
      </c>
      <c r="F188" s="148" t="str">
        <f>VLOOKUP(E188,VIP!$A$2:$O12965,2,0)</f>
        <v>DRBR542</v>
      </c>
      <c r="G188" s="136" t="str">
        <f>VLOOKUP(E188,'LISTADO ATM'!$A$2:$B$898,2,0)</f>
        <v>ATM S/M la Cadena Carretera Mella</v>
      </c>
      <c r="H188" s="136" t="str">
        <f>VLOOKUP(E188,VIP!$A$2:$O17886,7,FALSE)</f>
        <v>NO</v>
      </c>
      <c r="I188" s="136" t="str">
        <f>VLOOKUP(E188,VIP!$A$2:$O9851,8,FALSE)</f>
        <v>SI</v>
      </c>
      <c r="J188" s="136" t="str">
        <f>VLOOKUP(E188,VIP!$A$2:$O9801,8,FALSE)</f>
        <v>SI</v>
      </c>
      <c r="K188" s="136" t="str">
        <f>VLOOKUP(E188,VIP!$A$2:$O13375,6,0)</f>
        <v>NO</v>
      </c>
      <c r="L188" s="134" t="s">
        <v>2246</v>
      </c>
      <c r="M188" s="150" t="s">
        <v>2724</v>
      </c>
      <c r="N188" s="130" t="s">
        <v>2463</v>
      </c>
      <c r="O188" s="148" t="s">
        <v>2465</v>
      </c>
      <c r="P188" s="136"/>
      <c r="Q188" s="151">
        <v>44320.518055555556</v>
      </c>
    </row>
    <row r="189" spans="1:17" s="96" customFormat="1" ht="18" x14ac:dyDescent="0.25">
      <c r="A189" s="136" t="str">
        <f>VLOOKUP(E189,'LISTADO ATM'!$A$2:$C$899,3,0)</f>
        <v>DISTRITO NACIONAL</v>
      </c>
      <c r="B189" s="133" t="s">
        <v>2742</v>
      </c>
      <c r="C189" s="131">
        <v>44320.557118055556</v>
      </c>
      <c r="D189" s="131" t="s">
        <v>2181</v>
      </c>
      <c r="E189" s="132">
        <v>548</v>
      </c>
      <c r="F189" s="148" t="str">
        <f>VLOOKUP(E189,VIP!$A$2:$O12964,2,0)</f>
        <v>DRBR130</v>
      </c>
      <c r="G189" s="136" t="str">
        <f>VLOOKUP(E189,'LISTADO ATM'!$A$2:$B$898,2,0)</f>
        <v xml:space="preserve">ATM AMET </v>
      </c>
      <c r="H189" s="136" t="str">
        <f>VLOOKUP(E189,VIP!$A$2:$O17885,7,FALSE)</f>
        <v>Si</v>
      </c>
      <c r="I189" s="136" t="str">
        <f>VLOOKUP(E189,VIP!$A$2:$O9850,8,FALSE)</f>
        <v>Si</v>
      </c>
      <c r="J189" s="136" t="str">
        <f>VLOOKUP(E189,VIP!$A$2:$O9800,8,FALSE)</f>
        <v>Si</v>
      </c>
      <c r="K189" s="136" t="str">
        <f>VLOOKUP(E189,VIP!$A$2:$O13374,6,0)</f>
        <v>NO</v>
      </c>
      <c r="L189" s="134" t="s">
        <v>2220</v>
      </c>
      <c r="M189" s="150" t="s">
        <v>2724</v>
      </c>
      <c r="N189" s="130" t="s">
        <v>2463</v>
      </c>
      <c r="O189" s="152" t="s">
        <v>2465</v>
      </c>
      <c r="P189" s="136"/>
      <c r="Q189" s="151">
        <v>44320.540972222225</v>
      </c>
    </row>
    <row r="190" spans="1:17" s="96" customFormat="1" ht="18" hidden="1" x14ac:dyDescent="0.25">
      <c r="A190" s="136" t="str">
        <f>VLOOKUP(E190,'LISTADO ATM'!$A$2:$C$899,3,0)</f>
        <v>SUR</v>
      </c>
      <c r="B190" s="133" t="s">
        <v>2779</v>
      </c>
      <c r="C190" s="131">
        <v>44320.55809027778</v>
      </c>
      <c r="D190" s="131" t="s">
        <v>2181</v>
      </c>
      <c r="E190" s="132">
        <v>677</v>
      </c>
      <c r="F190" s="148" t="str">
        <f>VLOOKUP(E190,VIP!$A$2:$O12971,2,0)</f>
        <v>DRBR677</v>
      </c>
      <c r="G190" s="136" t="str">
        <f>VLOOKUP(E190,'LISTADO ATM'!$A$2:$B$898,2,0)</f>
        <v>ATM PBG Villa Jaragua</v>
      </c>
      <c r="H190" s="136" t="str">
        <f>VLOOKUP(E190,VIP!$A$2:$O17892,7,FALSE)</f>
        <v>Si</v>
      </c>
      <c r="I190" s="136" t="str">
        <f>VLOOKUP(E190,VIP!$A$2:$O9857,8,FALSE)</f>
        <v>Si</v>
      </c>
      <c r="J190" s="136" t="str">
        <f>VLOOKUP(E190,VIP!$A$2:$O9807,8,FALSE)</f>
        <v>Si</v>
      </c>
      <c r="K190" s="136" t="str">
        <f>VLOOKUP(E190,VIP!$A$2:$O13381,6,0)</f>
        <v>SI</v>
      </c>
      <c r="L190" s="134" t="s">
        <v>2246</v>
      </c>
      <c r="M190" s="130" t="s">
        <v>2456</v>
      </c>
      <c r="N190" s="130" t="s">
        <v>2737</v>
      </c>
      <c r="O190" s="152" t="s">
        <v>2465</v>
      </c>
      <c r="P190" s="136"/>
      <c r="Q190" s="130" t="s">
        <v>2246</v>
      </c>
    </row>
    <row r="191" spans="1:17" s="96" customFormat="1" ht="18" hidden="1" x14ac:dyDescent="0.25">
      <c r="A191" s="136" t="str">
        <f>VLOOKUP(E191,'LISTADO ATM'!$A$2:$C$899,3,0)</f>
        <v>DISTRITO NACIONAL</v>
      </c>
      <c r="B191" s="133" t="s">
        <v>2778</v>
      </c>
      <c r="C191" s="131">
        <v>44320.567662037036</v>
      </c>
      <c r="D191" s="131" t="s">
        <v>2181</v>
      </c>
      <c r="E191" s="132">
        <v>180</v>
      </c>
      <c r="F191" s="148" t="str">
        <f>VLOOKUP(E191,VIP!$A$2:$O12970,2,0)</f>
        <v>DRBR180</v>
      </c>
      <c r="G191" s="136" t="str">
        <f>VLOOKUP(E191,'LISTADO ATM'!$A$2:$B$898,2,0)</f>
        <v xml:space="preserve">ATM Megacentro II </v>
      </c>
      <c r="H191" s="136" t="str">
        <f>VLOOKUP(E191,VIP!$A$2:$O17891,7,FALSE)</f>
        <v>Si</v>
      </c>
      <c r="I191" s="136" t="str">
        <f>VLOOKUP(E191,VIP!$A$2:$O9856,8,FALSE)</f>
        <v>Si</v>
      </c>
      <c r="J191" s="136" t="str">
        <f>VLOOKUP(E191,VIP!$A$2:$O9806,8,FALSE)</f>
        <v>Si</v>
      </c>
      <c r="K191" s="136" t="str">
        <f>VLOOKUP(E191,VIP!$A$2:$O13380,6,0)</f>
        <v>SI</v>
      </c>
      <c r="L191" s="134" t="s">
        <v>2246</v>
      </c>
      <c r="M191" s="130" t="s">
        <v>2456</v>
      </c>
      <c r="N191" s="130" t="s">
        <v>2737</v>
      </c>
      <c r="O191" s="152" t="s">
        <v>2465</v>
      </c>
      <c r="P191" s="136"/>
      <c r="Q191" s="130" t="s">
        <v>2246</v>
      </c>
    </row>
    <row r="192" spans="1:17" s="96" customFormat="1" ht="18" hidden="1" x14ac:dyDescent="0.25">
      <c r="A192" s="136" t="str">
        <f>VLOOKUP(E192,'LISTADO ATM'!$A$2:$C$899,3,0)</f>
        <v>NORTE</v>
      </c>
      <c r="B192" s="133" t="s">
        <v>2777</v>
      </c>
      <c r="C192" s="131">
        <v>44320.568657407406</v>
      </c>
      <c r="D192" s="131" t="s">
        <v>2483</v>
      </c>
      <c r="E192" s="132">
        <v>431</v>
      </c>
      <c r="F192" s="148" t="str">
        <f>VLOOKUP(E192,VIP!$A$2:$O12969,2,0)</f>
        <v>DRBR583</v>
      </c>
      <c r="G192" s="136" t="str">
        <f>VLOOKUP(E192,'LISTADO ATM'!$A$2:$B$898,2,0)</f>
        <v xml:space="preserve">ATM Autoservicio Sol (Santiago) </v>
      </c>
      <c r="H192" s="136" t="str">
        <f>VLOOKUP(E192,VIP!$A$2:$O17890,7,FALSE)</f>
        <v>Si</v>
      </c>
      <c r="I192" s="136" t="str">
        <f>VLOOKUP(E192,VIP!$A$2:$O9855,8,FALSE)</f>
        <v>Si</v>
      </c>
      <c r="J192" s="136" t="str">
        <f>VLOOKUP(E192,VIP!$A$2:$O9805,8,FALSE)</f>
        <v>Si</v>
      </c>
      <c r="K192" s="136" t="str">
        <f>VLOOKUP(E192,VIP!$A$2:$O13379,6,0)</f>
        <v>SI</v>
      </c>
      <c r="L192" s="134" t="s">
        <v>2590</v>
      </c>
      <c r="M192" s="130" t="s">
        <v>2456</v>
      </c>
      <c r="N192" s="130" t="s">
        <v>2463</v>
      </c>
      <c r="O192" s="148" t="s">
        <v>2484</v>
      </c>
      <c r="P192" s="136"/>
      <c r="Q192" s="130" t="s">
        <v>2590</v>
      </c>
    </row>
    <row r="193" spans="1:17" s="96" customFormat="1" ht="18" x14ac:dyDescent="0.25">
      <c r="A193" s="136" t="str">
        <f>VLOOKUP(E193,'LISTADO ATM'!$A$2:$C$899,3,0)</f>
        <v>SUR</v>
      </c>
      <c r="B193" s="133">
        <v>3335875166</v>
      </c>
      <c r="C193" s="131">
        <v>44320.609027777777</v>
      </c>
      <c r="D193" s="131" t="s">
        <v>2483</v>
      </c>
      <c r="E193" s="132">
        <v>780</v>
      </c>
      <c r="F193" s="148" t="str">
        <f>VLOOKUP(E193,VIP!$A$2:$O12973,2,0)</f>
        <v>DRBR041</v>
      </c>
      <c r="G193" s="136" t="str">
        <f>VLOOKUP(E193,'LISTADO ATM'!$A$2:$B$898,2,0)</f>
        <v xml:space="preserve">ATM Oficina Barahona I </v>
      </c>
      <c r="H193" s="136" t="str">
        <f>VLOOKUP(E193,VIP!$A$2:$O17894,7,FALSE)</f>
        <v>Si</v>
      </c>
      <c r="I193" s="136" t="str">
        <f>VLOOKUP(E193,VIP!$A$2:$O9859,8,FALSE)</f>
        <v>Si</v>
      </c>
      <c r="J193" s="136" t="str">
        <f>VLOOKUP(E193,VIP!$A$2:$O9809,8,FALSE)</f>
        <v>Si</v>
      </c>
      <c r="K193" s="136" t="str">
        <f>VLOOKUP(E193,VIP!$A$2:$O13383,6,0)</f>
        <v>SI</v>
      </c>
      <c r="L193" s="134" t="s">
        <v>2738</v>
      </c>
      <c r="M193" s="150" t="s">
        <v>2724</v>
      </c>
      <c r="N193" s="130" t="s">
        <v>2739</v>
      </c>
      <c r="O193" s="148" t="s">
        <v>2579</v>
      </c>
      <c r="P193" s="136" t="s">
        <v>2741</v>
      </c>
      <c r="Q193" s="151" t="s">
        <v>2738</v>
      </c>
    </row>
    <row r="194" spans="1:17" s="96" customFormat="1" ht="18" x14ac:dyDescent="0.25">
      <c r="A194" s="136" t="str">
        <f>VLOOKUP(E194,'LISTADO ATM'!$A$2:$C$899,3,0)</f>
        <v>DISTRITO NACIONAL</v>
      </c>
      <c r="B194" s="133">
        <v>3335875169</v>
      </c>
      <c r="C194" s="131">
        <v>44320.611805555556</v>
      </c>
      <c r="D194" s="131" t="s">
        <v>2483</v>
      </c>
      <c r="E194" s="132">
        <v>572</v>
      </c>
      <c r="F194" s="148" t="str">
        <f>VLOOKUP(E194,VIP!$A$2:$O12974,2,0)</f>
        <v>DRBR174</v>
      </c>
      <c r="G194" s="136" t="str">
        <f>VLOOKUP(E194,'LISTADO ATM'!$A$2:$B$898,2,0)</f>
        <v xml:space="preserve">ATM Olé Ovando </v>
      </c>
      <c r="H194" s="136" t="str">
        <f>VLOOKUP(E194,VIP!$A$2:$O17895,7,FALSE)</f>
        <v>Si</v>
      </c>
      <c r="I194" s="136" t="str">
        <f>VLOOKUP(E194,VIP!$A$2:$O9860,8,FALSE)</f>
        <v>Si</v>
      </c>
      <c r="J194" s="136" t="str">
        <f>VLOOKUP(E194,VIP!$A$2:$O9810,8,FALSE)</f>
        <v>Si</v>
      </c>
      <c r="K194" s="136" t="str">
        <f>VLOOKUP(E194,VIP!$A$2:$O13384,6,0)</f>
        <v>NO</v>
      </c>
      <c r="L194" s="134" t="s">
        <v>2738</v>
      </c>
      <c r="M194" s="150" t="s">
        <v>2724</v>
      </c>
      <c r="N194" s="130" t="s">
        <v>2739</v>
      </c>
      <c r="O194" s="148" t="s">
        <v>2579</v>
      </c>
      <c r="P194" s="136" t="s">
        <v>2741</v>
      </c>
      <c r="Q194" s="151" t="s">
        <v>2738</v>
      </c>
    </row>
    <row r="195" spans="1:17" s="96" customFormat="1" ht="18" x14ac:dyDescent="0.25">
      <c r="A195" s="136" t="str">
        <f>VLOOKUP(E195,'LISTADO ATM'!$A$2:$C$899,3,0)</f>
        <v>NORTE</v>
      </c>
      <c r="B195" s="133" t="s">
        <v>2776</v>
      </c>
      <c r="C195" s="131">
        <v>44320.618206018517</v>
      </c>
      <c r="D195" s="131" t="s">
        <v>2483</v>
      </c>
      <c r="E195" s="132">
        <v>52</v>
      </c>
      <c r="F195" s="148" t="str">
        <f>VLOOKUP(E195,VIP!$A$2:$O12968,2,0)</f>
        <v>DRBR052</v>
      </c>
      <c r="G195" s="136" t="str">
        <f>VLOOKUP(E195,'LISTADO ATM'!$A$2:$B$898,2,0)</f>
        <v xml:space="preserve">ATM Oficina Jarabacoa </v>
      </c>
      <c r="H195" s="136" t="str">
        <f>VLOOKUP(E195,VIP!$A$2:$O17889,7,FALSE)</f>
        <v>Si</v>
      </c>
      <c r="I195" s="136" t="str">
        <f>VLOOKUP(E195,VIP!$A$2:$O9854,8,FALSE)</f>
        <v>Si</v>
      </c>
      <c r="J195" s="136" t="str">
        <f>VLOOKUP(E195,VIP!$A$2:$O9804,8,FALSE)</f>
        <v>Si</v>
      </c>
      <c r="K195" s="136" t="str">
        <f>VLOOKUP(E195,VIP!$A$2:$O13378,6,0)</f>
        <v>NO</v>
      </c>
      <c r="L195" s="134" t="s">
        <v>2419</v>
      </c>
      <c r="M195" s="150" t="s">
        <v>2724</v>
      </c>
      <c r="N195" s="130" t="s">
        <v>2463</v>
      </c>
      <c r="O195" s="148" t="s">
        <v>2579</v>
      </c>
      <c r="P195" s="136"/>
      <c r="Q195" s="151">
        <v>44320.853171296294</v>
      </c>
    </row>
    <row r="196" spans="1:17" s="96" customFormat="1" ht="18" hidden="1" x14ac:dyDescent="0.25">
      <c r="A196" s="136" t="str">
        <f>VLOOKUP(E196,'LISTADO ATM'!$A$2:$C$899,3,0)</f>
        <v>DISTRITO NACIONAL</v>
      </c>
      <c r="B196" s="133" t="s">
        <v>2775</v>
      </c>
      <c r="C196" s="131">
        <v>44320.61991898148</v>
      </c>
      <c r="D196" s="131" t="s">
        <v>2459</v>
      </c>
      <c r="E196" s="132">
        <v>698</v>
      </c>
      <c r="F196" s="148" t="str">
        <f>VLOOKUP(E196,VIP!$A$2:$O12967,2,0)</f>
        <v>DRBR698</v>
      </c>
      <c r="G196" s="136" t="str">
        <f>VLOOKUP(E196,'LISTADO ATM'!$A$2:$B$898,2,0)</f>
        <v>ATM Parador Bellamar</v>
      </c>
      <c r="H196" s="136" t="str">
        <f>VLOOKUP(E196,VIP!$A$2:$O17888,7,FALSE)</f>
        <v>Si</v>
      </c>
      <c r="I196" s="136" t="str">
        <f>VLOOKUP(E196,VIP!$A$2:$O9853,8,FALSE)</f>
        <v>Si</v>
      </c>
      <c r="J196" s="136" t="str">
        <f>VLOOKUP(E196,VIP!$A$2:$O9803,8,FALSE)</f>
        <v>Si</v>
      </c>
      <c r="K196" s="136" t="str">
        <f>VLOOKUP(E196,VIP!$A$2:$O13377,6,0)</f>
        <v>NO</v>
      </c>
      <c r="L196" s="134" t="s">
        <v>2419</v>
      </c>
      <c r="M196" s="130" t="s">
        <v>2456</v>
      </c>
      <c r="N196" s="130" t="s">
        <v>2463</v>
      </c>
      <c r="O196" s="148" t="s">
        <v>2464</v>
      </c>
      <c r="P196" s="136"/>
      <c r="Q196" s="130" t="s">
        <v>2419</v>
      </c>
    </row>
    <row r="197" spans="1:17" s="96" customFormat="1" ht="18" hidden="1" x14ac:dyDescent="0.25">
      <c r="A197" s="136" t="str">
        <f>VLOOKUP(E197,'LISTADO ATM'!$A$2:$C$899,3,0)</f>
        <v>DISTRITO NACIONAL</v>
      </c>
      <c r="B197" s="133" t="s">
        <v>2774</v>
      </c>
      <c r="C197" s="131">
        <v>44320.621608796297</v>
      </c>
      <c r="D197" s="131" t="s">
        <v>2459</v>
      </c>
      <c r="E197" s="132">
        <v>622</v>
      </c>
      <c r="F197" s="148" t="str">
        <f>VLOOKUP(E197,VIP!$A$2:$O12966,2,0)</f>
        <v>DRBR622</v>
      </c>
      <c r="G197" s="136" t="str">
        <f>VLOOKUP(E197,'LISTADO ATM'!$A$2:$B$898,2,0)</f>
        <v xml:space="preserve">ATM Ayuntamiento D.N. </v>
      </c>
      <c r="H197" s="136" t="str">
        <f>VLOOKUP(E197,VIP!$A$2:$O17887,7,FALSE)</f>
        <v>Si</v>
      </c>
      <c r="I197" s="136" t="str">
        <f>VLOOKUP(E197,VIP!$A$2:$O9852,8,FALSE)</f>
        <v>Si</v>
      </c>
      <c r="J197" s="136" t="str">
        <f>VLOOKUP(E197,VIP!$A$2:$O9802,8,FALSE)</f>
        <v>Si</v>
      </c>
      <c r="K197" s="136" t="str">
        <f>VLOOKUP(E197,VIP!$A$2:$O13376,6,0)</f>
        <v>NO</v>
      </c>
      <c r="L197" s="134" t="s">
        <v>2450</v>
      </c>
      <c r="M197" s="130" t="s">
        <v>2456</v>
      </c>
      <c r="N197" s="130" t="s">
        <v>2463</v>
      </c>
      <c r="O197" s="148" t="s">
        <v>2464</v>
      </c>
      <c r="P197" s="136"/>
      <c r="Q197" s="130" t="s">
        <v>2450</v>
      </c>
    </row>
    <row r="198" spans="1:17" s="96" customFormat="1" ht="18" hidden="1" x14ac:dyDescent="0.25">
      <c r="A198" s="136" t="str">
        <f>VLOOKUP(E198,'LISTADO ATM'!$A$2:$C$899,3,0)</f>
        <v>NORTE</v>
      </c>
      <c r="B198" s="133" t="s">
        <v>2797</v>
      </c>
      <c r="C198" s="131">
        <v>44320.636122685188</v>
      </c>
      <c r="D198" s="131" t="s">
        <v>2182</v>
      </c>
      <c r="E198" s="132">
        <v>351</v>
      </c>
      <c r="F198" s="152" t="str">
        <f>VLOOKUP(E198,VIP!$A$2:$O12901,2,0)</f>
        <v>DRBR351</v>
      </c>
      <c r="G198" s="136" t="str">
        <f>VLOOKUP(E198,'LISTADO ATM'!$A$2:$B$898,2,0)</f>
        <v xml:space="preserve">ATM S/M José Luís (Puerto Plata) </v>
      </c>
      <c r="H198" s="136" t="str">
        <f>VLOOKUP(E198,VIP!$A$2:$O17822,7,FALSE)</f>
        <v>Si</v>
      </c>
      <c r="I198" s="136" t="str">
        <f>VLOOKUP(E198,VIP!$A$2:$O9787,8,FALSE)</f>
        <v>Si</v>
      </c>
      <c r="J198" s="136" t="str">
        <f>VLOOKUP(E198,VIP!$A$2:$O9737,8,FALSE)</f>
        <v>Si</v>
      </c>
      <c r="K198" s="136" t="str">
        <f>VLOOKUP(E198,VIP!$A$2:$O13311,6,0)</f>
        <v>NO</v>
      </c>
      <c r="L198" s="134" t="s">
        <v>2220</v>
      </c>
      <c r="M198" s="130" t="s">
        <v>2456</v>
      </c>
      <c r="N198" s="130" t="s">
        <v>2463</v>
      </c>
      <c r="O198" s="152" t="s">
        <v>2492</v>
      </c>
      <c r="P198" s="135"/>
      <c r="Q198" s="130" t="s">
        <v>2220</v>
      </c>
    </row>
    <row r="199" spans="1:17" s="96" customFormat="1" ht="18" hidden="1" x14ac:dyDescent="0.25">
      <c r="A199" s="136" t="str">
        <f>VLOOKUP(E199,'LISTADO ATM'!$A$2:$C$899,3,0)</f>
        <v>DISTRITO NACIONAL</v>
      </c>
      <c r="B199" s="133" t="s">
        <v>2796</v>
      </c>
      <c r="C199" s="131">
        <v>44320.63821759259</v>
      </c>
      <c r="D199" s="131" t="s">
        <v>2181</v>
      </c>
      <c r="E199" s="132">
        <v>868</v>
      </c>
      <c r="F199" s="152" t="str">
        <f>VLOOKUP(E199,VIP!$A$2:$O12900,2,0)</f>
        <v>DRBR868</v>
      </c>
      <c r="G199" s="136" t="str">
        <f>VLOOKUP(E199,'LISTADO ATM'!$A$2:$B$898,2,0)</f>
        <v xml:space="preserve">ATM Casino Diamante </v>
      </c>
      <c r="H199" s="136" t="str">
        <f>VLOOKUP(E199,VIP!$A$2:$O17821,7,FALSE)</f>
        <v>Si</v>
      </c>
      <c r="I199" s="136" t="str">
        <f>VLOOKUP(E199,VIP!$A$2:$O9786,8,FALSE)</f>
        <v>Si</v>
      </c>
      <c r="J199" s="136" t="str">
        <f>VLOOKUP(E199,VIP!$A$2:$O9736,8,FALSE)</f>
        <v>Si</v>
      </c>
      <c r="K199" s="136" t="str">
        <f>VLOOKUP(E199,VIP!$A$2:$O13310,6,0)</f>
        <v>NO</v>
      </c>
      <c r="L199" s="134" t="s">
        <v>2220</v>
      </c>
      <c r="M199" s="130" t="s">
        <v>2456</v>
      </c>
      <c r="N199" s="130" t="s">
        <v>2463</v>
      </c>
      <c r="O199" s="152" t="s">
        <v>2465</v>
      </c>
      <c r="P199" s="135"/>
      <c r="Q199" s="130" t="s">
        <v>2220</v>
      </c>
    </row>
    <row r="200" spans="1:17" s="96" customFormat="1" ht="18" x14ac:dyDescent="0.25">
      <c r="A200" s="136" t="str">
        <f>VLOOKUP(E200,'LISTADO ATM'!$A$2:$C$899,3,0)</f>
        <v>NORTE</v>
      </c>
      <c r="B200" s="133" t="s">
        <v>2795</v>
      </c>
      <c r="C200" s="131">
        <v>44320.645462962966</v>
      </c>
      <c r="D200" s="131" t="s">
        <v>2483</v>
      </c>
      <c r="E200" s="132">
        <v>157</v>
      </c>
      <c r="F200" s="152" t="str">
        <f>VLOOKUP(E200,VIP!$A$2:$O12899,2,0)</f>
        <v>DRBR157</v>
      </c>
      <c r="G200" s="136" t="str">
        <f>VLOOKUP(E200,'LISTADO ATM'!$A$2:$B$898,2,0)</f>
        <v xml:space="preserve">ATM Oficina Samaná </v>
      </c>
      <c r="H200" s="136" t="str">
        <f>VLOOKUP(E200,VIP!$A$2:$O17820,7,FALSE)</f>
        <v>Si</v>
      </c>
      <c r="I200" s="136" t="str">
        <f>VLOOKUP(E200,VIP!$A$2:$O9785,8,FALSE)</f>
        <v>Si</v>
      </c>
      <c r="J200" s="136" t="str">
        <f>VLOOKUP(E200,VIP!$A$2:$O9735,8,FALSE)</f>
        <v>Si</v>
      </c>
      <c r="K200" s="136" t="str">
        <f>VLOOKUP(E200,VIP!$A$2:$O13309,6,0)</f>
        <v>SI</v>
      </c>
      <c r="L200" s="134" t="s">
        <v>2419</v>
      </c>
      <c r="M200" s="150" t="s">
        <v>2724</v>
      </c>
      <c r="N200" s="130" t="s">
        <v>2463</v>
      </c>
      <c r="O200" s="152" t="s">
        <v>2579</v>
      </c>
      <c r="P200" s="135"/>
      <c r="Q200" s="151">
        <v>44320.873657407406</v>
      </c>
    </row>
    <row r="201" spans="1:17" s="96" customFormat="1" ht="18" hidden="1" x14ac:dyDescent="0.25">
      <c r="A201" s="136" t="str">
        <f>VLOOKUP(E201,'LISTADO ATM'!$A$2:$C$899,3,0)</f>
        <v>ESTE</v>
      </c>
      <c r="B201" s="133" t="s">
        <v>2794</v>
      </c>
      <c r="C201" s="131">
        <v>44320.664097222223</v>
      </c>
      <c r="D201" s="131" t="s">
        <v>2459</v>
      </c>
      <c r="E201" s="132">
        <v>495</v>
      </c>
      <c r="F201" s="152" t="str">
        <f>VLOOKUP(E201,VIP!$A$2:$O12898,2,0)</f>
        <v>DRBR495</v>
      </c>
      <c r="G201" s="136" t="str">
        <f>VLOOKUP(E201,'LISTADO ATM'!$A$2:$B$898,2,0)</f>
        <v>ATM Cemento PANAM</v>
      </c>
      <c r="H201" s="136" t="str">
        <f>VLOOKUP(E201,VIP!$A$2:$O17819,7,FALSE)</f>
        <v>SI</v>
      </c>
      <c r="I201" s="136" t="str">
        <f>VLOOKUP(E201,VIP!$A$2:$O9784,8,FALSE)</f>
        <v>SI</v>
      </c>
      <c r="J201" s="136" t="str">
        <f>VLOOKUP(E201,VIP!$A$2:$O9734,8,FALSE)</f>
        <v>SI</v>
      </c>
      <c r="K201" s="136" t="str">
        <f>VLOOKUP(E201,VIP!$A$2:$O13308,6,0)</f>
        <v>NO</v>
      </c>
      <c r="L201" s="134" t="s">
        <v>2450</v>
      </c>
      <c r="M201" s="130" t="s">
        <v>2456</v>
      </c>
      <c r="N201" s="130" t="s">
        <v>2463</v>
      </c>
      <c r="O201" s="152" t="s">
        <v>2464</v>
      </c>
      <c r="P201" s="135"/>
      <c r="Q201" s="130" t="s">
        <v>2450</v>
      </c>
    </row>
    <row r="202" spans="1:17" s="96" customFormat="1" ht="18" hidden="1" x14ac:dyDescent="0.25">
      <c r="A202" s="136" t="str">
        <f>VLOOKUP(E202,'LISTADO ATM'!$A$2:$C$899,3,0)</f>
        <v>DISTRITO NACIONAL</v>
      </c>
      <c r="B202" s="133" t="s">
        <v>2793</v>
      </c>
      <c r="C202" s="131">
        <v>44320.711180555554</v>
      </c>
      <c r="D202" s="131" t="s">
        <v>2181</v>
      </c>
      <c r="E202" s="132">
        <v>896</v>
      </c>
      <c r="F202" s="152" t="str">
        <f>VLOOKUP(E202,VIP!$A$2:$O12897,2,0)</f>
        <v>DRBR896</v>
      </c>
      <c r="G202" s="136" t="str">
        <f>VLOOKUP(E202,'LISTADO ATM'!$A$2:$B$898,2,0)</f>
        <v xml:space="preserve">ATM Campamento Militar 16 de Agosto I </v>
      </c>
      <c r="H202" s="136" t="str">
        <f>VLOOKUP(E202,VIP!$A$2:$O17818,7,FALSE)</f>
        <v>Si</v>
      </c>
      <c r="I202" s="136" t="str">
        <f>VLOOKUP(E202,VIP!$A$2:$O9783,8,FALSE)</f>
        <v>Si</v>
      </c>
      <c r="J202" s="136" t="str">
        <f>VLOOKUP(E202,VIP!$A$2:$O9733,8,FALSE)</f>
        <v>Si</v>
      </c>
      <c r="K202" s="136" t="str">
        <f>VLOOKUP(E202,VIP!$A$2:$O13307,6,0)</f>
        <v>NO</v>
      </c>
      <c r="L202" s="134" t="s">
        <v>2220</v>
      </c>
      <c r="M202" s="130" t="s">
        <v>2456</v>
      </c>
      <c r="N202" s="130" t="s">
        <v>2463</v>
      </c>
      <c r="O202" s="152" t="s">
        <v>2465</v>
      </c>
      <c r="P202" s="135"/>
      <c r="Q202" s="130" t="s">
        <v>2220</v>
      </c>
    </row>
    <row r="203" spans="1:17" s="96" customFormat="1" ht="18" hidden="1" x14ac:dyDescent="0.25">
      <c r="A203" s="136" t="str">
        <f>VLOOKUP(E203,'LISTADO ATM'!$A$2:$C$899,3,0)</f>
        <v>DISTRITO NACIONAL</v>
      </c>
      <c r="B203" s="133" t="s">
        <v>2792</v>
      </c>
      <c r="C203" s="131">
        <v>44320.714097222219</v>
      </c>
      <c r="D203" s="131" t="s">
        <v>2181</v>
      </c>
      <c r="E203" s="132">
        <v>672</v>
      </c>
      <c r="F203" s="152" t="str">
        <f>VLOOKUP(E203,VIP!$A$2:$O12896,2,0)</f>
        <v>DRBR672</v>
      </c>
      <c r="G203" s="136" t="str">
        <f>VLOOKUP(E203,'LISTADO ATM'!$A$2:$B$898,2,0)</f>
        <v>ATM Destacamento Policía Nacional La Victoria</v>
      </c>
      <c r="H203" s="136" t="str">
        <f>VLOOKUP(E203,VIP!$A$2:$O17817,7,FALSE)</f>
        <v>Si</v>
      </c>
      <c r="I203" s="136" t="str">
        <f>VLOOKUP(E203,VIP!$A$2:$O9782,8,FALSE)</f>
        <v>Si</v>
      </c>
      <c r="J203" s="136" t="str">
        <f>VLOOKUP(E203,VIP!$A$2:$O9732,8,FALSE)</f>
        <v>Si</v>
      </c>
      <c r="K203" s="136" t="str">
        <f>VLOOKUP(E203,VIP!$A$2:$O13306,6,0)</f>
        <v>SI</v>
      </c>
      <c r="L203" s="134" t="s">
        <v>2220</v>
      </c>
      <c r="M203" s="130" t="s">
        <v>2456</v>
      </c>
      <c r="N203" s="130" t="s">
        <v>2463</v>
      </c>
      <c r="O203" s="152" t="s">
        <v>2465</v>
      </c>
      <c r="P203" s="135"/>
      <c r="Q203" s="130" t="s">
        <v>2220</v>
      </c>
    </row>
    <row r="204" spans="1:17" s="96" customFormat="1" ht="18" hidden="1" x14ac:dyDescent="0.25">
      <c r="A204" s="136" t="str">
        <f>VLOOKUP(E204,'LISTADO ATM'!$A$2:$C$899,3,0)</f>
        <v>DISTRITO NACIONAL</v>
      </c>
      <c r="B204" s="133" t="s">
        <v>2791</v>
      </c>
      <c r="C204" s="131">
        <v>44320.714907407404</v>
      </c>
      <c r="D204" s="131" t="s">
        <v>2181</v>
      </c>
      <c r="E204" s="132">
        <v>790</v>
      </c>
      <c r="F204" s="152" t="str">
        <f>VLOOKUP(E204,VIP!$A$2:$O12895,2,0)</f>
        <v>DRBR16I</v>
      </c>
      <c r="G204" s="136" t="str">
        <f>VLOOKUP(E204,'LISTADO ATM'!$A$2:$B$898,2,0)</f>
        <v xml:space="preserve">ATM Oficina Bella Vista Mall I </v>
      </c>
      <c r="H204" s="136" t="str">
        <f>VLOOKUP(E204,VIP!$A$2:$O17816,7,FALSE)</f>
        <v>Si</v>
      </c>
      <c r="I204" s="136" t="str">
        <f>VLOOKUP(E204,VIP!$A$2:$O9781,8,FALSE)</f>
        <v>Si</v>
      </c>
      <c r="J204" s="136" t="str">
        <f>VLOOKUP(E204,VIP!$A$2:$O9731,8,FALSE)</f>
        <v>Si</v>
      </c>
      <c r="K204" s="136" t="str">
        <f>VLOOKUP(E204,VIP!$A$2:$O13305,6,0)</f>
        <v>SI</v>
      </c>
      <c r="L204" s="134" t="s">
        <v>2220</v>
      </c>
      <c r="M204" s="130" t="s">
        <v>2456</v>
      </c>
      <c r="N204" s="130" t="s">
        <v>2463</v>
      </c>
      <c r="O204" s="152" t="s">
        <v>2465</v>
      </c>
      <c r="P204" s="135"/>
      <c r="Q204" s="130" t="s">
        <v>2220</v>
      </c>
    </row>
    <row r="205" spans="1:17" s="96" customFormat="1" ht="18" hidden="1" x14ac:dyDescent="0.25">
      <c r="A205" s="136" t="str">
        <f>VLOOKUP(E205,'LISTADO ATM'!$A$2:$C$899,3,0)</f>
        <v>DISTRITO NACIONAL</v>
      </c>
      <c r="B205" s="133" t="s">
        <v>2790</v>
      </c>
      <c r="C205" s="131">
        <v>44320.716134259259</v>
      </c>
      <c r="D205" s="131" t="s">
        <v>2181</v>
      </c>
      <c r="E205" s="132">
        <v>160</v>
      </c>
      <c r="F205" s="152" t="str">
        <f>VLOOKUP(E205,VIP!$A$2:$O12894,2,0)</f>
        <v>DRBR160</v>
      </c>
      <c r="G205" s="136" t="str">
        <f>VLOOKUP(E205,'LISTADO ATM'!$A$2:$B$898,2,0)</f>
        <v xml:space="preserve">ATM Oficina Herrera </v>
      </c>
      <c r="H205" s="136" t="str">
        <f>VLOOKUP(E205,VIP!$A$2:$O17815,7,FALSE)</f>
        <v>Si</v>
      </c>
      <c r="I205" s="136" t="str">
        <f>VLOOKUP(E205,VIP!$A$2:$O9780,8,FALSE)</f>
        <v>Si</v>
      </c>
      <c r="J205" s="136" t="str">
        <f>VLOOKUP(E205,VIP!$A$2:$O9730,8,FALSE)</f>
        <v>Si</v>
      </c>
      <c r="K205" s="136" t="str">
        <f>VLOOKUP(E205,VIP!$A$2:$O13304,6,0)</f>
        <v>NO</v>
      </c>
      <c r="L205" s="134" t="s">
        <v>2246</v>
      </c>
      <c r="M205" s="130" t="s">
        <v>2456</v>
      </c>
      <c r="N205" s="130" t="s">
        <v>2463</v>
      </c>
      <c r="O205" s="152" t="s">
        <v>2465</v>
      </c>
      <c r="P205" s="135"/>
      <c r="Q205" s="130" t="s">
        <v>2246</v>
      </c>
    </row>
    <row r="206" spans="1:17" s="96" customFormat="1" ht="18" x14ac:dyDescent="0.25">
      <c r="A206" s="136" t="str">
        <f>VLOOKUP(E206,'LISTADO ATM'!$A$2:$C$899,3,0)</f>
        <v>NORTE</v>
      </c>
      <c r="B206" s="133" t="s">
        <v>2789</v>
      </c>
      <c r="C206" s="131">
        <v>44320.716863425929</v>
      </c>
      <c r="D206" s="131" t="s">
        <v>2182</v>
      </c>
      <c r="E206" s="132">
        <v>333</v>
      </c>
      <c r="F206" s="152" t="str">
        <f>VLOOKUP(E206,VIP!$A$2:$O12893,2,0)</f>
        <v>DRBR333</v>
      </c>
      <c r="G206" s="136" t="str">
        <f>VLOOKUP(E206,'LISTADO ATM'!$A$2:$B$898,2,0)</f>
        <v>ATM Oficina Turey Maimón</v>
      </c>
      <c r="H206" s="136" t="str">
        <f>VLOOKUP(E206,VIP!$A$2:$O17814,7,FALSE)</f>
        <v>Si</v>
      </c>
      <c r="I206" s="136" t="str">
        <f>VLOOKUP(E206,VIP!$A$2:$O9779,8,FALSE)</f>
        <v>Si</v>
      </c>
      <c r="J206" s="136" t="str">
        <f>VLOOKUP(E206,VIP!$A$2:$O9729,8,FALSE)</f>
        <v>Si</v>
      </c>
      <c r="K206" s="136" t="str">
        <f>VLOOKUP(E206,VIP!$A$2:$O13303,6,0)</f>
        <v>NO</v>
      </c>
      <c r="L206" s="134" t="s">
        <v>2220</v>
      </c>
      <c r="M206" s="150" t="s">
        <v>2724</v>
      </c>
      <c r="N206" s="130" t="s">
        <v>2463</v>
      </c>
      <c r="O206" s="152" t="s">
        <v>2492</v>
      </c>
      <c r="P206" s="135"/>
      <c r="Q206" s="151">
        <v>44320.805613425924</v>
      </c>
    </row>
    <row r="207" spans="1:17" s="96" customFormat="1" ht="18" x14ac:dyDescent="0.25">
      <c r="A207" s="136" t="str">
        <f>VLOOKUP(E207,'LISTADO ATM'!$A$2:$C$899,3,0)</f>
        <v>DISTRITO NACIONAL</v>
      </c>
      <c r="B207" s="133" t="s">
        <v>2788</v>
      </c>
      <c r="C207" s="131">
        <v>44320.71806712963</v>
      </c>
      <c r="D207" s="131" t="s">
        <v>2181</v>
      </c>
      <c r="E207" s="132">
        <v>719</v>
      </c>
      <c r="F207" s="152" t="str">
        <f>VLOOKUP(E207,VIP!$A$2:$O12892,2,0)</f>
        <v>DRBR419</v>
      </c>
      <c r="G207" s="136" t="str">
        <f>VLOOKUP(E207,'LISTADO ATM'!$A$2:$B$898,2,0)</f>
        <v xml:space="preserve">ATM Ayuntamiento Municipal San Luís </v>
      </c>
      <c r="H207" s="136" t="str">
        <f>VLOOKUP(E207,VIP!$A$2:$O17813,7,FALSE)</f>
        <v>Si</v>
      </c>
      <c r="I207" s="136" t="str">
        <f>VLOOKUP(E207,VIP!$A$2:$O9778,8,FALSE)</f>
        <v>Si</v>
      </c>
      <c r="J207" s="136" t="str">
        <f>VLOOKUP(E207,VIP!$A$2:$O9728,8,FALSE)</f>
        <v>Si</v>
      </c>
      <c r="K207" s="136" t="str">
        <f>VLOOKUP(E207,VIP!$A$2:$O13302,6,0)</f>
        <v>NO</v>
      </c>
      <c r="L207" s="134" t="s">
        <v>2246</v>
      </c>
      <c r="M207" s="150" t="s">
        <v>2724</v>
      </c>
      <c r="N207" s="130" t="s">
        <v>2463</v>
      </c>
      <c r="O207" s="152" t="s">
        <v>2465</v>
      </c>
      <c r="P207" s="135"/>
      <c r="Q207" s="151">
        <v>44320.826180555552</v>
      </c>
    </row>
    <row r="208" spans="1:17" s="96" customFormat="1" ht="18" hidden="1" x14ac:dyDescent="0.25">
      <c r="A208" s="136" t="str">
        <f>VLOOKUP(E208,'LISTADO ATM'!$A$2:$C$899,3,0)</f>
        <v>DISTRITO NACIONAL</v>
      </c>
      <c r="B208" s="133" t="s">
        <v>2787</v>
      </c>
      <c r="C208" s="131">
        <v>44320.722175925926</v>
      </c>
      <c r="D208" s="131" t="s">
        <v>2181</v>
      </c>
      <c r="E208" s="132">
        <v>707</v>
      </c>
      <c r="F208" s="152" t="str">
        <f>VLOOKUP(E208,VIP!$A$2:$O12891,2,0)</f>
        <v>DRBR707</v>
      </c>
      <c r="G208" s="136" t="str">
        <f>VLOOKUP(E208,'LISTADO ATM'!$A$2:$B$898,2,0)</f>
        <v xml:space="preserve">ATM IAD </v>
      </c>
      <c r="H208" s="136" t="str">
        <f>VLOOKUP(E208,VIP!$A$2:$O17812,7,FALSE)</f>
        <v>No</v>
      </c>
      <c r="I208" s="136" t="str">
        <f>VLOOKUP(E208,VIP!$A$2:$O9777,8,FALSE)</f>
        <v>No</v>
      </c>
      <c r="J208" s="136" t="str">
        <f>VLOOKUP(E208,VIP!$A$2:$O9727,8,FALSE)</f>
        <v>No</v>
      </c>
      <c r="K208" s="136" t="str">
        <f>VLOOKUP(E208,VIP!$A$2:$O13301,6,0)</f>
        <v>NO</v>
      </c>
      <c r="L208" s="134" t="s">
        <v>2246</v>
      </c>
      <c r="M208" s="130" t="s">
        <v>2456</v>
      </c>
      <c r="N208" s="130" t="s">
        <v>2463</v>
      </c>
      <c r="O208" s="152" t="s">
        <v>2465</v>
      </c>
      <c r="P208" s="135"/>
      <c r="Q208" s="130" t="s">
        <v>2246</v>
      </c>
    </row>
    <row r="209" spans="1:17" s="96" customFormat="1" ht="18" hidden="1" x14ac:dyDescent="0.25">
      <c r="A209" s="136" t="str">
        <f>VLOOKUP(E209,'LISTADO ATM'!$A$2:$C$899,3,0)</f>
        <v>DISTRITO NACIONAL</v>
      </c>
      <c r="B209" s="133" t="s">
        <v>2786</v>
      </c>
      <c r="C209" s="131">
        <v>44320.724733796298</v>
      </c>
      <c r="D209" s="131" t="s">
        <v>2181</v>
      </c>
      <c r="E209" s="132">
        <v>678</v>
      </c>
      <c r="F209" s="152" t="str">
        <f>VLOOKUP(E209,VIP!$A$2:$O12890,2,0)</f>
        <v>DRBR678</v>
      </c>
      <c r="G209" s="136" t="str">
        <f>VLOOKUP(E209,'LISTADO ATM'!$A$2:$B$898,2,0)</f>
        <v>ATM Eco Petroleo San Isidro</v>
      </c>
      <c r="H209" s="136" t="str">
        <f>VLOOKUP(E209,VIP!$A$2:$O17811,7,FALSE)</f>
        <v>Si</v>
      </c>
      <c r="I209" s="136" t="str">
        <f>VLOOKUP(E209,VIP!$A$2:$O9776,8,FALSE)</f>
        <v>Si</v>
      </c>
      <c r="J209" s="136" t="str">
        <f>VLOOKUP(E209,VIP!$A$2:$O9726,8,FALSE)</f>
        <v>Si</v>
      </c>
      <c r="K209" s="136" t="str">
        <f>VLOOKUP(E209,VIP!$A$2:$O13300,6,0)</f>
        <v>NO</v>
      </c>
      <c r="L209" s="134" t="s">
        <v>2479</v>
      </c>
      <c r="M209" s="130" t="s">
        <v>2456</v>
      </c>
      <c r="N209" s="130" t="s">
        <v>2463</v>
      </c>
      <c r="O209" s="153" t="s">
        <v>2465</v>
      </c>
      <c r="P209" s="135"/>
      <c r="Q209" s="130" t="s">
        <v>2479</v>
      </c>
    </row>
    <row r="210" spans="1:17" s="96" customFormat="1" ht="18" hidden="1" x14ac:dyDescent="0.25">
      <c r="A210" s="136" t="str">
        <f>VLOOKUP(E210,'LISTADO ATM'!$A$2:$C$899,3,0)</f>
        <v>DISTRITO NACIONAL</v>
      </c>
      <c r="B210" s="133" t="s">
        <v>2785</v>
      </c>
      <c r="C210" s="131">
        <v>44320.725555555553</v>
      </c>
      <c r="D210" s="131" t="s">
        <v>2181</v>
      </c>
      <c r="E210" s="132">
        <v>648</v>
      </c>
      <c r="F210" s="152" t="str">
        <f>VLOOKUP(E210,VIP!$A$2:$O12889,2,0)</f>
        <v>DRBR190</v>
      </c>
      <c r="G210" s="136" t="str">
        <f>VLOOKUP(E210,'LISTADO ATM'!$A$2:$B$898,2,0)</f>
        <v xml:space="preserve">ATM Hermandad de Pensionados </v>
      </c>
      <c r="H210" s="136" t="str">
        <f>VLOOKUP(E210,VIP!$A$2:$O17810,7,FALSE)</f>
        <v>Si</v>
      </c>
      <c r="I210" s="136" t="str">
        <f>VLOOKUP(E210,VIP!$A$2:$O9775,8,FALSE)</f>
        <v>No</v>
      </c>
      <c r="J210" s="136" t="str">
        <f>VLOOKUP(E210,VIP!$A$2:$O9725,8,FALSE)</f>
        <v>No</v>
      </c>
      <c r="K210" s="136" t="str">
        <f>VLOOKUP(E210,VIP!$A$2:$O13299,6,0)</f>
        <v>NO</v>
      </c>
      <c r="L210" s="134" t="s">
        <v>2422</v>
      </c>
      <c r="M210" s="130" t="s">
        <v>2456</v>
      </c>
      <c r="N210" s="130" t="s">
        <v>2463</v>
      </c>
      <c r="O210" s="153" t="s">
        <v>2465</v>
      </c>
      <c r="P210" s="135"/>
      <c r="Q210" s="130" t="s">
        <v>2422</v>
      </c>
    </row>
    <row r="211" spans="1:17" s="96" customFormat="1" ht="18" hidden="1" x14ac:dyDescent="0.25">
      <c r="A211" s="136" t="str">
        <f>VLOOKUP(E211,'LISTADO ATM'!$A$2:$C$899,3,0)</f>
        <v>DISTRITO NACIONAL</v>
      </c>
      <c r="B211" s="133" t="s">
        <v>2784</v>
      </c>
      <c r="C211" s="131">
        <v>44320.731886574074</v>
      </c>
      <c r="D211" s="131" t="s">
        <v>2181</v>
      </c>
      <c r="E211" s="132">
        <v>908</v>
      </c>
      <c r="F211" s="152" t="str">
        <f>VLOOKUP(E211,VIP!$A$2:$O12888,2,0)</f>
        <v>DRBR16D</v>
      </c>
      <c r="G211" s="136" t="str">
        <f>VLOOKUP(E211,'LISTADO ATM'!$A$2:$B$898,2,0)</f>
        <v xml:space="preserve">ATM Oficina Plaza Botánika </v>
      </c>
      <c r="H211" s="136" t="str">
        <f>VLOOKUP(E211,VIP!$A$2:$O17809,7,FALSE)</f>
        <v>Si</v>
      </c>
      <c r="I211" s="136" t="str">
        <f>VLOOKUP(E211,VIP!$A$2:$O9774,8,FALSE)</f>
        <v>Si</v>
      </c>
      <c r="J211" s="136" t="str">
        <f>VLOOKUP(E211,VIP!$A$2:$O9724,8,FALSE)</f>
        <v>Si</v>
      </c>
      <c r="K211" s="136" t="str">
        <f>VLOOKUP(E211,VIP!$A$2:$O13298,6,0)</f>
        <v>NO</v>
      </c>
      <c r="L211" s="134" t="s">
        <v>2479</v>
      </c>
      <c r="M211" s="130" t="s">
        <v>2456</v>
      </c>
      <c r="N211" s="130" t="s">
        <v>2463</v>
      </c>
      <c r="O211" s="153" t="s">
        <v>2465</v>
      </c>
      <c r="P211" s="135"/>
      <c r="Q211" s="130" t="s">
        <v>2479</v>
      </c>
    </row>
    <row r="212" spans="1:17" s="96" customFormat="1" ht="18" hidden="1" x14ac:dyDescent="0.25">
      <c r="A212" s="136" t="str">
        <f>VLOOKUP(E212,'LISTADO ATM'!$A$2:$C$899,3,0)</f>
        <v>DISTRITO NACIONAL</v>
      </c>
      <c r="B212" s="133" t="s">
        <v>2783</v>
      </c>
      <c r="C212" s="131">
        <v>44320.736701388887</v>
      </c>
      <c r="D212" s="131" t="s">
        <v>2459</v>
      </c>
      <c r="E212" s="132">
        <v>710</v>
      </c>
      <c r="F212" s="152" t="str">
        <f>VLOOKUP(E212,VIP!$A$2:$O12887,2,0)</f>
        <v>DRBR506</v>
      </c>
      <c r="G212" s="136" t="str">
        <f>VLOOKUP(E212,'LISTADO ATM'!$A$2:$B$898,2,0)</f>
        <v xml:space="preserve">ATM S/M Soberano </v>
      </c>
      <c r="H212" s="136" t="str">
        <f>VLOOKUP(E212,VIP!$A$2:$O17808,7,FALSE)</f>
        <v>Si</v>
      </c>
      <c r="I212" s="136" t="str">
        <f>VLOOKUP(E212,VIP!$A$2:$O9773,8,FALSE)</f>
        <v>Si</v>
      </c>
      <c r="J212" s="136" t="str">
        <f>VLOOKUP(E212,VIP!$A$2:$O9723,8,FALSE)</f>
        <v>Si</v>
      </c>
      <c r="K212" s="136" t="str">
        <f>VLOOKUP(E212,VIP!$A$2:$O13297,6,0)</f>
        <v>NO</v>
      </c>
      <c r="L212" s="134" t="s">
        <v>2419</v>
      </c>
      <c r="M212" s="130" t="s">
        <v>2456</v>
      </c>
      <c r="N212" s="130" t="s">
        <v>2463</v>
      </c>
      <c r="O212" s="152" t="s">
        <v>2464</v>
      </c>
      <c r="P212" s="135"/>
      <c r="Q212" s="130" t="s">
        <v>2419</v>
      </c>
    </row>
    <row r="213" spans="1:17" s="96" customFormat="1" ht="18" hidden="1" x14ac:dyDescent="0.25">
      <c r="A213" s="136" t="str">
        <f>VLOOKUP(E213,'LISTADO ATM'!$A$2:$C$899,3,0)</f>
        <v>DISTRITO NACIONAL</v>
      </c>
      <c r="B213" s="133" t="s">
        <v>2782</v>
      </c>
      <c r="C213" s="131">
        <v>44320.736724537041</v>
      </c>
      <c r="D213" s="131" t="s">
        <v>2459</v>
      </c>
      <c r="E213" s="132">
        <v>836</v>
      </c>
      <c r="F213" s="152" t="str">
        <f>VLOOKUP(E213,VIP!$A$2:$O12886,2,0)</f>
        <v>DRBR836</v>
      </c>
      <c r="G213" s="136" t="str">
        <f>VLOOKUP(E213,'LISTADO ATM'!$A$2:$B$898,2,0)</f>
        <v xml:space="preserve">ATM UNP Plaza Luperón </v>
      </c>
      <c r="H213" s="136" t="str">
        <f>VLOOKUP(E213,VIP!$A$2:$O17807,7,FALSE)</f>
        <v>Si</v>
      </c>
      <c r="I213" s="136" t="str">
        <f>VLOOKUP(E213,VIP!$A$2:$O9772,8,FALSE)</f>
        <v>Si</v>
      </c>
      <c r="J213" s="136" t="str">
        <f>VLOOKUP(E213,VIP!$A$2:$O9722,8,FALSE)</f>
        <v>Si</v>
      </c>
      <c r="K213" s="136" t="str">
        <f>VLOOKUP(E213,VIP!$A$2:$O13296,6,0)</f>
        <v>NO</v>
      </c>
      <c r="L213" s="134" t="s">
        <v>2419</v>
      </c>
      <c r="M213" s="130" t="s">
        <v>2456</v>
      </c>
      <c r="N213" s="130" t="s">
        <v>2463</v>
      </c>
      <c r="O213" s="152" t="s">
        <v>2464</v>
      </c>
      <c r="P213" s="135"/>
      <c r="Q213" s="130" t="s">
        <v>2419</v>
      </c>
    </row>
    <row r="214" spans="1:17" s="96" customFormat="1" ht="18" hidden="1" x14ac:dyDescent="0.25">
      <c r="A214" s="136" t="str">
        <f>VLOOKUP(E214,'LISTADO ATM'!$A$2:$C$899,3,0)</f>
        <v>DISTRITO NACIONAL</v>
      </c>
      <c r="B214" s="133" t="s">
        <v>2781</v>
      </c>
      <c r="C214" s="131">
        <v>44320.736793981479</v>
      </c>
      <c r="D214" s="131" t="s">
        <v>2459</v>
      </c>
      <c r="E214" s="132">
        <v>162</v>
      </c>
      <c r="F214" s="152" t="str">
        <f>VLOOKUP(E214,VIP!$A$2:$O12885,2,0)</f>
        <v>DRBR162</v>
      </c>
      <c r="G214" s="136" t="str">
        <f>VLOOKUP(E214,'LISTADO ATM'!$A$2:$B$898,2,0)</f>
        <v xml:space="preserve">ATM Oficina Tiradentes I </v>
      </c>
      <c r="H214" s="136" t="str">
        <f>VLOOKUP(E214,VIP!$A$2:$O17806,7,FALSE)</f>
        <v>Si</v>
      </c>
      <c r="I214" s="136" t="str">
        <f>VLOOKUP(E214,VIP!$A$2:$O9771,8,FALSE)</f>
        <v>Si</v>
      </c>
      <c r="J214" s="136" t="str">
        <f>VLOOKUP(E214,VIP!$A$2:$O9721,8,FALSE)</f>
        <v>Si</v>
      </c>
      <c r="K214" s="136" t="str">
        <f>VLOOKUP(E214,VIP!$A$2:$O13295,6,0)</f>
        <v>NO</v>
      </c>
      <c r="L214" s="134" t="s">
        <v>2450</v>
      </c>
      <c r="M214" s="130" t="s">
        <v>2456</v>
      </c>
      <c r="N214" s="130" t="s">
        <v>2463</v>
      </c>
      <c r="O214" s="152" t="s">
        <v>2464</v>
      </c>
      <c r="P214" s="135"/>
      <c r="Q214" s="130" t="s">
        <v>2450</v>
      </c>
    </row>
    <row r="215" spans="1:17" s="96" customFormat="1" ht="18" hidden="1" x14ac:dyDescent="0.25">
      <c r="A215" s="136" t="str">
        <f>VLOOKUP(E215,'LISTADO ATM'!$A$2:$C$899,3,0)</f>
        <v>DISTRITO NACIONAL</v>
      </c>
      <c r="B215" s="133" t="s">
        <v>2780</v>
      </c>
      <c r="C215" s="131">
        <v>44320.740902777776</v>
      </c>
      <c r="D215" s="131" t="s">
        <v>2181</v>
      </c>
      <c r="E215" s="132">
        <v>708</v>
      </c>
      <c r="F215" s="152" t="str">
        <f>VLOOKUP(E215,VIP!$A$2:$O12884,2,0)</f>
        <v>DRBR505</v>
      </c>
      <c r="G215" s="136" t="str">
        <f>VLOOKUP(E215,'LISTADO ATM'!$A$2:$B$898,2,0)</f>
        <v xml:space="preserve">ATM El Vestir De Hoy </v>
      </c>
      <c r="H215" s="136" t="str">
        <f>VLOOKUP(E215,VIP!$A$2:$O17805,7,FALSE)</f>
        <v>Si</v>
      </c>
      <c r="I215" s="136" t="str">
        <f>VLOOKUP(E215,VIP!$A$2:$O9770,8,FALSE)</f>
        <v>Si</v>
      </c>
      <c r="J215" s="136" t="str">
        <f>VLOOKUP(E215,VIP!$A$2:$O9720,8,FALSE)</f>
        <v>Si</v>
      </c>
      <c r="K215" s="136" t="str">
        <f>VLOOKUP(E215,VIP!$A$2:$O13294,6,0)</f>
        <v>NO</v>
      </c>
      <c r="L215" s="134" t="s">
        <v>2422</v>
      </c>
      <c r="M215" s="130" t="s">
        <v>2456</v>
      </c>
      <c r="N215" s="130" t="s">
        <v>2463</v>
      </c>
      <c r="O215" s="152" t="s">
        <v>2465</v>
      </c>
      <c r="P215" s="135"/>
      <c r="Q215" s="130" t="s">
        <v>2422</v>
      </c>
    </row>
    <row r="216" spans="1:17" s="96" customFormat="1" ht="18" hidden="1" x14ac:dyDescent="0.25">
      <c r="A216" s="136" t="str">
        <f>VLOOKUP(E216,'LISTADO ATM'!$A$2:$C$899,3,0)</f>
        <v>DISTRITO NACIONAL</v>
      </c>
      <c r="B216" s="133" t="s">
        <v>2807</v>
      </c>
      <c r="C216" s="131">
        <v>44320.822060185186</v>
      </c>
      <c r="D216" s="131" t="s">
        <v>2483</v>
      </c>
      <c r="E216" s="132">
        <v>672</v>
      </c>
      <c r="F216" s="152" t="str">
        <f>VLOOKUP(E216,VIP!$A$2:$O12893,2,0)</f>
        <v>DRBR672</v>
      </c>
      <c r="G216" s="136" t="str">
        <f>VLOOKUP(E216,'LISTADO ATM'!$A$2:$B$898,2,0)</f>
        <v>ATM Destacamento Policía Nacional La Victoria</v>
      </c>
      <c r="H216" s="136" t="str">
        <f>VLOOKUP(E216,VIP!$A$2:$O17814,7,FALSE)</f>
        <v>Si</v>
      </c>
      <c r="I216" s="136" t="str">
        <f>VLOOKUP(E216,VIP!$A$2:$O9779,8,FALSE)</f>
        <v>Si</v>
      </c>
      <c r="J216" s="136" t="str">
        <f>VLOOKUP(E216,VIP!$A$2:$O9729,8,FALSE)</f>
        <v>Si</v>
      </c>
      <c r="K216" s="136" t="str">
        <f>VLOOKUP(E216,VIP!$A$2:$O13303,6,0)</f>
        <v>SI</v>
      </c>
      <c r="L216" s="134" t="s">
        <v>2428</v>
      </c>
      <c r="M216" s="130" t="s">
        <v>2456</v>
      </c>
      <c r="N216" s="130" t="s">
        <v>2463</v>
      </c>
      <c r="O216" s="152" t="s">
        <v>2808</v>
      </c>
      <c r="P216" s="135"/>
      <c r="Q216" s="130" t="s">
        <v>2428</v>
      </c>
    </row>
    <row r="217" spans="1:17" s="96" customFormat="1" ht="18" hidden="1" x14ac:dyDescent="0.25">
      <c r="A217" s="136" t="str">
        <f>VLOOKUP(E217,'LISTADO ATM'!$A$2:$C$899,3,0)</f>
        <v>DISTRITO NACIONAL</v>
      </c>
      <c r="B217" s="133" t="s">
        <v>2806</v>
      </c>
      <c r="C217" s="131">
        <v>44320.889675925922</v>
      </c>
      <c r="D217" s="131" t="s">
        <v>2459</v>
      </c>
      <c r="E217" s="132">
        <v>416</v>
      </c>
      <c r="F217" s="152" t="str">
        <f>VLOOKUP(E217,VIP!$A$2:$O12892,2,0)</f>
        <v>DRBR416</v>
      </c>
      <c r="G217" s="136" t="str">
        <f>VLOOKUP(E217,'LISTADO ATM'!$A$2:$B$898,2,0)</f>
        <v xml:space="preserve">ATM Autobanco San Martín II </v>
      </c>
      <c r="H217" s="136" t="str">
        <f>VLOOKUP(E217,VIP!$A$2:$O17813,7,FALSE)</f>
        <v>Si</v>
      </c>
      <c r="I217" s="136" t="str">
        <f>VLOOKUP(E217,VIP!$A$2:$O9778,8,FALSE)</f>
        <v>Si</v>
      </c>
      <c r="J217" s="136" t="str">
        <f>VLOOKUP(E217,VIP!$A$2:$O9728,8,FALSE)</f>
        <v>Si</v>
      </c>
      <c r="K217" s="136" t="str">
        <f>VLOOKUP(E217,VIP!$A$2:$O13302,6,0)</f>
        <v>NO</v>
      </c>
      <c r="L217" s="134" t="s">
        <v>2419</v>
      </c>
      <c r="M217" s="130" t="s">
        <v>2456</v>
      </c>
      <c r="N217" s="130" t="s">
        <v>2463</v>
      </c>
      <c r="O217" s="152" t="s">
        <v>2464</v>
      </c>
      <c r="P217" s="135"/>
      <c r="Q217" s="130" t="s">
        <v>2419</v>
      </c>
    </row>
    <row r="218" spans="1:17" s="96" customFormat="1" ht="18" hidden="1" x14ac:dyDescent="0.25">
      <c r="A218" s="136" t="str">
        <f>VLOOKUP(E218,'LISTADO ATM'!$A$2:$C$899,3,0)</f>
        <v>SUR</v>
      </c>
      <c r="B218" s="133" t="s">
        <v>2805</v>
      </c>
      <c r="C218" s="131">
        <v>44320.892824074072</v>
      </c>
      <c r="D218" s="131" t="s">
        <v>2181</v>
      </c>
      <c r="E218" s="132">
        <v>885</v>
      </c>
      <c r="F218" s="152" t="str">
        <f>VLOOKUP(E218,VIP!$A$2:$O12891,2,0)</f>
        <v>DRBR885</v>
      </c>
      <c r="G218" s="136" t="str">
        <f>VLOOKUP(E218,'LISTADO ATM'!$A$2:$B$898,2,0)</f>
        <v xml:space="preserve">ATM UNP Rancho Arriba </v>
      </c>
      <c r="H218" s="136" t="str">
        <f>VLOOKUP(E218,VIP!$A$2:$O17812,7,FALSE)</f>
        <v>Si</v>
      </c>
      <c r="I218" s="136" t="str">
        <f>VLOOKUP(E218,VIP!$A$2:$O9777,8,FALSE)</f>
        <v>Si</v>
      </c>
      <c r="J218" s="136" t="str">
        <f>VLOOKUP(E218,VIP!$A$2:$O9727,8,FALSE)</f>
        <v>Si</v>
      </c>
      <c r="K218" s="136" t="str">
        <f>VLOOKUP(E218,VIP!$A$2:$O13301,6,0)</f>
        <v>NO</v>
      </c>
      <c r="L218" s="134" t="s">
        <v>2246</v>
      </c>
      <c r="M218" s="130" t="s">
        <v>2456</v>
      </c>
      <c r="N218" s="130" t="s">
        <v>2463</v>
      </c>
      <c r="O218" s="152" t="s">
        <v>2465</v>
      </c>
      <c r="P218" s="135"/>
      <c r="Q218" s="130" t="s">
        <v>2246</v>
      </c>
    </row>
    <row r="219" spans="1:17" s="96" customFormat="1" ht="18" hidden="1" x14ac:dyDescent="0.25">
      <c r="A219" s="136" t="str">
        <f>VLOOKUP(E219,'LISTADO ATM'!$A$2:$C$899,3,0)</f>
        <v>ESTE</v>
      </c>
      <c r="B219" s="133" t="s">
        <v>2804</v>
      </c>
      <c r="C219" s="131">
        <v>44320.893553240741</v>
      </c>
      <c r="D219" s="131" t="s">
        <v>2181</v>
      </c>
      <c r="E219" s="132">
        <v>289</v>
      </c>
      <c r="F219" s="152" t="str">
        <f>VLOOKUP(E219,VIP!$A$2:$O12890,2,0)</f>
        <v>DRBR910</v>
      </c>
      <c r="G219" s="136" t="str">
        <f>VLOOKUP(E219,'LISTADO ATM'!$A$2:$B$898,2,0)</f>
        <v>ATM Oficina Bávaro II</v>
      </c>
      <c r="H219" s="136" t="str">
        <f>VLOOKUP(E219,VIP!$A$2:$O17811,7,FALSE)</f>
        <v>Si</v>
      </c>
      <c r="I219" s="136" t="str">
        <f>VLOOKUP(E219,VIP!$A$2:$O9776,8,FALSE)</f>
        <v>Si</v>
      </c>
      <c r="J219" s="136" t="str">
        <f>VLOOKUP(E219,VIP!$A$2:$O9726,8,FALSE)</f>
        <v>Si</v>
      </c>
      <c r="K219" s="136" t="str">
        <f>VLOOKUP(E219,VIP!$A$2:$O13300,6,0)</f>
        <v>NO</v>
      </c>
      <c r="L219" s="134" t="s">
        <v>2246</v>
      </c>
      <c r="M219" s="130" t="s">
        <v>2456</v>
      </c>
      <c r="N219" s="130" t="s">
        <v>2463</v>
      </c>
      <c r="O219" s="152" t="s">
        <v>2465</v>
      </c>
      <c r="P219" s="135"/>
      <c r="Q219" s="130" t="s">
        <v>2246</v>
      </c>
    </row>
    <row r="220" spans="1:17" s="96" customFormat="1" ht="18" hidden="1" x14ac:dyDescent="0.25">
      <c r="A220" s="136" t="str">
        <f>VLOOKUP(E220,'LISTADO ATM'!$A$2:$C$899,3,0)</f>
        <v>DISTRITO NACIONAL</v>
      </c>
      <c r="B220" s="133" t="s">
        <v>2803</v>
      </c>
      <c r="C220" s="131">
        <v>44320.895231481481</v>
      </c>
      <c r="D220" s="131" t="s">
        <v>2181</v>
      </c>
      <c r="E220" s="132">
        <v>938</v>
      </c>
      <c r="F220" s="152" t="str">
        <f>VLOOKUP(E220,VIP!$A$2:$O12889,2,0)</f>
        <v>DRBR938</v>
      </c>
      <c r="G220" s="136" t="str">
        <f>VLOOKUP(E220,'LISTADO ATM'!$A$2:$B$898,2,0)</f>
        <v xml:space="preserve">ATM Autobanco Oficina Filadelfia Plaza </v>
      </c>
      <c r="H220" s="136" t="str">
        <f>VLOOKUP(E220,VIP!$A$2:$O17810,7,FALSE)</f>
        <v>Si</v>
      </c>
      <c r="I220" s="136" t="str">
        <f>VLOOKUP(E220,VIP!$A$2:$O9775,8,FALSE)</f>
        <v>Si</v>
      </c>
      <c r="J220" s="136" t="str">
        <f>VLOOKUP(E220,VIP!$A$2:$O9725,8,FALSE)</f>
        <v>Si</v>
      </c>
      <c r="K220" s="136" t="str">
        <f>VLOOKUP(E220,VIP!$A$2:$O13299,6,0)</f>
        <v>NO</v>
      </c>
      <c r="L220" s="134" t="s">
        <v>2422</v>
      </c>
      <c r="M220" s="130" t="s">
        <v>2456</v>
      </c>
      <c r="N220" s="130" t="s">
        <v>2463</v>
      </c>
      <c r="O220" s="152" t="s">
        <v>2465</v>
      </c>
      <c r="P220" s="135"/>
      <c r="Q220" s="130" t="s">
        <v>2422</v>
      </c>
    </row>
    <row r="221" spans="1:17" s="96" customFormat="1" ht="18" hidden="1" x14ac:dyDescent="0.25">
      <c r="A221" s="136" t="str">
        <f>VLOOKUP(E221,'LISTADO ATM'!$A$2:$C$899,3,0)</f>
        <v>ESTE</v>
      </c>
      <c r="B221" s="133" t="s">
        <v>2802</v>
      </c>
      <c r="C221" s="131">
        <v>44320.89644675926</v>
      </c>
      <c r="D221" s="131" t="s">
        <v>2181</v>
      </c>
      <c r="E221" s="132">
        <v>121</v>
      </c>
      <c r="F221" s="152" t="str">
        <f>VLOOKUP(E221,VIP!$A$2:$O12888,2,0)</f>
        <v>DRBR121</v>
      </c>
      <c r="G221" s="136" t="str">
        <f>VLOOKUP(E221,'LISTADO ATM'!$A$2:$B$898,2,0)</f>
        <v xml:space="preserve">ATM Oficina Bayaguana </v>
      </c>
      <c r="H221" s="136" t="str">
        <f>VLOOKUP(E221,VIP!$A$2:$O17809,7,FALSE)</f>
        <v>Si</v>
      </c>
      <c r="I221" s="136" t="str">
        <f>VLOOKUP(E221,VIP!$A$2:$O9774,8,FALSE)</f>
        <v>Si</v>
      </c>
      <c r="J221" s="136" t="str">
        <f>VLOOKUP(E221,VIP!$A$2:$O9724,8,FALSE)</f>
        <v>Si</v>
      </c>
      <c r="K221" s="136" t="str">
        <f>VLOOKUP(E221,VIP!$A$2:$O13298,6,0)</f>
        <v>SI</v>
      </c>
      <c r="L221" s="134" t="s">
        <v>2422</v>
      </c>
      <c r="M221" s="130" t="s">
        <v>2456</v>
      </c>
      <c r="N221" s="130" t="s">
        <v>2463</v>
      </c>
      <c r="O221" s="152" t="s">
        <v>2465</v>
      </c>
      <c r="P221" s="135"/>
      <c r="Q221" s="130" t="s">
        <v>2422</v>
      </c>
    </row>
    <row r="222" spans="1:17" s="96" customFormat="1" ht="18" hidden="1" x14ac:dyDescent="0.25">
      <c r="A222" s="136" t="str">
        <f>VLOOKUP(E222,'LISTADO ATM'!$A$2:$C$899,3,0)</f>
        <v>ESTE</v>
      </c>
      <c r="B222" s="133" t="s">
        <v>2801</v>
      </c>
      <c r="C222" s="131">
        <v>44320.898761574077</v>
      </c>
      <c r="D222" s="131" t="s">
        <v>2181</v>
      </c>
      <c r="E222" s="132">
        <v>293</v>
      </c>
      <c r="F222" s="152" t="str">
        <f>VLOOKUP(E222,VIP!$A$2:$O12887,2,0)</f>
        <v>DRBR293</v>
      </c>
      <c r="G222" s="136" t="str">
        <f>VLOOKUP(E222,'LISTADO ATM'!$A$2:$B$898,2,0)</f>
        <v xml:space="preserve">ATM S/M Nueva Visión (San Pedro) </v>
      </c>
      <c r="H222" s="136" t="str">
        <f>VLOOKUP(E222,VIP!$A$2:$O17808,7,FALSE)</f>
        <v>Si</v>
      </c>
      <c r="I222" s="136" t="str">
        <f>VLOOKUP(E222,VIP!$A$2:$O9773,8,FALSE)</f>
        <v>Si</v>
      </c>
      <c r="J222" s="136" t="str">
        <f>VLOOKUP(E222,VIP!$A$2:$O9723,8,FALSE)</f>
        <v>Si</v>
      </c>
      <c r="K222" s="136" t="str">
        <f>VLOOKUP(E222,VIP!$A$2:$O13297,6,0)</f>
        <v>NO</v>
      </c>
      <c r="L222" s="134" t="s">
        <v>2220</v>
      </c>
      <c r="M222" s="130" t="s">
        <v>2456</v>
      </c>
      <c r="N222" s="130" t="s">
        <v>2463</v>
      </c>
      <c r="O222" s="152" t="s">
        <v>2465</v>
      </c>
      <c r="P222" s="135"/>
      <c r="Q222" s="130" t="s">
        <v>2220</v>
      </c>
    </row>
    <row r="223" spans="1:17" s="96" customFormat="1" ht="18" hidden="1" x14ac:dyDescent="0.25">
      <c r="A223" s="136" t="str">
        <f>VLOOKUP(E223,'LISTADO ATM'!$A$2:$C$899,3,0)</f>
        <v>ESTE</v>
      </c>
      <c r="B223" s="133" t="s">
        <v>2800</v>
      </c>
      <c r="C223" s="131">
        <v>44320.899918981479</v>
      </c>
      <c r="D223" s="131" t="s">
        <v>2181</v>
      </c>
      <c r="E223" s="132">
        <v>159</v>
      </c>
      <c r="F223" s="152" t="str">
        <f>VLOOKUP(E223,VIP!$A$2:$O12886,2,0)</f>
        <v>DRBR159</v>
      </c>
      <c r="G223" s="136" t="str">
        <f>VLOOKUP(E223,'LISTADO ATM'!$A$2:$B$898,2,0)</f>
        <v xml:space="preserve">ATM Hotel Dreams Bayahibe I </v>
      </c>
      <c r="H223" s="136" t="str">
        <f>VLOOKUP(E223,VIP!$A$2:$O17807,7,FALSE)</f>
        <v>Si</v>
      </c>
      <c r="I223" s="136" t="str">
        <f>VLOOKUP(E223,VIP!$A$2:$O9772,8,FALSE)</f>
        <v>Si</v>
      </c>
      <c r="J223" s="136" t="str">
        <f>VLOOKUP(E223,VIP!$A$2:$O9722,8,FALSE)</f>
        <v>Si</v>
      </c>
      <c r="K223" s="136" t="str">
        <f>VLOOKUP(E223,VIP!$A$2:$O13296,6,0)</f>
        <v>NO</v>
      </c>
      <c r="L223" s="134" t="s">
        <v>2220</v>
      </c>
      <c r="M223" s="130" t="s">
        <v>2456</v>
      </c>
      <c r="N223" s="130" t="s">
        <v>2463</v>
      </c>
      <c r="O223" s="152" t="s">
        <v>2465</v>
      </c>
      <c r="P223" s="135"/>
      <c r="Q223" s="130" t="s">
        <v>2220</v>
      </c>
    </row>
    <row r="224" spans="1:17" s="96" customFormat="1" ht="18" hidden="1" x14ac:dyDescent="0.25">
      <c r="A224" s="136" t="str">
        <f>VLOOKUP(E224,'LISTADO ATM'!$A$2:$C$899,3,0)</f>
        <v>SUR</v>
      </c>
      <c r="B224" s="133" t="s">
        <v>2799</v>
      </c>
      <c r="C224" s="131">
        <v>44320.903356481482</v>
      </c>
      <c r="D224" s="131" t="s">
        <v>2181</v>
      </c>
      <c r="E224" s="132">
        <v>537</v>
      </c>
      <c r="F224" s="152" t="str">
        <f>VLOOKUP(E224,VIP!$A$2:$O12885,2,0)</f>
        <v>DRBR537</v>
      </c>
      <c r="G224" s="136" t="str">
        <f>VLOOKUP(E224,'LISTADO ATM'!$A$2:$B$898,2,0)</f>
        <v xml:space="preserve">ATM Estación Texaco Enriquillo (Barahona) </v>
      </c>
      <c r="H224" s="136" t="str">
        <f>VLOOKUP(E224,VIP!$A$2:$O17806,7,FALSE)</f>
        <v>Si</v>
      </c>
      <c r="I224" s="136" t="str">
        <f>VLOOKUP(E224,VIP!$A$2:$O9771,8,FALSE)</f>
        <v>Si</v>
      </c>
      <c r="J224" s="136" t="str">
        <f>VLOOKUP(E224,VIP!$A$2:$O9721,8,FALSE)</f>
        <v>Si</v>
      </c>
      <c r="K224" s="136" t="str">
        <f>VLOOKUP(E224,VIP!$A$2:$O13295,6,0)</f>
        <v>NO</v>
      </c>
      <c r="L224" s="134" t="s">
        <v>2220</v>
      </c>
      <c r="M224" s="130" t="s">
        <v>2456</v>
      </c>
      <c r="N224" s="130" t="s">
        <v>2463</v>
      </c>
      <c r="O224" s="152" t="s">
        <v>2465</v>
      </c>
      <c r="P224" s="135"/>
      <c r="Q224" s="130" t="s">
        <v>2220</v>
      </c>
    </row>
    <row r="225" spans="1:17" s="96" customFormat="1" ht="18" hidden="1" x14ac:dyDescent="0.25">
      <c r="A225" s="136" t="str">
        <f>VLOOKUP(E225,'LISTADO ATM'!$A$2:$C$899,3,0)</f>
        <v>DISTRITO NACIONAL</v>
      </c>
      <c r="B225" s="133" t="s">
        <v>2798</v>
      </c>
      <c r="C225" s="131">
        <v>44320.90457175926</v>
      </c>
      <c r="D225" s="131" t="s">
        <v>2181</v>
      </c>
      <c r="E225" s="132">
        <v>686</v>
      </c>
      <c r="F225" s="152" t="str">
        <f>VLOOKUP(E225,VIP!$A$2:$O12884,2,0)</f>
        <v>DRBR686</v>
      </c>
      <c r="G225" s="136" t="str">
        <f>VLOOKUP(E225,'LISTADO ATM'!$A$2:$B$898,2,0)</f>
        <v>ATM Autoservicio Oficina Máximo Gómez</v>
      </c>
      <c r="H225" s="136" t="str">
        <f>VLOOKUP(E225,VIP!$A$2:$O17805,7,FALSE)</f>
        <v>Si</v>
      </c>
      <c r="I225" s="136" t="str">
        <f>VLOOKUP(E225,VIP!$A$2:$O9770,8,FALSE)</f>
        <v>Si</v>
      </c>
      <c r="J225" s="136" t="str">
        <f>VLOOKUP(E225,VIP!$A$2:$O9720,8,FALSE)</f>
        <v>Si</v>
      </c>
      <c r="K225" s="136" t="str">
        <f>VLOOKUP(E225,VIP!$A$2:$O13294,6,0)</f>
        <v>NO</v>
      </c>
      <c r="L225" s="134" t="s">
        <v>2220</v>
      </c>
      <c r="M225" s="130" t="s">
        <v>2456</v>
      </c>
      <c r="N225" s="130" t="s">
        <v>2463</v>
      </c>
      <c r="O225" s="152" t="s">
        <v>2465</v>
      </c>
      <c r="P225" s="135"/>
      <c r="Q225" s="130" t="s">
        <v>2220</v>
      </c>
    </row>
    <row r="226" spans="1:17" ht="18" hidden="1" x14ac:dyDescent="0.25">
      <c r="A226" s="136" t="str">
        <f>VLOOKUP(E226,'LISTADO ATM'!$A$2:$C$899,3,0)</f>
        <v>ESTE</v>
      </c>
      <c r="B226" s="133" t="s">
        <v>2809</v>
      </c>
      <c r="C226" s="131">
        <v>44320.960300925923</v>
      </c>
      <c r="D226" s="131" t="s">
        <v>2483</v>
      </c>
      <c r="E226" s="132">
        <v>268</v>
      </c>
      <c r="F226" s="153" t="str">
        <f>VLOOKUP(E226,VIP!$A$2:$O12885,2,0)</f>
        <v>DRBR268</v>
      </c>
      <c r="G226" s="136" t="str">
        <f>VLOOKUP(E226,'LISTADO ATM'!$A$2:$B$898,2,0)</f>
        <v xml:space="preserve">ATM Autobanco La Altagracia (Higuey) </v>
      </c>
      <c r="H226" s="136" t="str">
        <f>VLOOKUP(E226,VIP!$A$2:$O17806,7,FALSE)</f>
        <v>Si</v>
      </c>
      <c r="I226" s="136" t="str">
        <f>VLOOKUP(E226,VIP!$A$2:$O9771,8,FALSE)</f>
        <v>Si</v>
      </c>
      <c r="J226" s="136" t="str">
        <f>VLOOKUP(E226,VIP!$A$2:$O9721,8,FALSE)</f>
        <v>Si</v>
      </c>
      <c r="K226" s="136" t="str">
        <f>VLOOKUP(E226,VIP!$A$2:$O13295,6,0)</f>
        <v>NO</v>
      </c>
      <c r="L226" s="134" t="s">
        <v>2419</v>
      </c>
      <c r="M226" s="130" t="s">
        <v>2456</v>
      </c>
      <c r="N226" s="130" t="s">
        <v>2463</v>
      </c>
      <c r="O226" s="153" t="s">
        <v>2484</v>
      </c>
      <c r="P226" s="135"/>
      <c r="Q226" s="130" t="s">
        <v>2419</v>
      </c>
    </row>
    <row r="227" spans="1:17" ht="18" hidden="1" x14ac:dyDescent="0.25">
      <c r="A227" s="136" t="str">
        <f>VLOOKUP(E227,'LISTADO ATM'!$A$2:$C$899,3,0)</f>
        <v>DISTRITO NACIONAL</v>
      </c>
      <c r="B227" s="133" t="s">
        <v>2810</v>
      </c>
      <c r="C227" s="131">
        <v>44320.961273148147</v>
      </c>
      <c r="D227" s="131" t="s">
        <v>2459</v>
      </c>
      <c r="E227" s="132">
        <v>415</v>
      </c>
      <c r="F227" s="153" t="str">
        <f>VLOOKUP(E227,VIP!$A$2:$O12886,2,0)</f>
        <v>DRBR415</v>
      </c>
      <c r="G227" s="136" t="str">
        <f>VLOOKUP(E227,'LISTADO ATM'!$A$2:$B$898,2,0)</f>
        <v xml:space="preserve">ATM Autobanco San Martín I </v>
      </c>
      <c r="H227" s="136" t="str">
        <f>VLOOKUP(E227,VIP!$A$2:$O17807,7,FALSE)</f>
        <v>Si</v>
      </c>
      <c r="I227" s="136" t="str">
        <f>VLOOKUP(E227,VIP!$A$2:$O9772,8,FALSE)</f>
        <v>Si</v>
      </c>
      <c r="J227" s="136" t="str">
        <f>VLOOKUP(E227,VIP!$A$2:$O9722,8,FALSE)</f>
        <v>Si</v>
      </c>
      <c r="K227" s="136" t="str">
        <f>VLOOKUP(E227,VIP!$A$2:$O13296,6,0)</f>
        <v>NO</v>
      </c>
      <c r="L227" s="134" t="s">
        <v>2419</v>
      </c>
      <c r="M227" s="130" t="s">
        <v>2456</v>
      </c>
      <c r="N227" s="130" t="s">
        <v>2463</v>
      </c>
      <c r="O227" s="153" t="s">
        <v>2464</v>
      </c>
      <c r="P227" s="135"/>
      <c r="Q227" s="130" t="s">
        <v>2419</v>
      </c>
    </row>
    <row r="228" spans="1:17" ht="18" hidden="1" x14ac:dyDescent="0.25">
      <c r="A228" s="136" t="str">
        <f>VLOOKUP(E228,'LISTADO ATM'!$A$2:$C$899,3,0)</f>
        <v>DISTRITO NACIONAL</v>
      </c>
      <c r="B228" s="133" t="s">
        <v>2811</v>
      </c>
      <c r="C228" s="131">
        <v>44320.96197916667</v>
      </c>
      <c r="D228" s="131" t="s">
        <v>2459</v>
      </c>
      <c r="E228" s="132">
        <v>416</v>
      </c>
      <c r="F228" s="153" t="str">
        <f>VLOOKUP(E228,VIP!$A$2:$O12887,2,0)</f>
        <v>DRBR416</v>
      </c>
      <c r="G228" s="136" t="str">
        <f>VLOOKUP(E228,'LISTADO ATM'!$A$2:$B$898,2,0)</f>
        <v xml:space="preserve">ATM Autobanco San Martín II </v>
      </c>
      <c r="H228" s="136" t="str">
        <f>VLOOKUP(E228,VIP!$A$2:$O17808,7,FALSE)</f>
        <v>Si</v>
      </c>
      <c r="I228" s="136" t="str">
        <f>VLOOKUP(E228,VIP!$A$2:$O9773,8,FALSE)</f>
        <v>Si</v>
      </c>
      <c r="J228" s="136" t="str">
        <f>VLOOKUP(E228,VIP!$A$2:$O9723,8,FALSE)</f>
        <v>Si</v>
      </c>
      <c r="K228" s="136" t="str">
        <f>VLOOKUP(E228,VIP!$A$2:$O13297,6,0)</f>
        <v>NO</v>
      </c>
      <c r="L228" s="134" t="s">
        <v>2419</v>
      </c>
      <c r="M228" s="130" t="s">
        <v>2456</v>
      </c>
      <c r="N228" s="130" t="s">
        <v>2463</v>
      </c>
      <c r="O228" s="153" t="s">
        <v>2464</v>
      </c>
      <c r="P228" s="135"/>
      <c r="Q228" s="130" t="s">
        <v>2419</v>
      </c>
    </row>
    <row r="229" spans="1:17" ht="18" hidden="1" x14ac:dyDescent="0.25">
      <c r="A229" s="136" t="str">
        <f>VLOOKUP(E229,'LISTADO ATM'!$A$2:$C$899,3,0)</f>
        <v>DISTRITO NACIONAL</v>
      </c>
      <c r="B229" s="133" t="s">
        <v>2812</v>
      </c>
      <c r="C229" s="131">
        <v>44320.962847222225</v>
      </c>
      <c r="D229" s="131" t="s">
        <v>2459</v>
      </c>
      <c r="E229" s="132">
        <v>949</v>
      </c>
      <c r="F229" s="153" t="str">
        <f>VLOOKUP(E229,VIP!$A$2:$O12888,2,0)</f>
        <v>DRBR23D</v>
      </c>
      <c r="G229" s="136" t="str">
        <f>VLOOKUP(E229,'LISTADO ATM'!$A$2:$B$898,2,0)</f>
        <v xml:space="preserve">ATM S/M Bravo San Isidro Coral Mall </v>
      </c>
      <c r="H229" s="136" t="str">
        <f>VLOOKUP(E229,VIP!$A$2:$O17809,7,FALSE)</f>
        <v>Si</v>
      </c>
      <c r="I229" s="136" t="str">
        <f>VLOOKUP(E229,VIP!$A$2:$O9774,8,FALSE)</f>
        <v>No</v>
      </c>
      <c r="J229" s="136" t="str">
        <f>VLOOKUP(E229,VIP!$A$2:$O9724,8,FALSE)</f>
        <v>No</v>
      </c>
      <c r="K229" s="136" t="str">
        <f>VLOOKUP(E229,VIP!$A$2:$O13298,6,0)</f>
        <v>NO</v>
      </c>
      <c r="L229" s="134" t="s">
        <v>2419</v>
      </c>
      <c r="M229" s="130" t="s">
        <v>2456</v>
      </c>
      <c r="N229" s="130" t="s">
        <v>2463</v>
      </c>
      <c r="O229" s="153" t="s">
        <v>2464</v>
      </c>
      <c r="P229" s="135"/>
      <c r="Q229" s="130" t="s">
        <v>2419</v>
      </c>
    </row>
    <row r="230" spans="1:17" ht="18" hidden="1" x14ac:dyDescent="0.25">
      <c r="A230" s="136" t="str">
        <f>VLOOKUP(E230,'LISTADO ATM'!$A$2:$C$899,3,0)</f>
        <v>DISTRITO NACIONAL</v>
      </c>
      <c r="B230" s="133" t="s">
        <v>2813</v>
      </c>
      <c r="C230" s="131">
        <v>44320.963425925926</v>
      </c>
      <c r="D230" s="131" t="s">
        <v>2459</v>
      </c>
      <c r="E230" s="132">
        <v>327</v>
      </c>
      <c r="F230" s="153" t="str">
        <f>VLOOKUP(E230,VIP!$A$2:$O12889,2,0)</f>
        <v>DRBR327</v>
      </c>
      <c r="G230" s="136" t="str">
        <f>VLOOKUP(E230,'LISTADO ATM'!$A$2:$B$898,2,0)</f>
        <v xml:space="preserve">ATM UNP CCN (Nacional 27 de Febrero) </v>
      </c>
      <c r="H230" s="136" t="str">
        <f>VLOOKUP(E230,VIP!$A$2:$O17810,7,FALSE)</f>
        <v>Si</v>
      </c>
      <c r="I230" s="136" t="str">
        <f>VLOOKUP(E230,VIP!$A$2:$O9775,8,FALSE)</f>
        <v>Si</v>
      </c>
      <c r="J230" s="136" t="str">
        <f>VLOOKUP(E230,VIP!$A$2:$O9725,8,FALSE)</f>
        <v>Si</v>
      </c>
      <c r="K230" s="136" t="str">
        <f>VLOOKUP(E230,VIP!$A$2:$O13299,6,0)</f>
        <v>NO</v>
      </c>
      <c r="L230" s="134" t="s">
        <v>2450</v>
      </c>
      <c r="M230" s="130" t="s">
        <v>2456</v>
      </c>
      <c r="N230" s="130" t="s">
        <v>2463</v>
      </c>
      <c r="O230" s="153" t="s">
        <v>2464</v>
      </c>
      <c r="P230" s="135"/>
      <c r="Q230" s="130" t="s">
        <v>2450</v>
      </c>
    </row>
    <row r="231" spans="1:17" ht="18" hidden="1" x14ac:dyDescent="0.25">
      <c r="A231" s="136" t="str">
        <f>VLOOKUP(E231,'LISTADO ATM'!$A$2:$C$899,3,0)</f>
        <v>NORTE</v>
      </c>
      <c r="B231" s="133" t="s">
        <v>2814</v>
      </c>
      <c r="C231" s="131">
        <v>44320.96435185185</v>
      </c>
      <c r="D231" s="131" t="s">
        <v>2575</v>
      </c>
      <c r="E231" s="132">
        <v>496</v>
      </c>
      <c r="F231" s="153" t="str">
        <f>VLOOKUP(E231,VIP!$A$2:$O12890,2,0)</f>
        <v>DRBR496</v>
      </c>
      <c r="G231" s="136" t="str">
        <f>VLOOKUP(E231,'LISTADO ATM'!$A$2:$B$898,2,0)</f>
        <v xml:space="preserve">ATM Multicentro La Sirena Bonao </v>
      </c>
      <c r="H231" s="136" t="str">
        <f>VLOOKUP(E231,VIP!$A$2:$O17811,7,FALSE)</f>
        <v>Si</v>
      </c>
      <c r="I231" s="136" t="str">
        <f>VLOOKUP(E231,VIP!$A$2:$O9776,8,FALSE)</f>
        <v>Si</v>
      </c>
      <c r="J231" s="136" t="str">
        <f>VLOOKUP(E231,VIP!$A$2:$O9726,8,FALSE)</f>
        <v>Si</v>
      </c>
      <c r="K231" s="136" t="str">
        <f>VLOOKUP(E231,VIP!$A$2:$O13300,6,0)</f>
        <v>NO</v>
      </c>
      <c r="L231" s="134" t="s">
        <v>2450</v>
      </c>
      <c r="M231" s="130" t="s">
        <v>2456</v>
      </c>
      <c r="N231" s="130" t="s">
        <v>2463</v>
      </c>
      <c r="O231" s="153" t="s">
        <v>2576</v>
      </c>
      <c r="P231" s="135"/>
      <c r="Q231" s="130" t="s">
        <v>2450</v>
      </c>
    </row>
    <row r="232" spans="1:17" ht="18" hidden="1" x14ac:dyDescent="0.25">
      <c r="A232" s="136" t="str">
        <f>VLOOKUP(E232,'LISTADO ATM'!$A$2:$C$899,3,0)</f>
        <v>SUR</v>
      </c>
      <c r="B232" s="133" t="s">
        <v>2815</v>
      </c>
      <c r="C232" s="131">
        <v>44320.965370370373</v>
      </c>
      <c r="D232" s="131" t="s">
        <v>2459</v>
      </c>
      <c r="E232" s="132">
        <v>781</v>
      </c>
      <c r="F232" s="153" t="str">
        <f>VLOOKUP(E232,VIP!$A$2:$O12891,2,0)</f>
        <v>DRBR186</v>
      </c>
      <c r="G232" s="136" t="str">
        <f>VLOOKUP(E232,'LISTADO ATM'!$A$2:$B$898,2,0)</f>
        <v xml:space="preserve">ATM Estación Isla Barahona </v>
      </c>
      <c r="H232" s="136" t="str">
        <f>VLOOKUP(E232,VIP!$A$2:$O17812,7,FALSE)</f>
        <v>Si</v>
      </c>
      <c r="I232" s="136" t="str">
        <f>VLOOKUP(E232,VIP!$A$2:$O9777,8,FALSE)</f>
        <v>Si</v>
      </c>
      <c r="J232" s="136" t="str">
        <f>VLOOKUP(E232,VIP!$A$2:$O9727,8,FALSE)</f>
        <v>Si</v>
      </c>
      <c r="K232" s="136" t="str">
        <f>VLOOKUP(E232,VIP!$A$2:$O13301,6,0)</f>
        <v>NO</v>
      </c>
      <c r="L232" s="134" t="s">
        <v>2450</v>
      </c>
      <c r="M232" s="130" t="s">
        <v>2456</v>
      </c>
      <c r="N232" s="130" t="s">
        <v>2463</v>
      </c>
      <c r="O232" s="153" t="s">
        <v>2464</v>
      </c>
      <c r="P232" s="135"/>
      <c r="Q232" s="130" t="s">
        <v>2450</v>
      </c>
    </row>
    <row r="233" spans="1:17" ht="18" hidden="1" x14ac:dyDescent="0.25">
      <c r="A233" s="136" t="str">
        <f>VLOOKUP(E233,'LISTADO ATM'!$A$2:$C$899,3,0)</f>
        <v>SUR</v>
      </c>
      <c r="B233" s="133" t="s">
        <v>2816</v>
      </c>
      <c r="C233" s="131">
        <v>44320.96707175926</v>
      </c>
      <c r="D233" s="131" t="s">
        <v>2459</v>
      </c>
      <c r="E233" s="132">
        <v>44</v>
      </c>
      <c r="F233" s="153" t="str">
        <f>VLOOKUP(E233,VIP!$A$2:$O12892,2,0)</f>
        <v>DRBR044</v>
      </c>
      <c r="G233" s="136" t="str">
        <f>VLOOKUP(E233,'LISTADO ATM'!$A$2:$B$898,2,0)</f>
        <v xml:space="preserve">ATM Oficina Pedernales </v>
      </c>
      <c r="H233" s="136" t="str">
        <f>VLOOKUP(E233,VIP!$A$2:$O17813,7,FALSE)</f>
        <v>Si</v>
      </c>
      <c r="I233" s="136" t="str">
        <f>VLOOKUP(E233,VIP!$A$2:$O9778,8,FALSE)</f>
        <v>Si</v>
      </c>
      <c r="J233" s="136" t="str">
        <f>VLOOKUP(E233,VIP!$A$2:$O9728,8,FALSE)</f>
        <v>Si</v>
      </c>
      <c r="K233" s="136" t="str">
        <f>VLOOKUP(E233,VIP!$A$2:$O13302,6,0)</f>
        <v>SI</v>
      </c>
      <c r="L233" s="134" t="s">
        <v>2590</v>
      </c>
      <c r="M233" s="130" t="s">
        <v>2456</v>
      </c>
      <c r="N233" s="130" t="s">
        <v>2463</v>
      </c>
      <c r="O233" s="153" t="s">
        <v>2464</v>
      </c>
      <c r="P233" s="135"/>
      <c r="Q233" s="130" t="s">
        <v>2590</v>
      </c>
    </row>
  </sheetData>
  <autoFilter ref="A4:Q233">
    <filterColumn colId="12">
      <filters>
        <filter val="En Servicio"/>
      </filters>
    </filterColumn>
    <sortState ref="A5:Q22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34:E1048576 E1:E4">
    <cfRule type="duplicateValues" dxfId="500" priority="323"/>
  </conditionalFormatting>
  <conditionalFormatting sqref="E234:E1048576 E1:E4">
    <cfRule type="duplicateValues" dxfId="499" priority="319"/>
    <cfRule type="duplicateValues" dxfId="498" priority="320"/>
  </conditionalFormatting>
  <conditionalFormatting sqref="B234:B1048576 B77:B106 B1:B4">
    <cfRule type="duplicateValues" dxfId="497" priority="306"/>
  </conditionalFormatting>
  <conditionalFormatting sqref="E234:E1048576 E1:E4">
    <cfRule type="duplicateValues" dxfId="496" priority="216"/>
    <cfRule type="duplicateValues" dxfId="495" priority="234"/>
    <cfRule type="duplicateValues" dxfId="494" priority="265"/>
    <cfRule type="duplicateValues" dxfId="493" priority="281"/>
  </conditionalFormatting>
  <conditionalFormatting sqref="E234:E1048576">
    <cfRule type="duplicateValues" dxfId="492" priority="189"/>
    <cfRule type="duplicateValues" dxfId="491" priority="190"/>
  </conditionalFormatting>
  <conditionalFormatting sqref="E234:E1048576">
    <cfRule type="duplicateValues" dxfId="490" priority="182"/>
  </conditionalFormatting>
  <conditionalFormatting sqref="B34:B38">
    <cfRule type="duplicateValues" dxfId="489" priority="181"/>
  </conditionalFormatting>
  <conditionalFormatting sqref="B34:B38">
    <cfRule type="duplicateValues" dxfId="488" priority="180"/>
  </conditionalFormatting>
  <conditionalFormatting sqref="B39:B45">
    <cfRule type="duplicateValues" dxfId="487" priority="143"/>
  </conditionalFormatting>
  <conditionalFormatting sqref="B39:B45">
    <cfRule type="duplicateValues" dxfId="486" priority="142"/>
  </conditionalFormatting>
  <conditionalFormatting sqref="B5:B8">
    <cfRule type="duplicateValues" dxfId="485" priority="119989"/>
  </conditionalFormatting>
  <conditionalFormatting sqref="B107:B140">
    <cfRule type="duplicateValues" dxfId="484" priority="112"/>
  </conditionalFormatting>
  <conditionalFormatting sqref="B107:B140">
    <cfRule type="duplicateValues" dxfId="483" priority="96"/>
  </conditionalFormatting>
  <conditionalFormatting sqref="B9:B12">
    <cfRule type="duplicateValues" dxfId="482" priority="120478"/>
  </conditionalFormatting>
  <conditionalFormatting sqref="B46:B106">
    <cfRule type="duplicateValues" dxfId="481" priority="120710"/>
  </conditionalFormatting>
  <conditionalFormatting sqref="B13:B33">
    <cfRule type="duplicateValues" dxfId="480" priority="120734"/>
  </conditionalFormatting>
  <conditionalFormatting sqref="B141:B145">
    <cfRule type="duplicateValues" dxfId="479" priority="120827"/>
  </conditionalFormatting>
  <conditionalFormatting sqref="B157">
    <cfRule type="duplicateValues" dxfId="478" priority="62"/>
  </conditionalFormatting>
  <conditionalFormatting sqref="B146:B156 B158">
    <cfRule type="duplicateValues" dxfId="477" priority="120947"/>
  </conditionalFormatting>
  <conditionalFormatting sqref="E188:E189">
    <cfRule type="duplicateValues" dxfId="476" priority="121023"/>
  </conditionalFormatting>
  <conditionalFormatting sqref="E188:E189">
    <cfRule type="duplicateValues" dxfId="475" priority="121024"/>
    <cfRule type="duplicateValues" dxfId="474" priority="121025"/>
  </conditionalFormatting>
  <conditionalFormatting sqref="B159:B189">
    <cfRule type="duplicateValues" dxfId="473" priority="121026"/>
  </conditionalFormatting>
  <conditionalFormatting sqref="E188:E189">
    <cfRule type="duplicateValues" dxfId="472" priority="121027"/>
    <cfRule type="duplicateValues" dxfId="471" priority="121028"/>
    <cfRule type="duplicateValues" dxfId="470" priority="121029"/>
    <cfRule type="duplicateValues" dxfId="469" priority="121030"/>
  </conditionalFormatting>
  <conditionalFormatting sqref="E5:E187">
    <cfRule type="duplicateValues" dxfId="468" priority="39"/>
  </conditionalFormatting>
  <conditionalFormatting sqref="E5:E187">
    <cfRule type="duplicateValues" dxfId="467" priority="37"/>
    <cfRule type="duplicateValues" dxfId="466" priority="38"/>
  </conditionalFormatting>
  <conditionalFormatting sqref="E5:E187">
    <cfRule type="duplicateValues" dxfId="465" priority="33"/>
    <cfRule type="duplicateValues" dxfId="464" priority="34"/>
    <cfRule type="duplicateValues" dxfId="463" priority="35"/>
    <cfRule type="duplicateValues" dxfId="462" priority="36"/>
  </conditionalFormatting>
  <conditionalFormatting sqref="E190:E197">
    <cfRule type="duplicateValues" dxfId="461" priority="121062"/>
  </conditionalFormatting>
  <conditionalFormatting sqref="E190:E197">
    <cfRule type="duplicateValues" dxfId="460" priority="121064"/>
    <cfRule type="duplicateValues" dxfId="459" priority="121065"/>
  </conditionalFormatting>
  <conditionalFormatting sqref="B190:B197">
    <cfRule type="duplicateValues" dxfId="458" priority="121068"/>
  </conditionalFormatting>
  <conditionalFormatting sqref="E190:E197">
    <cfRule type="duplicateValues" dxfId="457" priority="121070"/>
    <cfRule type="duplicateValues" dxfId="456" priority="121071"/>
    <cfRule type="duplicateValues" dxfId="455" priority="121072"/>
    <cfRule type="duplicateValues" dxfId="454" priority="121073"/>
  </conditionalFormatting>
  <conditionalFormatting sqref="E198:E215">
    <cfRule type="duplicateValues" dxfId="453" priority="24"/>
  </conditionalFormatting>
  <conditionalFormatting sqref="E198:E215">
    <cfRule type="duplicateValues" dxfId="452" priority="22"/>
    <cfRule type="duplicateValues" dxfId="451" priority="23"/>
  </conditionalFormatting>
  <conditionalFormatting sqref="B198:B215">
    <cfRule type="duplicateValues" dxfId="450" priority="21"/>
  </conditionalFormatting>
  <conditionalFormatting sqref="E198:E215">
    <cfRule type="duplicateValues" dxfId="449" priority="17"/>
    <cfRule type="duplicateValues" dxfId="448" priority="18"/>
    <cfRule type="duplicateValues" dxfId="447" priority="19"/>
    <cfRule type="duplicateValues" dxfId="446" priority="20"/>
  </conditionalFormatting>
  <conditionalFormatting sqref="E216:E225">
    <cfRule type="duplicateValues" dxfId="445" priority="16"/>
  </conditionalFormatting>
  <conditionalFormatting sqref="E216:E225">
    <cfRule type="duplicateValues" dxfId="444" priority="14"/>
    <cfRule type="duplicateValues" dxfId="443" priority="15"/>
  </conditionalFormatting>
  <conditionalFormatting sqref="B216:B225">
    <cfRule type="duplicateValues" dxfId="442" priority="13"/>
  </conditionalFormatting>
  <conditionalFormatting sqref="E216:E225">
    <cfRule type="duplicateValues" dxfId="441" priority="9"/>
    <cfRule type="duplicateValues" dxfId="440" priority="10"/>
    <cfRule type="duplicateValues" dxfId="439" priority="11"/>
    <cfRule type="duplicateValues" dxfId="438" priority="12"/>
  </conditionalFormatting>
  <conditionalFormatting sqref="E226:E233">
    <cfRule type="duplicateValues" dxfId="437" priority="8"/>
  </conditionalFormatting>
  <conditionalFormatting sqref="E226:E233">
    <cfRule type="duplicateValues" dxfId="436" priority="6"/>
    <cfRule type="duplicateValues" dxfId="435" priority="7"/>
  </conditionalFormatting>
  <conditionalFormatting sqref="B226:B233">
    <cfRule type="duplicateValues" dxfId="434" priority="5"/>
  </conditionalFormatting>
  <conditionalFormatting sqref="E226:E233">
    <cfRule type="duplicateValues" dxfId="433" priority="1"/>
    <cfRule type="duplicateValues" dxfId="432" priority="2"/>
    <cfRule type="duplicateValues" dxfId="431" priority="3"/>
    <cfRule type="duplicateValues" dxfId="430" priority="4"/>
  </conditionalFormatting>
  <hyperlinks>
    <hyperlink ref="B47" r:id="rId7" display="http://s460-helpdesk/CAisd/pdmweb.exe?OP=SEARCH+FACTORY=in+SKIPLIST=1+QBE.EQ.id=3580464"/>
    <hyperlink ref="B46" r:id="rId8" display="http://s460-helpdesk/CAisd/pdmweb.exe?OP=SEARCH+FACTORY=in+SKIPLIST=1+QBE.EQ.id=3580463"/>
    <hyperlink ref="B233" r:id="rId9" display="http://s460-helpdesk/CAisd/pdmweb.exe?OP=SEARCH+FACTORY=in+SKIPLIST=1+QBE.EQ.id=3583991"/>
    <hyperlink ref="B232" r:id="rId10" display="http://s460-helpdesk/CAisd/pdmweb.exe?OP=SEARCH+FACTORY=in+SKIPLIST=1+QBE.EQ.id=3583989"/>
    <hyperlink ref="B231" r:id="rId11" display="http://s460-helpdesk/CAisd/pdmweb.exe?OP=SEARCH+FACTORY=in+SKIPLIST=1+QBE.EQ.id=3583988"/>
    <hyperlink ref="B230" r:id="rId12" display="http://s460-helpdesk/CAisd/pdmweb.exe?OP=SEARCH+FACTORY=in+SKIPLIST=1+QBE.EQ.id=3583987"/>
    <hyperlink ref="B229" r:id="rId13" display="http://s460-helpdesk/CAisd/pdmweb.exe?OP=SEARCH+FACTORY=in+SKIPLIST=1+QBE.EQ.id=3583986"/>
    <hyperlink ref="B228" r:id="rId14" display="http://s460-helpdesk/CAisd/pdmweb.exe?OP=SEARCH+FACTORY=in+SKIPLIST=1+QBE.EQ.id=3583985"/>
    <hyperlink ref="B227" r:id="rId15" display="http://s460-helpdesk/CAisd/pdmweb.exe?OP=SEARCH+FACTORY=in+SKIPLIST=1+QBE.EQ.id=3583984"/>
    <hyperlink ref="B226" r:id="rId16" display="http://s460-helpdesk/CAisd/pdmweb.exe?OP=SEARCH+FACTORY=in+SKIPLIST=1+QBE.EQ.id=3583983"/>
  </hyperlinks>
  <pageMargins left="0.7" right="0.7" top="0.75" bottom="0.75" header="0.3" footer="0.3"/>
  <pageSetup scale="60" orientation="landscape" r:id="rId17"/>
  <legacy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zoomScaleNormal="100" workbookViewId="0">
      <selection activeCell="F1" sqref="F1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78" t="s">
        <v>2151</v>
      </c>
      <c r="B1" s="179"/>
      <c r="C1" s="179"/>
      <c r="D1" s="179"/>
      <c r="E1" s="180"/>
    </row>
    <row r="2" spans="1:5" ht="25.5" x14ac:dyDescent="0.25">
      <c r="A2" s="181" t="s">
        <v>2461</v>
      </c>
      <c r="B2" s="182"/>
      <c r="C2" s="182"/>
      <c r="D2" s="182"/>
      <c r="E2" s="183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98">
        <v>44320.25</v>
      </c>
      <c r="C4" s="98"/>
      <c r="D4" s="98"/>
      <c r="E4" s="107"/>
    </row>
    <row r="5" spans="1:5" ht="18.75" thickBot="1" x14ac:dyDescent="0.3">
      <c r="A5" s="104" t="s">
        <v>2415</v>
      </c>
      <c r="B5" s="198">
        <v>44320.708333333336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4" t="s">
        <v>2416</v>
      </c>
      <c r="B7" s="185"/>
      <c r="C7" s="185"/>
      <c r="D7" s="185"/>
      <c r="E7" s="186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97" t="str">
        <f>VLOOKUP(B9,'[1]LISTADO ATM'!$A$2:$C$821,3,0)</f>
        <v>DISTRITO NACIONAL</v>
      </c>
      <c r="B9" s="199">
        <v>931</v>
      </c>
      <c r="C9" s="200" t="str">
        <f>VLOOKUP(B9,'[1]LISTADO ATM'!$A$2:$B$821,2,0)</f>
        <v xml:space="preserve">ATM Autobanco Luperón I </v>
      </c>
      <c r="D9" s="201" t="s">
        <v>2621</v>
      </c>
      <c r="E9" s="202" t="s">
        <v>2600</v>
      </c>
    </row>
    <row r="10" spans="1:5" ht="18" x14ac:dyDescent="0.25">
      <c r="A10" s="97" t="str">
        <f>VLOOKUP(B10,'[1]LISTADO ATM'!$A$2:$C$821,3,0)</f>
        <v>DISTRITO NACIONAL</v>
      </c>
      <c r="B10" s="199">
        <v>722</v>
      </c>
      <c r="C10" s="200" t="str">
        <f>VLOOKUP(B10,'[1]LISTADO ATM'!$A$2:$B$821,2,0)</f>
        <v xml:space="preserve">ATM Oficina Charles de Gaulle III </v>
      </c>
      <c r="D10" s="201" t="s">
        <v>2621</v>
      </c>
      <c r="E10" s="202" t="s">
        <v>2605</v>
      </c>
    </row>
    <row r="11" spans="1:5" ht="18" x14ac:dyDescent="0.25">
      <c r="A11" s="97" t="str">
        <f>VLOOKUP(B11,'[1]LISTADO ATM'!$A$2:$C$821,3,0)</f>
        <v>DISTRITO NACIONAL</v>
      </c>
      <c r="B11" s="199">
        <v>813</v>
      </c>
      <c r="C11" s="200" t="str">
        <f>VLOOKUP(B11,'[1]LISTADO ATM'!$A$2:$B$821,2,0)</f>
        <v>ATM Oficina Occidental Mall</v>
      </c>
      <c r="D11" s="201" t="s">
        <v>2621</v>
      </c>
      <c r="E11" s="202">
        <v>3335872147</v>
      </c>
    </row>
    <row r="12" spans="1:5" ht="18" x14ac:dyDescent="0.25">
      <c r="A12" s="97" t="str">
        <f>VLOOKUP(B12,'[1]LISTADO ATM'!$A$2:$C$821,3,0)</f>
        <v>NORTE</v>
      </c>
      <c r="B12" s="199">
        <v>732</v>
      </c>
      <c r="C12" s="200" t="str">
        <f>VLOOKUP(B12,'[1]LISTADO ATM'!$A$2:$B$821,2,0)</f>
        <v xml:space="preserve">ATM Molino del Valle (Santiago) </v>
      </c>
      <c r="D12" s="201" t="s">
        <v>2621</v>
      </c>
      <c r="E12" s="202" t="s">
        <v>2649</v>
      </c>
    </row>
    <row r="13" spans="1:5" ht="18" x14ac:dyDescent="0.25">
      <c r="A13" s="97" t="str">
        <f>VLOOKUP(B13,'[1]LISTADO ATM'!$A$2:$C$821,3,0)</f>
        <v>ESTE</v>
      </c>
      <c r="B13" s="199">
        <v>114</v>
      </c>
      <c r="C13" s="200" t="str">
        <f>VLOOKUP(B13,'[1]LISTADO ATM'!$A$2:$B$821,2,0)</f>
        <v xml:space="preserve">ATM Oficina Hato Mayor </v>
      </c>
      <c r="D13" s="201" t="s">
        <v>2621</v>
      </c>
      <c r="E13" s="202" t="s">
        <v>2647</v>
      </c>
    </row>
    <row r="14" spans="1:5" ht="18" x14ac:dyDescent="0.25">
      <c r="A14" s="97" t="str">
        <f>VLOOKUP(B14,'[1]LISTADO ATM'!$A$2:$C$821,3,0)</f>
        <v>NORTE</v>
      </c>
      <c r="B14" s="199">
        <v>97</v>
      </c>
      <c r="C14" s="200" t="str">
        <f>VLOOKUP(B14,'[1]LISTADO ATM'!$A$2:$B$821,2,0)</f>
        <v xml:space="preserve">ATM Oficina Villa Riva </v>
      </c>
      <c r="D14" s="201" t="s">
        <v>2621</v>
      </c>
      <c r="E14" s="202" t="s">
        <v>2680</v>
      </c>
    </row>
    <row r="15" spans="1:5" ht="18" x14ac:dyDescent="0.25">
      <c r="A15" s="97" t="str">
        <f>VLOOKUP(B15,'[1]LISTADO ATM'!$A$2:$C$821,3,0)</f>
        <v>ESTE</v>
      </c>
      <c r="B15" s="199">
        <v>772</v>
      </c>
      <c r="C15" s="200" t="str">
        <f>VLOOKUP(B15,'[1]LISTADO ATM'!$A$2:$B$821,2,0)</f>
        <v xml:space="preserve">ATM UNP Yamasá </v>
      </c>
      <c r="D15" s="201" t="s">
        <v>2621</v>
      </c>
      <c r="E15" s="202" t="s">
        <v>2678</v>
      </c>
    </row>
    <row r="16" spans="1:5" ht="18" x14ac:dyDescent="0.25">
      <c r="A16" s="97" t="str">
        <f>VLOOKUP(B16,'[1]LISTADO ATM'!$A$2:$C$821,3,0)</f>
        <v>ESTE</v>
      </c>
      <c r="B16" s="199">
        <v>345</v>
      </c>
      <c r="C16" s="200" t="str">
        <f>VLOOKUP(B16,'[1]LISTADO ATM'!$A$2:$B$821,2,0)</f>
        <v>ATM Ofic. Yamasa II</v>
      </c>
      <c r="D16" s="201" t="s">
        <v>2621</v>
      </c>
      <c r="E16" s="202" t="s">
        <v>2677</v>
      </c>
    </row>
    <row r="17" spans="1:5" ht="18" x14ac:dyDescent="0.25">
      <c r="A17" s="97" t="str">
        <f>VLOOKUP(B17,'[1]LISTADO ATM'!$A$2:$C$821,3,0)</f>
        <v>NORTE</v>
      </c>
      <c r="B17" s="199">
        <v>749</v>
      </c>
      <c r="C17" s="200" t="str">
        <f>VLOOKUP(B17,'[1]LISTADO ATM'!$A$2:$B$821,2,0)</f>
        <v xml:space="preserve">ATM Oficina Yaque </v>
      </c>
      <c r="D17" s="201" t="s">
        <v>2621</v>
      </c>
      <c r="E17" s="202" t="s">
        <v>2675</v>
      </c>
    </row>
    <row r="18" spans="1:5" ht="18" x14ac:dyDescent="0.25">
      <c r="A18" s="97" t="str">
        <f>VLOOKUP(B18,'[1]LISTADO ATM'!$A$2:$C$821,3,0)</f>
        <v>DISTRITO NACIONAL</v>
      </c>
      <c r="B18" s="199">
        <v>516</v>
      </c>
      <c r="C18" s="200" t="str">
        <f>VLOOKUP(B18,'[1]LISTADO ATM'!$A$2:$B$821,2,0)</f>
        <v xml:space="preserve">ATM Oficina Gascue </v>
      </c>
      <c r="D18" s="201" t="s">
        <v>2621</v>
      </c>
      <c r="E18" s="202" t="s">
        <v>2673</v>
      </c>
    </row>
    <row r="19" spans="1:5" ht="18" x14ac:dyDescent="0.25">
      <c r="A19" s="97" t="str">
        <f>VLOOKUP(B19,'[1]LISTADO ATM'!$A$2:$C$821,3,0)</f>
        <v>NORTE</v>
      </c>
      <c r="B19" s="199">
        <v>290</v>
      </c>
      <c r="C19" s="200" t="str">
        <f>VLOOKUP(B19,'[1]LISTADO ATM'!$A$2:$B$821,2,0)</f>
        <v xml:space="preserve">ATM Oficina San Francisco de Macorís </v>
      </c>
      <c r="D19" s="201" t="s">
        <v>2621</v>
      </c>
      <c r="E19" s="202" t="s">
        <v>2817</v>
      </c>
    </row>
    <row r="20" spans="1:5" ht="18" x14ac:dyDescent="0.25">
      <c r="A20" s="97" t="str">
        <f>VLOOKUP(B20,'[1]LISTADO ATM'!$A$2:$C$821,3,0)</f>
        <v>NORTE</v>
      </c>
      <c r="B20" s="199">
        <v>649</v>
      </c>
      <c r="C20" s="200" t="str">
        <f>VLOOKUP(B20,'[1]LISTADO ATM'!$A$2:$B$821,2,0)</f>
        <v xml:space="preserve">ATM Oficina Galería 56 (San Francisco de Macorís) </v>
      </c>
      <c r="D20" s="201" t="s">
        <v>2621</v>
      </c>
      <c r="E20" s="202">
        <v>3335874121</v>
      </c>
    </row>
    <row r="21" spans="1:5" ht="18" x14ac:dyDescent="0.25">
      <c r="A21" s="97" t="str">
        <f>VLOOKUP(B21,'[1]LISTADO ATM'!$A$2:$C$821,3,0)</f>
        <v>SUR</v>
      </c>
      <c r="B21" s="199">
        <v>50</v>
      </c>
      <c r="C21" s="200" t="str">
        <f>VLOOKUP(B21,'[1]LISTADO ATM'!$A$2:$B$821,2,0)</f>
        <v xml:space="preserve">ATM Oficina Padre Las Casas (Azua) </v>
      </c>
      <c r="D21" s="201" t="s">
        <v>2621</v>
      </c>
      <c r="E21" s="202">
        <v>3335874132</v>
      </c>
    </row>
    <row r="22" spans="1:5" ht="18" x14ac:dyDescent="0.25">
      <c r="A22" s="97" t="str">
        <f>VLOOKUP(B22,'[1]LISTADO ATM'!$A$2:$C$821,3,0)</f>
        <v>DISTRITO NACIONAL</v>
      </c>
      <c r="B22" s="199">
        <v>551</v>
      </c>
      <c r="C22" s="200" t="str">
        <f>VLOOKUP(B22,'[1]LISTADO ATM'!$A$2:$B$821,2,0)</f>
        <v xml:space="preserve">ATM Oficina Padre Castellanos </v>
      </c>
      <c r="D22" s="201" t="s">
        <v>2621</v>
      </c>
      <c r="E22" s="202">
        <v>3335874325</v>
      </c>
    </row>
    <row r="23" spans="1:5" ht="18" x14ac:dyDescent="0.25">
      <c r="A23" s="97" t="str">
        <f>VLOOKUP(B23,'[1]LISTADO ATM'!$A$2:$C$821,3,0)</f>
        <v>NORTE</v>
      </c>
      <c r="B23" s="199">
        <v>950</v>
      </c>
      <c r="C23" s="200" t="str">
        <f>VLOOKUP(B23,'[1]LISTADO ATM'!$A$2:$B$821,2,0)</f>
        <v xml:space="preserve">ATM Oficina Monterrico </v>
      </c>
      <c r="D23" s="201" t="s">
        <v>2621</v>
      </c>
      <c r="E23" s="202" t="s">
        <v>2659</v>
      </c>
    </row>
    <row r="24" spans="1:5" ht="18" x14ac:dyDescent="0.25">
      <c r="A24" s="97" t="str">
        <f>VLOOKUP(B24,'[1]LISTADO ATM'!$A$2:$C$821,3,0)</f>
        <v>DISTRITO NACIONAL</v>
      </c>
      <c r="B24" s="199">
        <v>577</v>
      </c>
      <c r="C24" s="200" t="str">
        <f>VLOOKUP(B24,'[1]LISTADO ATM'!$A$2:$B$821,2,0)</f>
        <v xml:space="preserve">ATM Olé Ave. Duarte </v>
      </c>
      <c r="D24" s="201" t="s">
        <v>2621</v>
      </c>
      <c r="E24" s="202" t="s">
        <v>2616</v>
      </c>
    </row>
    <row r="25" spans="1:5" ht="18" x14ac:dyDescent="0.25">
      <c r="A25" s="97" t="str">
        <f>VLOOKUP(B25,'[1]LISTADO ATM'!$A$2:$C$821,3,0)</f>
        <v>DISTRITO NACIONAL</v>
      </c>
      <c r="B25" s="199">
        <v>192</v>
      </c>
      <c r="C25" s="200" t="str">
        <f>VLOOKUP(B25,'[1]LISTADO ATM'!$A$2:$B$821,2,0)</f>
        <v xml:space="preserve">ATM Autobanco Luperón II </v>
      </c>
      <c r="D25" s="201" t="s">
        <v>2621</v>
      </c>
      <c r="E25" s="202" t="s">
        <v>2643</v>
      </c>
    </row>
    <row r="26" spans="1:5" ht="18" x14ac:dyDescent="0.25">
      <c r="A26" s="97" t="str">
        <f>VLOOKUP(B26,'[1]LISTADO ATM'!$A$2:$C$821,3,0)</f>
        <v>DISTRITO NACIONAL</v>
      </c>
      <c r="B26" s="199">
        <v>911</v>
      </c>
      <c r="C26" s="200" t="str">
        <f>VLOOKUP(B26,'[1]LISTADO ATM'!$A$2:$B$821,2,0)</f>
        <v xml:space="preserve">ATM Oficina Venezuela II </v>
      </c>
      <c r="D26" s="201" t="s">
        <v>2621</v>
      </c>
      <c r="E26" s="202" t="s">
        <v>2660</v>
      </c>
    </row>
    <row r="27" spans="1:5" ht="18" x14ac:dyDescent="0.25">
      <c r="A27" s="97" t="str">
        <f>VLOOKUP(B27,'[1]LISTADO ATM'!$A$2:$C$821,3,0)</f>
        <v>NORTE</v>
      </c>
      <c r="B27" s="199">
        <v>492</v>
      </c>
      <c r="C27" s="200" t="str">
        <f>VLOOKUP(B27,'[1]LISTADO ATM'!$A$2:$B$821,2,0)</f>
        <v>S/M Nacional El Dorado (Santiago)</v>
      </c>
      <c r="D27" s="201" t="s">
        <v>2621</v>
      </c>
      <c r="E27" s="202" t="s">
        <v>2681</v>
      </c>
    </row>
    <row r="28" spans="1:5" ht="18" x14ac:dyDescent="0.25">
      <c r="A28" s="97" t="str">
        <f>VLOOKUP(B28,'[1]LISTADO ATM'!$A$2:$C$821,3,0)</f>
        <v>DISTRITO NACIONAL</v>
      </c>
      <c r="B28" s="199">
        <v>957</v>
      </c>
      <c r="C28" s="200" t="str">
        <f>VLOOKUP(B28,'[1]LISTADO ATM'!$A$2:$B$821,2,0)</f>
        <v xml:space="preserve">ATM Oficina Venezuela </v>
      </c>
      <c r="D28" s="201" t="s">
        <v>2621</v>
      </c>
      <c r="E28" s="202" t="s">
        <v>2818</v>
      </c>
    </row>
    <row r="29" spans="1:5" ht="18" x14ac:dyDescent="0.25">
      <c r="A29" s="97" t="str">
        <f>VLOOKUP(B29,'[1]LISTADO ATM'!$A$2:$C$821,3,0)</f>
        <v>DISTRITO NACIONAL</v>
      </c>
      <c r="B29" s="199">
        <v>354</v>
      </c>
      <c r="C29" s="200" t="str">
        <f>VLOOKUP(B29,'[1]LISTADO ATM'!$A$2:$B$821,2,0)</f>
        <v xml:space="preserve">ATM Oficina Núñez de Cáceres II </v>
      </c>
      <c r="D29" s="201" t="s">
        <v>2621</v>
      </c>
      <c r="E29" s="202" t="s">
        <v>2583</v>
      </c>
    </row>
    <row r="30" spans="1:5" ht="18" x14ac:dyDescent="0.25">
      <c r="A30" s="97" t="str">
        <f>VLOOKUP(B30,'[1]LISTADO ATM'!$A$2:$C$821,3,0)</f>
        <v>DISTRITO NACIONAL</v>
      </c>
      <c r="B30" s="199">
        <v>946</v>
      </c>
      <c r="C30" s="200" t="str">
        <f>VLOOKUP(B30,'[1]LISTADO ATM'!$A$2:$B$821,2,0)</f>
        <v xml:space="preserve">ATM Oficina Núñez de Cáceres I </v>
      </c>
      <c r="D30" s="201" t="s">
        <v>2621</v>
      </c>
      <c r="E30" s="202" t="s">
        <v>2584</v>
      </c>
    </row>
    <row r="31" spans="1:5" ht="18" x14ac:dyDescent="0.25">
      <c r="A31" s="97" t="str">
        <f>VLOOKUP(B31,'[1]LISTADO ATM'!$A$2:$C$821,3,0)</f>
        <v>DISTRITO NACIONAL</v>
      </c>
      <c r="B31" s="199">
        <v>96</v>
      </c>
      <c r="C31" s="200" t="str">
        <f>VLOOKUP(B31,'[1]LISTADO ATM'!$A$2:$B$821,2,0)</f>
        <v>ATM S/M Caribe Av. Charles de Gaulle</v>
      </c>
      <c r="D31" s="201" t="s">
        <v>2621</v>
      </c>
      <c r="E31" s="202" t="s">
        <v>2599</v>
      </c>
    </row>
    <row r="32" spans="1:5" ht="18" x14ac:dyDescent="0.25">
      <c r="A32" s="97" t="str">
        <f>VLOOKUP(B32,'[1]LISTADO ATM'!$A$2:$C$821,3,0)</f>
        <v>NORTE</v>
      </c>
      <c r="B32" s="199">
        <v>809</v>
      </c>
      <c r="C32" s="200" t="str">
        <f>VLOOKUP(B32,'[1]LISTADO ATM'!$A$2:$B$821,2,0)</f>
        <v>ATM Yoma (Cotuí)</v>
      </c>
      <c r="D32" s="201" t="s">
        <v>2621</v>
      </c>
      <c r="E32" s="202" t="s">
        <v>2606</v>
      </c>
    </row>
    <row r="33" spans="1:5" ht="18" x14ac:dyDescent="0.25">
      <c r="A33" s="97" t="str">
        <f>VLOOKUP(B33,'[1]LISTADO ATM'!$A$2:$C$821,3,0)</f>
        <v>DISTRITO NACIONAL</v>
      </c>
      <c r="B33" s="199">
        <v>590</v>
      </c>
      <c r="C33" s="200" t="str">
        <f>VLOOKUP(B33,'[1]LISTADO ATM'!$A$2:$B$821,2,0)</f>
        <v xml:space="preserve">ATM Olé Aut. Las Américas </v>
      </c>
      <c r="D33" s="201" t="s">
        <v>2621</v>
      </c>
      <c r="E33" s="202" t="s">
        <v>2611</v>
      </c>
    </row>
    <row r="34" spans="1:5" ht="18" x14ac:dyDescent="0.25">
      <c r="A34" s="97" t="str">
        <f>VLOOKUP(B34,'[1]LISTADO ATM'!$A$2:$C$821,3,0)</f>
        <v>DISTRITO NACIONAL</v>
      </c>
      <c r="B34" s="199">
        <v>908</v>
      </c>
      <c r="C34" s="200" t="str">
        <f>VLOOKUP(B34,'[1]LISTADO ATM'!$A$2:$B$821,2,0)</f>
        <v xml:space="preserve">ATM Oficina Plaza Botánika </v>
      </c>
      <c r="D34" s="201" t="s">
        <v>2621</v>
      </c>
      <c r="E34" s="202" t="s">
        <v>2608</v>
      </c>
    </row>
    <row r="35" spans="1:5" ht="18" x14ac:dyDescent="0.25">
      <c r="A35" s="97" t="str">
        <f>VLOOKUP(B35,'[1]LISTADO ATM'!$A$2:$C$821,3,0)</f>
        <v>DISTRITO NACIONAL</v>
      </c>
      <c r="B35" s="199">
        <v>684</v>
      </c>
      <c r="C35" s="200" t="str">
        <f>VLOOKUP(B35,'[1]LISTADO ATM'!$A$2:$B$821,2,0)</f>
        <v>ATM Estación Texaco Prolongación 27 Febrero</v>
      </c>
      <c r="D35" s="201" t="s">
        <v>2621</v>
      </c>
      <c r="E35" s="202" t="s">
        <v>2652</v>
      </c>
    </row>
    <row r="36" spans="1:5" ht="18" x14ac:dyDescent="0.25">
      <c r="A36" s="97" t="str">
        <f>VLOOKUP(B36,'[1]LISTADO ATM'!$A$2:$C$821,3,0)</f>
        <v>NORTE</v>
      </c>
      <c r="B36" s="199">
        <v>687</v>
      </c>
      <c r="C36" s="200" t="str">
        <f>VLOOKUP(B36,'[1]LISTADO ATM'!$A$2:$B$821,2,0)</f>
        <v>ATM Oficina Monterrico II</v>
      </c>
      <c r="D36" s="201" t="s">
        <v>2621</v>
      </c>
      <c r="E36" s="202" t="s">
        <v>2651</v>
      </c>
    </row>
    <row r="37" spans="1:5" ht="18" x14ac:dyDescent="0.25">
      <c r="A37" s="97" t="str">
        <f>VLOOKUP(B37,'[1]LISTADO ATM'!$A$2:$C$821,3,0)</f>
        <v>SUR</v>
      </c>
      <c r="B37" s="199">
        <v>296</v>
      </c>
      <c r="C37" s="200" t="str">
        <f>VLOOKUP(B37,'[1]LISTADO ATM'!$A$2:$B$821,2,0)</f>
        <v>ATM Estación BANICOMB (Baní)  ECO Petroleo</v>
      </c>
      <c r="D37" s="201" t="s">
        <v>2621</v>
      </c>
      <c r="E37" s="202" t="s">
        <v>2650</v>
      </c>
    </row>
    <row r="38" spans="1:5" ht="18" x14ac:dyDescent="0.25">
      <c r="A38" s="97" t="str">
        <f>VLOOKUP(B38,'[1]LISTADO ATM'!$A$2:$C$821,3,0)</f>
        <v>DISTRITO NACIONAL</v>
      </c>
      <c r="B38" s="199">
        <v>744</v>
      </c>
      <c r="C38" s="200" t="str">
        <f>VLOOKUP(B38,'[1]LISTADO ATM'!$A$2:$B$821,2,0)</f>
        <v xml:space="preserve">ATM Multicentro La Sirena Venezuela </v>
      </c>
      <c r="D38" s="201" t="s">
        <v>2621</v>
      </c>
      <c r="E38" s="202" t="s">
        <v>2648</v>
      </c>
    </row>
    <row r="39" spans="1:5" ht="18" x14ac:dyDescent="0.25">
      <c r="A39" s="97" t="str">
        <f>VLOOKUP(B39,'[1]LISTADO ATM'!$A$2:$C$821,3,0)</f>
        <v>DISTRITO NACIONAL</v>
      </c>
      <c r="B39" s="199">
        <v>697</v>
      </c>
      <c r="C39" s="200" t="str">
        <f>VLOOKUP(B39,'[1]LISTADO ATM'!$A$2:$B$821,2,0)</f>
        <v>ATM Hipermercado Olé Ciudad Juan Bosch</v>
      </c>
      <c r="D39" s="201" t="s">
        <v>2621</v>
      </c>
      <c r="E39" s="202" t="s">
        <v>2666</v>
      </c>
    </row>
    <row r="40" spans="1:5" ht="18" x14ac:dyDescent="0.25">
      <c r="A40" s="97" t="str">
        <f>VLOOKUP(B40,'[1]LISTADO ATM'!$A$2:$C$821,3,0)</f>
        <v>SUR</v>
      </c>
      <c r="B40" s="199">
        <v>829</v>
      </c>
      <c r="C40" s="200" t="str">
        <f>VLOOKUP(B40,'[1]LISTADO ATM'!$A$2:$B$821,2,0)</f>
        <v xml:space="preserve">ATM UNP Multicentro Sirena Baní </v>
      </c>
      <c r="D40" s="201" t="s">
        <v>2621</v>
      </c>
      <c r="E40" s="202" t="s">
        <v>2662</v>
      </c>
    </row>
    <row r="41" spans="1:5" ht="18" x14ac:dyDescent="0.25">
      <c r="A41" s="97" t="str">
        <f>VLOOKUP(B41,'[1]LISTADO ATM'!$A$2:$C$821,3,0)</f>
        <v>DISTRITO NACIONAL</v>
      </c>
      <c r="B41" s="199">
        <v>238</v>
      </c>
      <c r="C41" s="200" t="str">
        <f>VLOOKUP(B41,'[1]LISTADO ATM'!$A$2:$B$821,2,0)</f>
        <v xml:space="preserve">ATM Multicentro La Sirena Charles de Gaulle </v>
      </c>
      <c r="D41" s="201" t="s">
        <v>2621</v>
      </c>
      <c r="E41" s="202" t="s">
        <v>2674</v>
      </c>
    </row>
    <row r="42" spans="1:5" ht="18" x14ac:dyDescent="0.25">
      <c r="A42" s="97" t="str">
        <f>VLOOKUP(B42,'[1]LISTADO ATM'!$A$2:$C$821,3,0)</f>
        <v>DISTRITO NACIONAL</v>
      </c>
      <c r="B42" s="199">
        <v>889</v>
      </c>
      <c r="C42" s="200" t="str">
        <f>VLOOKUP(B42,'[1]LISTADO ATM'!$A$2:$B$821,2,0)</f>
        <v>ATM Oficina Plaza Lama Máximo Gómez II</v>
      </c>
      <c r="D42" s="201" t="s">
        <v>2621</v>
      </c>
      <c r="E42" s="202" t="s">
        <v>2672</v>
      </c>
    </row>
    <row r="43" spans="1:5" ht="18" x14ac:dyDescent="0.25">
      <c r="A43" s="97" t="str">
        <f>VLOOKUP(B43,'[1]LISTADO ATM'!$A$2:$C$821,3,0)</f>
        <v>DISTRITO NACIONAL</v>
      </c>
      <c r="B43" s="199">
        <v>31</v>
      </c>
      <c r="C43" s="200" t="str">
        <f>VLOOKUP(B43,'[1]LISTADO ATM'!$A$2:$B$821,2,0)</f>
        <v xml:space="preserve">ATM Oficina San Martín I </v>
      </c>
      <c r="D43" s="201" t="s">
        <v>2621</v>
      </c>
      <c r="E43" s="202" t="s">
        <v>2669</v>
      </c>
    </row>
    <row r="44" spans="1:5" ht="18" x14ac:dyDescent="0.25">
      <c r="A44" s="97" t="str">
        <f>VLOOKUP(B44,'[1]LISTADO ATM'!$A$2:$C$821,3,0)</f>
        <v>DISTRITO NACIONAL</v>
      </c>
      <c r="B44" s="199">
        <v>983</v>
      </c>
      <c r="C44" s="200" t="str">
        <f>VLOOKUP(B44,'[1]LISTADO ATM'!$A$2:$B$821,2,0)</f>
        <v xml:space="preserve">ATM Bravo República de Colombia </v>
      </c>
      <c r="D44" s="201" t="s">
        <v>2621</v>
      </c>
      <c r="E44" s="202" t="s">
        <v>2668</v>
      </c>
    </row>
    <row r="45" spans="1:5" ht="18" x14ac:dyDescent="0.25">
      <c r="A45" s="97" t="str">
        <f>VLOOKUP(B45,'[1]LISTADO ATM'!$A$2:$C$821,3,0)</f>
        <v>DISTRITO NACIONAL</v>
      </c>
      <c r="B45" s="199">
        <v>169</v>
      </c>
      <c r="C45" s="200" t="str">
        <f>VLOOKUP(B45,'[1]LISTADO ATM'!$A$2:$B$821,2,0)</f>
        <v xml:space="preserve">ATM Oficina Caonabo </v>
      </c>
      <c r="D45" s="201" t="s">
        <v>2621</v>
      </c>
      <c r="E45" s="202" t="s">
        <v>2667</v>
      </c>
    </row>
    <row r="46" spans="1:5" ht="18" x14ac:dyDescent="0.25">
      <c r="A46" s="97" t="str">
        <f>VLOOKUP(B46,'[1]LISTADO ATM'!$A$2:$C$821,3,0)</f>
        <v>SUR</v>
      </c>
      <c r="B46" s="199">
        <v>584</v>
      </c>
      <c r="C46" s="200" t="str">
        <f>VLOOKUP(B46,'[1]LISTADO ATM'!$A$2:$B$821,2,0)</f>
        <v xml:space="preserve">ATM Oficina San Cristóbal I </v>
      </c>
      <c r="D46" s="201" t="s">
        <v>2621</v>
      </c>
      <c r="E46" s="202">
        <v>3335874099</v>
      </c>
    </row>
    <row r="47" spans="1:5" ht="18" x14ac:dyDescent="0.25">
      <c r="A47" s="97" t="str">
        <f>VLOOKUP(B47,'[1]LISTADO ATM'!$A$2:$C$821,3,0)</f>
        <v>DISTRITO NACIONAL</v>
      </c>
      <c r="B47" s="199">
        <v>14</v>
      </c>
      <c r="C47" s="200" t="str">
        <f>VLOOKUP(B47,'[1]LISTADO ATM'!$A$2:$B$821,2,0)</f>
        <v xml:space="preserve">ATM Oficina Aeropuerto Las Américas I </v>
      </c>
      <c r="D47" s="201" t="s">
        <v>2621</v>
      </c>
      <c r="E47" s="202">
        <v>3335874115</v>
      </c>
    </row>
    <row r="48" spans="1:5" ht="18" x14ac:dyDescent="0.25">
      <c r="A48" s="97" t="str">
        <f>VLOOKUP(B48,'[1]LISTADO ATM'!$A$2:$C$821,3,0)</f>
        <v>DISTRITO NACIONAL</v>
      </c>
      <c r="B48" s="199">
        <v>823</v>
      </c>
      <c r="C48" s="200" t="str">
        <f>VLOOKUP(B48,'[1]LISTADO ATM'!$A$2:$B$821,2,0)</f>
        <v xml:space="preserve">ATM UNP El Carril (Haina) </v>
      </c>
      <c r="D48" s="201" t="s">
        <v>2621</v>
      </c>
      <c r="E48" s="202">
        <v>3335874118</v>
      </c>
    </row>
    <row r="49" spans="1:5" ht="18" x14ac:dyDescent="0.25">
      <c r="A49" s="97" t="str">
        <f>VLOOKUP(B49,'[1]LISTADO ATM'!$A$2:$C$821,3,0)</f>
        <v>DISTRITO NACIONAL</v>
      </c>
      <c r="B49" s="199">
        <v>918</v>
      </c>
      <c r="C49" s="200" t="str">
        <f>VLOOKUP(B49,'[1]LISTADO ATM'!$A$2:$B$821,2,0)</f>
        <v xml:space="preserve">ATM S/M Liverpool de la Jacobo Majluta </v>
      </c>
      <c r="D49" s="201" t="s">
        <v>2621</v>
      </c>
      <c r="E49" s="202">
        <v>3335874119</v>
      </c>
    </row>
    <row r="50" spans="1:5" ht="18" x14ac:dyDescent="0.25">
      <c r="A50" s="97" t="str">
        <f>VLOOKUP(B50,'[1]LISTADO ATM'!$A$2:$C$821,3,0)</f>
        <v>DISTRITO NACIONAL</v>
      </c>
      <c r="B50" s="199">
        <v>235</v>
      </c>
      <c r="C50" s="200" t="str">
        <f>VLOOKUP(B50,'[1]LISTADO ATM'!$A$2:$B$821,2,0)</f>
        <v xml:space="preserve">ATM Oficina Multicentro La Sirena San Isidro </v>
      </c>
      <c r="D50" s="201" t="s">
        <v>2621</v>
      </c>
      <c r="E50" s="202">
        <v>3335874120</v>
      </c>
    </row>
    <row r="51" spans="1:5" ht="18" x14ac:dyDescent="0.25">
      <c r="A51" s="97" t="str">
        <f>VLOOKUP(B51,'[1]LISTADO ATM'!$A$2:$C$821,3,0)</f>
        <v>DISTRITO NACIONAL</v>
      </c>
      <c r="B51" s="199">
        <v>884</v>
      </c>
      <c r="C51" s="200" t="str">
        <f>VLOOKUP(B51,'[1]LISTADO ATM'!$A$2:$B$821,2,0)</f>
        <v xml:space="preserve">ATM UNP Olé Sabana Perdida </v>
      </c>
      <c r="D51" s="201" t="s">
        <v>2621</v>
      </c>
      <c r="E51" s="202">
        <v>3335874123</v>
      </c>
    </row>
    <row r="52" spans="1:5" ht="18" x14ac:dyDescent="0.25">
      <c r="A52" s="97" t="str">
        <f>VLOOKUP(B52,'[1]LISTADO ATM'!$A$2:$C$821,3,0)</f>
        <v>DISTRITO NACIONAL</v>
      </c>
      <c r="B52" s="199">
        <v>993</v>
      </c>
      <c r="C52" s="200" t="str">
        <f>VLOOKUP(B52,'[1]LISTADO ATM'!$A$2:$B$821,2,0)</f>
        <v xml:space="preserve">ATM Centro Medico Integral II </v>
      </c>
      <c r="D52" s="201" t="s">
        <v>2621</v>
      </c>
      <c r="E52" s="202">
        <v>3335874131</v>
      </c>
    </row>
    <row r="53" spans="1:5" ht="18" x14ac:dyDescent="0.25">
      <c r="A53" s="97" t="str">
        <f>VLOOKUP(B53,'[1]LISTADO ATM'!$A$2:$C$821,3,0)</f>
        <v>DISTRITO NACIONAL</v>
      </c>
      <c r="B53" s="199">
        <v>900</v>
      </c>
      <c r="C53" s="200" t="str">
        <f>VLOOKUP(B53,'[1]LISTADO ATM'!$A$2:$B$821,2,0)</f>
        <v xml:space="preserve">ATM UNP Merca Santo Domingo </v>
      </c>
      <c r="D53" s="201" t="s">
        <v>2621</v>
      </c>
      <c r="E53" s="202">
        <v>3335874494</v>
      </c>
    </row>
    <row r="54" spans="1:5" ht="18" x14ac:dyDescent="0.25">
      <c r="A54" s="97" t="str">
        <f>VLOOKUP(B54,'[1]LISTADO ATM'!$A$2:$C$821,3,0)</f>
        <v>DISTRITO NACIONAL</v>
      </c>
      <c r="B54" s="199">
        <v>422</v>
      </c>
      <c r="C54" s="200" t="str">
        <f>VLOOKUP(B54,'[1]LISTADO ATM'!$A$2:$B$821,2,0)</f>
        <v xml:space="preserve">ATM Olé Manoguayabo </v>
      </c>
      <c r="D54" s="201" t="s">
        <v>2621</v>
      </c>
      <c r="E54" s="202">
        <v>3335874841</v>
      </c>
    </row>
    <row r="55" spans="1:5" ht="18" x14ac:dyDescent="0.25">
      <c r="A55" s="97" t="str">
        <f>VLOOKUP(B55,'[1]LISTADO ATM'!$A$2:$C$821,3,0)</f>
        <v>ESTE</v>
      </c>
      <c r="B55" s="199">
        <v>613</v>
      </c>
      <c r="C55" s="200" t="str">
        <f>VLOOKUP(B55,'[1]LISTADO ATM'!$A$2:$B$821,2,0)</f>
        <v xml:space="preserve">ATM Almacenes Zaglul (La Altagracia) </v>
      </c>
      <c r="D55" s="201" t="s">
        <v>2621</v>
      </c>
      <c r="E55" s="202">
        <v>3335874866</v>
      </c>
    </row>
    <row r="56" spans="1:5" ht="18" x14ac:dyDescent="0.25">
      <c r="A56" s="97" t="str">
        <f>VLOOKUP(B56,'[1]LISTADO ATM'!$A$2:$C$821,3,0)</f>
        <v>DISTRITO NACIONAL</v>
      </c>
      <c r="B56" s="199">
        <v>183</v>
      </c>
      <c r="C56" s="200" t="str">
        <f>VLOOKUP(B56,'[1]LISTADO ATM'!$A$2:$B$821,2,0)</f>
        <v>ATM Estación Nativa Km. 22 Aut. Duarte.</v>
      </c>
      <c r="D56" s="201" t="s">
        <v>2621</v>
      </c>
      <c r="E56" s="202">
        <v>3335874877</v>
      </c>
    </row>
    <row r="57" spans="1:5" ht="18" x14ac:dyDescent="0.25">
      <c r="A57" s="97" t="str">
        <f>VLOOKUP(B57,'[1]LISTADO ATM'!$A$2:$C$821,3,0)</f>
        <v>ESTE</v>
      </c>
      <c r="B57" s="199">
        <v>899</v>
      </c>
      <c r="C57" s="200" t="str">
        <f>VLOOKUP(B57,'[1]LISTADO ATM'!$A$2:$B$821,2,0)</f>
        <v xml:space="preserve">ATM Oficina Punta Cana </v>
      </c>
      <c r="D57" s="201" t="s">
        <v>2621</v>
      </c>
      <c r="E57" s="202">
        <v>3335874865</v>
      </c>
    </row>
    <row r="58" spans="1:5" ht="18" x14ac:dyDescent="0.25">
      <c r="A58" s="97" t="str">
        <f>VLOOKUP(B58,'[1]LISTADO ATM'!$A$2:$C$821,3,0)</f>
        <v>SUR</v>
      </c>
      <c r="B58" s="199">
        <v>891</v>
      </c>
      <c r="C58" s="200" t="str">
        <f>VLOOKUP(B58,'[1]LISTADO ATM'!$A$2:$B$821,2,0)</f>
        <v xml:space="preserve">ATM Estación Texaco (Barahona) </v>
      </c>
      <c r="D58" s="201" t="s">
        <v>2621</v>
      </c>
      <c r="E58" s="202">
        <v>3335874862</v>
      </c>
    </row>
    <row r="59" spans="1:5" ht="18" x14ac:dyDescent="0.25">
      <c r="A59" s="97" t="str">
        <f>VLOOKUP(B59,'[1]LISTADO ATM'!$A$2:$C$821,3,0)</f>
        <v>DISTRITO NACIONAL</v>
      </c>
      <c r="B59" s="199">
        <v>904</v>
      </c>
      <c r="C59" s="200" t="str">
        <f>VLOOKUP(B59,'[1]LISTADO ATM'!$A$2:$B$821,2,0)</f>
        <v xml:space="preserve">ATM Oficina Multicentro La Sirena Churchill </v>
      </c>
      <c r="D59" s="201" t="s">
        <v>2621</v>
      </c>
      <c r="E59" s="202">
        <v>3335874906</v>
      </c>
    </row>
    <row r="60" spans="1:5" ht="18" x14ac:dyDescent="0.25">
      <c r="A60" s="97" t="str">
        <f>VLOOKUP(B60,'[1]LISTADO ATM'!$A$2:$C$821,3,0)</f>
        <v>NORTE</v>
      </c>
      <c r="B60" s="199">
        <v>746</v>
      </c>
      <c r="C60" s="200" t="str">
        <f>VLOOKUP(B60,'[1]LISTADO ATM'!$A$2:$B$821,2,0)</f>
        <v xml:space="preserve">ATM Oficina Las Terrenas </v>
      </c>
      <c r="D60" s="201" t="s">
        <v>2621</v>
      </c>
      <c r="E60" s="202">
        <v>3335874924</v>
      </c>
    </row>
    <row r="61" spans="1:5" ht="18" x14ac:dyDescent="0.25">
      <c r="A61" s="97" t="str">
        <f>VLOOKUP(B61,'[1]LISTADO ATM'!$A$2:$C$821,3,0)</f>
        <v>DISTRITO NACIONAL</v>
      </c>
      <c r="B61" s="199">
        <v>930</v>
      </c>
      <c r="C61" s="200" t="str">
        <f>VLOOKUP(B61,'[1]LISTADO ATM'!$A$2:$B$821,2,0)</f>
        <v>ATM Oficina Plaza Spring Center</v>
      </c>
      <c r="D61" s="201" t="s">
        <v>2621</v>
      </c>
      <c r="E61" s="202">
        <v>3335874966</v>
      </c>
    </row>
    <row r="62" spans="1:5" ht="18" x14ac:dyDescent="0.25">
      <c r="A62" s="97" t="str">
        <f>VLOOKUP(B62,'[1]LISTADO ATM'!$A$2:$C$821,3,0)</f>
        <v>NORTE</v>
      </c>
      <c r="B62" s="199">
        <v>878</v>
      </c>
      <c r="C62" s="200" t="str">
        <f>VLOOKUP(B62,'[1]LISTADO ATM'!$A$2:$B$821,2,0)</f>
        <v>ATM UNP Cabral Y Baez</v>
      </c>
      <c r="D62" s="201" t="s">
        <v>2621</v>
      </c>
      <c r="E62" s="202">
        <v>3335874066</v>
      </c>
    </row>
    <row r="63" spans="1:5" ht="18" x14ac:dyDescent="0.25">
      <c r="A63" s="97" t="str">
        <f>VLOOKUP(B63,'[1]LISTADO ATM'!$A$2:$C$821,3,0)</f>
        <v>DISTRITO NACIONAL</v>
      </c>
      <c r="B63" s="199">
        <v>32</v>
      </c>
      <c r="C63" s="200" t="str">
        <f>VLOOKUP(B63,'[1]LISTADO ATM'!$A$2:$B$821,2,0)</f>
        <v xml:space="preserve">ATM Oficina San Martín II </v>
      </c>
      <c r="D63" s="201" t="s">
        <v>2621</v>
      </c>
      <c r="E63" s="202" t="s">
        <v>2644</v>
      </c>
    </row>
    <row r="64" spans="1:5" ht="18" x14ac:dyDescent="0.25">
      <c r="A64" s="97" t="str">
        <f>VLOOKUP(B64,'[1]LISTADO ATM'!$A$2:$C$821,3,0)</f>
        <v>NORTE</v>
      </c>
      <c r="B64" s="199">
        <v>882</v>
      </c>
      <c r="C64" s="200" t="str">
        <f>VLOOKUP(B64,'[1]LISTADO ATM'!$A$2:$B$821,2,0)</f>
        <v xml:space="preserve">ATM Oficina Moca II </v>
      </c>
      <c r="D64" s="201" t="s">
        <v>2621</v>
      </c>
      <c r="E64" s="202" t="s">
        <v>2661</v>
      </c>
    </row>
    <row r="65" spans="1:5" ht="18" x14ac:dyDescent="0.25">
      <c r="A65" s="97" t="str">
        <f>VLOOKUP(B65,'[1]LISTADO ATM'!$A$2:$C$821,3,0)</f>
        <v>DISTRITO NACIONAL</v>
      </c>
      <c r="B65" s="199">
        <v>567</v>
      </c>
      <c r="C65" s="200" t="str">
        <f>VLOOKUP(B65,'[1]LISTADO ATM'!$A$2:$B$821,2,0)</f>
        <v xml:space="preserve">ATM Oficina Máximo Gómez </v>
      </c>
      <c r="D65" s="201" t="s">
        <v>2621</v>
      </c>
      <c r="E65" s="202">
        <v>3335874073</v>
      </c>
    </row>
    <row r="66" spans="1:5" ht="18" x14ac:dyDescent="0.25">
      <c r="A66" s="97" t="str">
        <f>VLOOKUP(B66,'[1]LISTADO ATM'!$A$2:$C$821,3,0)</f>
        <v>SUR</v>
      </c>
      <c r="B66" s="199">
        <v>873</v>
      </c>
      <c r="C66" s="200" t="str">
        <f>VLOOKUP(B66,'[1]LISTADO ATM'!$A$2:$B$821,2,0)</f>
        <v xml:space="preserve">ATM Centro de Caja San Cristóbal II </v>
      </c>
      <c r="D66" s="201" t="s">
        <v>2621</v>
      </c>
      <c r="E66" s="202">
        <v>3335874124</v>
      </c>
    </row>
    <row r="67" spans="1:5" ht="18" x14ac:dyDescent="0.25">
      <c r="A67" s="97" t="str">
        <f>VLOOKUP(B67,'[1]LISTADO ATM'!$A$2:$C$821,3,0)</f>
        <v>NORTE</v>
      </c>
      <c r="B67" s="199">
        <v>142</v>
      </c>
      <c r="C67" s="200" t="str">
        <f>VLOOKUP(B67,'[1]LISTADO ATM'!$A$2:$B$821,2,0)</f>
        <v xml:space="preserve">ATM Centro de Caja Galerías Bonao </v>
      </c>
      <c r="D67" s="201" t="s">
        <v>2621</v>
      </c>
      <c r="E67" s="202">
        <v>3335874306</v>
      </c>
    </row>
    <row r="68" spans="1:5" ht="18" x14ac:dyDescent="0.25">
      <c r="A68" s="97" t="str">
        <f>VLOOKUP(B68,'[1]LISTADO ATM'!$A$2:$C$821,3,0)</f>
        <v>DISTRITO NACIONAL</v>
      </c>
      <c r="B68" s="199">
        <v>435</v>
      </c>
      <c r="C68" s="200" t="str">
        <f>VLOOKUP(B68,'[1]LISTADO ATM'!$A$2:$B$821,2,0)</f>
        <v xml:space="preserve">ATM Autobanco Torre I </v>
      </c>
      <c r="D68" s="201" t="s">
        <v>2621</v>
      </c>
      <c r="E68" s="202">
        <v>3335874872</v>
      </c>
    </row>
    <row r="69" spans="1:5" ht="18" x14ac:dyDescent="0.25">
      <c r="A69" s="97" t="str">
        <f>VLOOKUP(B69,'[1]LISTADO ATM'!$A$2:$C$821,3,0)</f>
        <v>DISTRITO NACIONAL</v>
      </c>
      <c r="B69" s="199">
        <v>302</v>
      </c>
      <c r="C69" s="200" t="str">
        <f>VLOOKUP(B69,'[1]LISTADO ATM'!$A$2:$B$821,2,0)</f>
        <v xml:space="preserve">ATM S/M Aprezio Los Mameyes  </v>
      </c>
      <c r="D69" s="201" t="s">
        <v>2621</v>
      </c>
      <c r="E69" s="202">
        <v>3335874116</v>
      </c>
    </row>
    <row r="70" spans="1:5" ht="18" x14ac:dyDescent="0.25">
      <c r="A70" s="97" t="str">
        <f>VLOOKUP(B70,'[1]LISTADO ATM'!$A$2:$C$821,3,0)</f>
        <v>DISTRITO NACIONAL</v>
      </c>
      <c r="B70" s="199">
        <v>486</v>
      </c>
      <c r="C70" s="200" t="str">
        <f>VLOOKUP(B70,'[1]LISTADO ATM'!$A$2:$B$821,2,0)</f>
        <v xml:space="preserve">ATM Olé La Caleta </v>
      </c>
      <c r="D70" s="201" t="s">
        <v>2621</v>
      </c>
      <c r="E70" s="202" t="s">
        <v>2574</v>
      </c>
    </row>
    <row r="71" spans="1:5" ht="18" x14ac:dyDescent="0.25">
      <c r="A71" s="97" t="str">
        <f>VLOOKUP(B71,'[1]LISTADO ATM'!$A$2:$C$821,3,0)</f>
        <v>DISTRITO NACIONAL</v>
      </c>
      <c r="B71" s="199">
        <v>958</v>
      </c>
      <c r="C71" s="200" t="str">
        <f>VLOOKUP(B71,'[1]LISTADO ATM'!$A$2:$B$821,2,0)</f>
        <v xml:space="preserve">ATM Olé Aut. San Isidro </v>
      </c>
      <c r="D71" s="201" t="s">
        <v>2621</v>
      </c>
      <c r="E71" s="202" t="s">
        <v>2602</v>
      </c>
    </row>
    <row r="72" spans="1:5" ht="18" x14ac:dyDescent="0.25">
      <c r="A72" s="97" t="str">
        <f>VLOOKUP(B72,'[1]LISTADO ATM'!$A$2:$C$821,3,0)</f>
        <v>DISTRITO NACIONAL</v>
      </c>
      <c r="B72" s="199">
        <v>43</v>
      </c>
      <c r="C72" s="200" t="str">
        <f>VLOOKUP(B72,'[1]LISTADO ATM'!$A$2:$B$821,2,0)</f>
        <v xml:space="preserve">ATM Zona Franca San Isidro </v>
      </c>
      <c r="D72" s="201" t="s">
        <v>2621</v>
      </c>
      <c r="E72" s="202">
        <v>3335872200</v>
      </c>
    </row>
    <row r="73" spans="1:5" ht="18" x14ac:dyDescent="0.25">
      <c r="A73" s="97" t="str">
        <f>VLOOKUP(B73,'[1]LISTADO ATM'!$A$2:$C$821,3,0)</f>
        <v>DISTRITO NACIONAL</v>
      </c>
      <c r="B73" s="199">
        <v>546</v>
      </c>
      <c r="C73" s="200" t="str">
        <f>VLOOKUP(B73,'[1]LISTADO ATM'!$A$2:$B$821,2,0)</f>
        <v xml:space="preserve">ATM ITLA </v>
      </c>
      <c r="D73" s="201" t="s">
        <v>2621</v>
      </c>
      <c r="E73" s="202" t="s">
        <v>2646</v>
      </c>
    </row>
    <row r="74" spans="1:5" ht="18" x14ac:dyDescent="0.25">
      <c r="A74" s="97" t="str">
        <f>VLOOKUP(B74,'[1]LISTADO ATM'!$A$2:$C$821,3,0)</f>
        <v>DISTRITO NACIONAL</v>
      </c>
      <c r="B74" s="199">
        <v>738</v>
      </c>
      <c r="C74" s="200" t="str">
        <f>VLOOKUP(B74,'[1]LISTADO ATM'!$A$2:$B$821,2,0)</f>
        <v xml:space="preserve">ATM Zona Franca Los Alcarrizos </v>
      </c>
      <c r="D74" s="201" t="s">
        <v>2621</v>
      </c>
      <c r="E74" s="202" t="s">
        <v>2645</v>
      </c>
    </row>
    <row r="75" spans="1:5" ht="18" x14ac:dyDescent="0.25">
      <c r="A75" s="97" t="str">
        <f>VLOOKUP(B75,'[1]LISTADO ATM'!$A$2:$C$821,3,0)</f>
        <v>DISTRITO NACIONAL</v>
      </c>
      <c r="B75" s="199">
        <v>378</v>
      </c>
      <c r="C75" s="200" t="str">
        <f>VLOOKUP(B75,'[1]LISTADO ATM'!$A$2:$B$821,2,0)</f>
        <v>ATM UNP Villa Flores</v>
      </c>
      <c r="D75" s="201" t="s">
        <v>2621</v>
      </c>
      <c r="E75" s="202" t="s">
        <v>2642</v>
      </c>
    </row>
    <row r="76" spans="1:5" ht="18" x14ac:dyDescent="0.25">
      <c r="A76" s="97" t="str">
        <f>VLOOKUP(B76,'[1]LISTADO ATM'!$A$2:$C$821,3,0)</f>
        <v>DISTRITO NACIONAL</v>
      </c>
      <c r="B76" s="199">
        <v>527</v>
      </c>
      <c r="C76" s="200" t="str">
        <f>VLOOKUP(B76,'[1]LISTADO ATM'!$A$2:$B$821,2,0)</f>
        <v>ATM Oficina Zona Oriental II</v>
      </c>
      <c r="D76" s="201" t="s">
        <v>2621</v>
      </c>
      <c r="E76" s="202" t="s">
        <v>2638</v>
      </c>
    </row>
    <row r="77" spans="1:5" ht="18" x14ac:dyDescent="0.25">
      <c r="A77" s="97" t="str">
        <f>VLOOKUP(B77,'[1]LISTADO ATM'!$A$2:$C$821,3,0)</f>
        <v>NORTE</v>
      </c>
      <c r="B77" s="199">
        <v>643</v>
      </c>
      <c r="C77" s="200" t="str">
        <f>VLOOKUP(B77,'[1]LISTADO ATM'!$A$2:$B$821,2,0)</f>
        <v xml:space="preserve">ATM Oficina Valerio </v>
      </c>
      <c r="D77" s="201" t="s">
        <v>2621</v>
      </c>
      <c r="E77" s="202" t="s">
        <v>2632</v>
      </c>
    </row>
    <row r="78" spans="1:5" ht="18" x14ac:dyDescent="0.25">
      <c r="A78" s="97" t="str">
        <f>VLOOKUP(B78,'[1]LISTADO ATM'!$A$2:$C$821,3,0)</f>
        <v>DISTRITO NACIONAL</v>
      </c>
      <c r="B78" s="199">
        <v>655</v>
      </c>
      <c r="C78" s="200" t="str">
        <f>VLOOKUP(B78,'[1]LISTADO ATM'!$A$2:$B$821,2,0)</f>
        <v>ATM Farmacia Sandra</v>
      </c>
      <c r="D78" s="201" t="s">
        <v>2621</v>
      </c>
      <c r="E78" s="202" t="s">
        <v>2631</v>
      </c>
    </row>
    <row r="79" spans="1:5" ht="18" x14ac:dyDescent="0.25">
      <c r="A79" s="97" t="str">
        <f>VLOOKUP(B79,'[1]LISTADO ATM'!$A$2:$C$821,3,0)</f>
        <v>SUR</v>
      </c>
      <c r="B79" s="199">
        <v>582</v>
      </c>
      <c r="C79" s="200" t="str">
        <f>VLOOKUP(B79,'[1]LISTADO ATM'!$A$2:$B$821,2,0)</f>
        <v>ATM Estación Sabana Yegua</v>
      </c>
      <c r="D79" s="201" t="s">
        <v>2621</v>
      </c>
      <c r="E79" s="202" t="s">
        <v>2684</v>
      </c>
    </row>
    <row r="80" spans="1:5" ht="18" x14ac:dyDescent="0.25">
      <c r="A80" s="97" t="str">
        <f>VLOOKUP(B80,'[1]LISTADO ATM'!$A$2:$C$821,3,0)</f>
        <v>NORTE</v>
      </c>
      <c r="B80" s="199">
        <v>283</v>
      </c>
      <c r="C80" s="200" t="str">
        <f>VLOOKUP(B80,'[1]LISTADO ATM'!$A$2:$B$821,2,0)</f>
        <v xml:space="preserve">ATM Oficina Nibaje </v>
      </c>
      <c r="D80" s="201" t="s">
        <v>2621</v>
      </c>
      <c r="E80" s="202" t="s">
        <v>2682</v>
      </c>
    </row>
    <row r="81" spans="1:5" ht="18" x14ac:dyDescent="0.25">
      <c r="A81" s="97" t="str">
        <f>VLOOKUP(B81,'[1]LISTADO ATM'!$A$2:$C$821,3,0)</f>
        <v>SUR</v>
      </c>
      <c r="B81" s="199">
        <v>512</v>
      </c>
      <c r="C81" s="200" t="str">
        <f>VLOOKUP(B81,'[1]LISTADO ATM'!$A$2:$B$821,2,0)</f>
        <v>ATM Plaza Jesús Ferreira</v>
      </c>
      <c r="D81" s="201" t="s">
        <v>2621</v>
      </c>
      <c r="E81" s="202" t="s">
        <v>2679</v>
      </c>
    </row>
    <row r="82" spans="1:5" ht="18" x14ac:dyDescent="0.25">
      <c r="A82" s="97" t="str">
        <f>VLOOKUP(B82,'[1]LISTADO ATM'!$A$2:$C$821,3,0)</f>
        <v>ESTE</v>
      </c>
      <c r="B82" s="199">
        <v>117</v>
      </c>
      <c r="C82" s="200" t="str">
        <f>VLOOKUP(B82,'[1]LISTADO ATM'!$A$2:$B$821,2,0)</f>
        <v xml:space="preserve">ATM Oficina El Seybo </v>
      </c>
      <c r="D82" s="201" t="s">
        <v>2621</v>
      </c>
      <c r="E82" s="202">
        <v>3335874130</v>
      </c>
    </row>
    <row r="83" spans="1:5" ht="18" x14ac:dyDescent="0.25">
      <c r="A83" s="97" t="str">
        <f>VLOOKUP(B83,'[1]LISTADO ATM'!$A$2:$C$821,3,0)</f>
        <v>DISTRITO NACIONAL</v>
      </c>
      <c r="B83" s="199">
        <v>554</v>
      </c>
      <c r="C83" s="200" t="str">
        <f>VLOOKUP(B83,'[1]LISTADO ATM'!$A$2:$B$821,2,0)</f>
        <v xml:space="preserve">ATM Oficina Isabel La Católica I </v>
      </c>
      <c r="D83" s="201" t="s">
        <v>2621</v>
      </c>
      <c r="E83" s="202">
        <v>3335874133</v>
      </c>
    </row>
    <row r="84" spans="1:5" ht="18" x14ac:dyDescent="0.25">
      <c r="A84" s="97" t="str">
        <f>VLOOKUP(B84,'[1]LISTADO ATM'!$A$2:$C$821,3,0)</f>
        <v>NORTE</v>
      </c>
      <c r="B84" s="199">
        <v>747</v>
      </c>
      <c r="C84" s="200" t="str">
        <f>VLOOKUP(B84,'[1]LISTADO ATM'!$A$2:$B$821,2,0)</f>
        <v xml:space="preserve">ATM Club BR (Santiago) </v>
      </c>
      <c r="D84" s="201" t="s">
        <v>2621</v>
      </c>
      <c r="E84" s="202">
        <v>3335874817</v>
      </c>
    </row>
    <row r="85" spans="1:5" ht="18" x14ac:dyDescent="0.25">
      <c r="A85" s="97" t="str">
        <f>VLOOKUP(B85,'[1]LISTADO ATM'!$A$2:$C$821,3,0)</f>
        <v>NORTE</v>
      </c>
      <c r="B85" s="199">
        <v>52</v>
      </c>
      <c r="C85" s="200" t="str">
        <f>VLOOKUP(B85,'[1]LISTADO ATM'!$A$2:$B$821,2,0)</f>
        <v xml:space="preserve">ATM Oficina Jarabacoa </v>
      </c>
      <c r="D85" s="201" t="s">
        <v>2621</v>
      </c>
      <c r="E85" s="202">
        <v>3335875180</v>
      </c>
    </row>
    <row r="86" spans="1:5" ht="18" x14ac:dyDescent="0.25">
      <c r="A86" s="97" t="str">
        <f>VLOOKUP(B86,'[1]LISTADO ATM'!$A$2:$C$821,3,0)</f>
        <v>NORTE</v>
      </c>
      <c r="B86" s="199">
        <v>157</v>
      </c>
      <c r="C86" s="200" t="str">
        <f>VLOOKUP(B86,'[1]LISTADO ATM'!$A$2:$B$821,2,0)</f>
        <v xml:space="preserve">ATM Oficina Samaná </v>
      </c>
      <c r="D86" s="201" t="s">
        <v>2621</v>
      </c>
      <c r="E86" s="202">
        <v>3335875285</v>
      </c>
    </row>
    <row r="87" spans="1:5" ht="18" x14ac:dyDescent="0.25">
      <c r="A87" s="97" t="str">
        <f>VLOOKUP(B87,'[1]LISTADO ATM'!$A$2:$C$821,3,0)</f>
        <v>NORTE</v>
      </c>
      <c r="B87" s="199">
        <v>119</v>
      </c>
      <c r="C87" s="200" t="str">
        <f>VLOOKUP(B87,'[1]LISTADO ATM'!$A$2:$B$821,2,0)</f>
        <v>ATM Oficina La Barranquita</v>
      </c>
      <c r="D87" s="201" t="s">
        <v>2621</v>
      </c>
      <c r="E87" s="202" t="s">
        <v>2596</v>
      </c>
    </row>
    <row r="88" spans="1:5" ht="18" x14ac:dyDescent="0.25">
      <c r="A88" s="97" t="str">
        <f>VLOOKUP(B88,'[1]LISTADO ATM'!$A$2:$C$821,3,0)</f>
        <v>DISTRITO NACIONAL</v>
      </c>
      <c r="B88" s="199">
        <v>678</v>
      </c>
      <c r="C88" s="200" t="str">
        <f>VLOOKUP(B88,'[1]LISTADO ATM'!$A$2:$B$821,2,0)</f>
        <v>ATM Eco Petroleo San Isidro</v>
      </c>
      <c r="D88" s="201" t="s">
        <v>2621</v>
      </c>
      <c r="E88" s="202" t="s">
        <v>2603</v>
      </c>
    </row>
    <row r="89" spans="1:5" ht="18" x14ac:dyDescent="0.25">
      <c r="A89" s="97" t="str">
        <f>VLOOKUP(B89,'[1]LISTADO ATM'!$A$2:$C$821,3,0)</f>
        <v>DISTRITO NACIONAL</v>
      </c>
      <c r="B89" s="199">
        <v>231</v>
      </c>
      <c r="C89" s="200" t="str">
        <f>VLOOKUP(B89,'[1]LISTADO ATM'!$A$2:$B$821,2,0)</f>
        <v xml:space="preserve">ATM Oficina Zona Oriental </v>
      </c>
      <c r="D89" s="201" t="s">
        <v>2621</v>
      </c>
      <c r="E89" s="202" t="s">
        <v>2607</v>
      </c>
    </row>
    <row r="90" spans="1:5" ht="18" x14ac:dyDescent="0.25">
      <c r="A90" s="97" t="str">
        <f>VLOOKUP(B90,'[1]LISTADO ATM'!$A$2:$C$821,3,0)</f>
        <v>DISTRITO NACIONAL</v>
      </c>
      <c r="B90" s="199">
        <v>938</v>
      </c>
      <c r="C90" s="200" t="str">
        <f>VLOOKUP(B90,'[1]LISTADO ATM'!$A$2:$B$821,2,0)</f>
        <v xml:space="preserve">ATM Autobanco Oficina Filadelfia Plaza </v>
      </c>
      <c r="D90" s="201" t="s">
        <v>2621</v>
      </c>
      <c r="E90" s="202" t="s">
        <v>2609</v>
      </c>
    </row>
    <row r="91" spans="1:5" ht="18" x14ac:dyDescent="0.25">
      <c r="A91" s="97" t="str">
        <f>VLOOKUP(B91,'[1]LISTADO ATM'!$A$2:$C$821,3,0)</f>
        <v>NORTE</v>
      </c>
      <c r="B91" s="199">
        <v>799</v>
      </c>
      <c r="C91" s="200" t="str">
        <f>VLOOKUP(B91,'[1]LISTADO ATM'!$A$2:$B$821,2,0)</f>
        <v xml:space="preserve">ATM Clínica Corominas (Santiago) </v>
      </c>
      <c r="D91" s="201" t="s">
        <v>2621</v>
      </c>
      <c r="E91" s="202" t="s">
        <v>2663</v>
      </c>
    </row>
    <row r="92" spans="1:5" ht="18" x14ac:dyDescent="0.25">
      <c r="A92" s="97" t="str">
        <f>VLOOKUP(B92,'[1]LISTADO ATM'!$A$2:$C$821,3,0)</f>
        <v>DISTRITO NACIONAL</v>
      </c>
      <c r="B92" s="199">
        <v>578</v>
      </c>
      <c r="C92" s="200" t="str">
        <f>VLOOKUP(B92,'[1]LISTADO ATM'!$A$2:$B$821,2,0)</f>
        <v xml:space="preserve">ATM Procuraduría General de la República </v>
      </c>
      <c r="D92" s="201" t="s">
        <v>2621</v>
      </c>
      <c r="E92" s="202">
        <v>3335874125</v>
      </c>
    </row>
    <row r="93" spans="1:5" ht="18" x14ac:dyDescent="0.25">
      <c r="A93" s="97" t="str">
        <f>VLOOKUP(B93,'[1]LISTADO ATM'!$A$2:$C$821,3,0)</f>
        <v>NORTE</v>
      </c>
      <c r="B93" s="199">
        <v>88</v>
      </c>
      <c r="C93" s="200" t="str">
        <f>VLOOKUP(B93,'[1]LISTADO ATM'!$A$2:$B$821,2,0)</f>
        <v xml:space="preserve">ATM S/M La Fuente (Santiago) </v>
      </c>
      <c r="D93" s="201" t="s">
        <v>2621</v>
      </c>
      <c r="E93" s="202">
        <v>3335874856</v>
      </c>
    </row>
    <row r="94" spans="1:5" ht="18" x14ac:dyDescent="0.25">
      <c r="A94" s="97" t="str">
        <f>VLOOKUP(B94,'[1]LISTADO ATM'!$A$2:$C$821,3,0)</f>
        <v>NORTE</v>
      </c>
      <c r="B94" s="199">
        <v>877</v>
      </c>
      <c r="C94" s="200" t="str">
        <f>VLOOKUP(B94,'[1]LISTADO ATM'!$A$2:$B$821,2,0)</f>
        <v xml:space="preserve">ATM Estación Los Samanes (Ranchito, La Vega) </v>
      </c>
      <c r="D94" s="201" t="s">
        <v>2621</v>
      </c>
      <c r="E94" s="202" t="s">
        <v>2614</v>
      </c>
    </row>
    <row r="95" spans="1:5" ht="18" x14ac:dyDescent="0.25">
      <c r="A95" s="97" t="str">
        <f>VLOOKUP(B95,'[1]LISTADO ATM'!$A$2:$C$821,3,0)</f>
        <v>NORTE</v>
      </c>
      <c r="B95" s="199">
        <v>129</v>
      </c>
      <c r="C95" s="200" t="str">
        <f>VLOOKUP(B95,'[1]LISTADO ATM'!$A$2:$B$821,2,0)</f>
        <v xml:space="preserve">ATM Multicentro La Sirena (Santiago) </v>
      </c>
      <c r="D95" s="201" t="s">
        <v>2621</v>
      </c>
      <c r="E95" s="202" t="s">
        <v>2671</v>
      </c>
    </row>
    <row r="96" spans="1:5" ht="18" x14ac:dyDescent="0.25">
      <c r="A96" s="97" t="str">
        <f>VLOOKUP(B96,'[1]LISTADO ATM'!$A$2:$C$821,3,0)</f>
        <v>NORTE</v>
      </c>
      <c r="B96" s="199">
        <v>22</v>
      </c>
      <c r="C96" s="200" t="str">
        <f>VLOOKUP(B96,'[1]LISTADO ATM'!$A$2:$B$821,2,0)</f>
        <v>ATM S/M Olimpico (Santiago)</v>
      </c>
      <c r="D96" s="201" t="s">
        <v>2621</v>
      </c>
      <c r="E96" s="202" t="s">
        <v>2670</v>
      </c>
    </row>
    <row r="97" spans="1:5" ht="18" x14ac:dyDescent="0.25">
      <c r="A97" s="97" t="str">
        <f>VLOOKUP(B97,'[1]LISTADO ATM'!$A$2:$C$821,3,0)</f>
        <v>NORTE</v>
      </c>
      <c r="B97" s="199">
        <v>198</v>
      </c>
      <c r="C97" s="200" t="str">
        <f>VLOOKUP(B97,'[1]LISTADO ATM'!$A$2:$B$821,2,0)</f>
        <v xml:space="preserve">ATM Almacenes El Encanto  (Santiago) </v>
      </c>
      <c r="D97" s="201" t="s">
        <v>2621</v>
      </c>
      <c r="E97" s="202">
        <v>3335874900</v>
      </c>
    </row>
    <row r="98" spans="1:5" ht="18.75" thickBot="1" x14ac:dyDescent="0.3">
      <c r="A98" s="97" t="str">
        <f>VLOOKUP(B98,'[1]LISTADO ATM'!$A$2:$C$821,3,0)</f>
        <v>NORTE</v>
      </c>
      <c r="B98" s="199">
        <v>837</v>
      </c>
      <c r="C98" s="200" t="str">
        <f>VLOOKUP(B98,'[1]LISTADO ATM'!$A$2:$B$821,2,0)</f>
        <v>ATM Estación Next Canabacoa</v>
      </c>
      <c r="D98" s="201" t="s">
        <v>2621</v>
      </c>
      <c r="E98" s="202">
        <v>3335875300</v>
      </c>
    </row>
    <row r="99" spans="1:5" ht="18.75" thickBot="1" x14ac:dyDescent="0.3">
      <c r="A99" s="100" t="s">
        <v>2486</v>
      </c>
      <c r="B99" s="203">
        <f>COUNT(B9:B98)</f>
        <v>90</v>
      </c>
      <c r="C99" s="175"/>
      <c r="D99" s="176"/>
      <c r="E99" s="177"/>
    </row>
    <row r="100" spans="1:5" x14ac:dyDescent="0.25">
      <c r="B100" s="102"/>
      <c r="E100" s="102"/>
    </row>
    <row r="101" spans="1:5" ht="18" x14ac:dyDescent="0.25">
      <c r="A101" s="184" t="s">
        <v>2487</v>
      </c>
      <c r="B101" s="185"/>
      <c r="C101" s="185"/>
      <c r="D101" s="185"/>
      <c r="E101" s="186"/>
    </row>
    <row r="102" spans="1:5" ht="18" x14ac:dyDescent="0.25">
      <c r="A102" s="99" t="s">
        <v>15</v>
      </c>
      <c r="B102" s="108" t="s">
        <v>2417</v>
      </c>
      <c r="C102" s="99" t="s">
        <v>46</v>
      </c>
      <c r="D102" s="99" t="s">
        <v>2420</v>
      </c>
      <c r="E102" s="108" t="s">
        <v>2418</v>
      </c>
    </row>
    <row r="103" spans="1:5" ht="18" x14ac:dyDescent="0.25">
      <c r="A103" s="97" t="str">
        <f>VLOOKUP(B103,'[1]LISTADO ATM'!$A$2:$C$821,3,0)</f>
        <v>DISTRITO NACIONAL</v>
      </c>
      <c r="B103" s="199">
        <v>70</v>
      </c>
      <c r="C103" s="200" t="str">
        <f>VLOOKUP(B103,'[1]LISTADO ATM'!$A$2:$B$821,2,0)</f>
        <v xml:space="preserve">ATM Autoservicio Plaza Lama Zona Oriental </v>
      </c>
      <c r="D103" s="201" t="s">
        <v>2622</v>
      </c>
      <c r="E103" s="202" t="s">
        <v>2586</v>
      </c>
    </row>
    <row r="104" spans="1:5" ht="18" x14ac:dyDescent="0.25">
      <c r="A104" s="97" t="str">
        <f>VLOOKUP(B104,'[1]LISTADO ATM'!$A$2:$C$821,3,0)</f>
        <v>NORTE</v>
      </c>
      <c r="B104" s="199">
        <v>944</v>
      </c>
      <c r="C104" s="200" t="str">
        <f>VLOOKUP(B104,'[1]LISTADO ATM'!$A$2:$B$821,2,0)</f>
        <v xml:space="preserve">ATM UNP Mao </v>
      </c>
      <c r="D104" s="201" t="s">
        <v>2622</v>
      </c>
      <c r="E104" s="202">
        <v>3335874088</v>
      </c>
    </row>
    <row r="105" spans="1:5" ht="18" x14ac:dyDescent="0.25">
      <c r="A105" s="97" t="str">
        <f>VLOOKUP(B105,'[1]LISTADO ATM'!$A$2:$C$821,3,0)</f>
        <v>ESTE</v>
      </c>
      <c r="B105" s="199">
        <v>608</v>
      </c>
      <c r="C105" s="200" t="str">
        <f>VLOOKUP(B105,'[1]LISTADO ATM'!$A$2:$B$821,2,0)</f>
        <v xml:space="preserve">ATM Oficina Jumbo (San Pedro) </v>
      </c>
      <c r="D105" s="201" t="s">
        <v>2622</v>
      </c>
      <c r="E105" s="202">
        <v>3335874089</v>
      </c>
    </row>
    <row r="106" spans="1:5" ht="18" x14ac:dyDescent="0.25">
      <c r="A106" s="97" t="str">
        <f>VLOOKUP(B106,'[1]LISTADO ATM'!$A$2:$C$821,3,0)</f>
        <v>NORTE</v>
      </c>
      <c r="B106" s="199">
        <v>431</v>
      </c>
      <c r="C106" s="200" t="str">
        <f>VLOOKUP(B106,'[1]LISTADO ATM'!$A$2:$B$821,2,0)</f>
        <v xml:space="preserve">ATM Autoservicio Sol (Santiago) </v>
      </c>
      <c r="D106" s="201" t="s">
        <v>2622</v>
      </c>
      <c r="E106" s="202">
        <v>3335875039</v>
      </c>
    </row>
    <row r="107" spans="1:5" ht="18" x14ac:dyDescent="0.25">
      <c r="A107" s="97" t="str">
        <f>VLOOKUP(B107,'[1]LISTADO ATM'!$A$2:$C$821,3,0)</f>
        <v>DISTRITO NACIONAL</v>
      </c>
      <c r="B107" s="199">
        <v>355</v>
      </c>
      <c r="C107" s="200" t="str">
        <f>VLOOKUP(B107,'[1]LISTADO ATM'!$A$2:$B$821,2,0)</f>
        <v xml:space="preserve">ATM UNP Metro II </v>
      </c>
      <c r="D107" s="201" t="s">
        <v>2622</v>
      </c>
      <c r="E107" s="202">
        <v>3335871811</v>
      </c>
    </row>
    <row r="108" spans="1:5" ht="18.75" thickBot="1" x14ac:dyDescent="0.3">
      <c r="A108" s="97" t="str">
        <f>VLOOKUP(B108,'[1]LISTADO ATM'!$A$2:$C$821,3,0)</f>
        <v>NORTE</v>
      </c>
      <c r="B108" s="199">
        <v>395</v>
      </c>
      <c r="C108" s="200" t="str">
        <f>VLOOKUP(B108,'[1]LISTADO ATM'!$A$2:$B$821,2,0)</f>
        <v xml:space="preserve">ATM UNP Sabana Iglesia </v>
      </c>
      <c r="D108" s="201" t="s">
        <v>2622</v>
      </c>
      <c r="E108" s="202">
        <v>3335874091</v>
      </c>
    </row>
    <row r="109" spans="1:5" ht="18.75" thickBot="1" x14ac:dyDescent="0.3">
      <c r="A109" s="100" t="s">
        <v>2486</v>
      </c>
      <c r="B109" s="203">
        <f>COUNT(B103:B108)</f>
        <v>6</v>
      </c>
      <c r="C109" s="187"/>
      <c r="D109" s="204"/>
      <c r="E109" s="205"/>
    </row>
    <row r="110" spans="1:5" ht="15.75" thickBot="1" x14ac:dyDescent="0.3">
      <c r="B110" s="102"/>
      <c r="E110" s="102"/>
    </row>
    <row r="111" spans="1:5" ht="18.75" thickBot="1" x14ac:dyDescent="0.3">
      <c r="A111" s="165" t="s">
        <v>2488</v>
      </c>
      <c r="B111" s="166"/>
      <c r="C111" s="166"/>
      <c r="D111" s="166"/>
      <c r="E111" s="167"/>
    </row>
    <row r="112" spans="1:5" ht="18" x14ac:dyDescent="0.25">
      <c r="A112" s="99" t="s">
        <v>15</v>
      </c>
      <c r="B112" s="108" t="s">
        <v>2417</v>
      </c>
      <c r="C112" s="99" t="s">
        <v>46</v>
      </c>
      <c r="D112" s="99" t="s">
        <v>2420</v>
      </c>
      <c r="E112" s="108" t="s">
        <v>2418</v>
      </c>
    </row>
    <row r="113" spans="1:5" ht="18" x14ac:dyDescent="0.25">
      <c r="A113" s="122" t="str">
        <f>VLOOKUP(B113,'[1]LISTADO ATM'!$A$2:$C$821,3,0)</f>
        <v>DISTRITO NACIONAL</v>
      </c>
      <c r="B113" s="199">
        <v>12</v>
      </c>
      <c r="C113" s="199" t="str">
        <f>VLOOKUP(B113,'[1]LISTADO ATM'!$A$2:$B$821,2,0)</f>
        <v xml:space="preserve">ATM Comercial Ganadera (San Isidro) </v>
      </c>
      <c r="D113" s="206" t="s">
        <v>2442</v>
      </c>
      <c r="E113" s="202">
        <v>3335870606</v>
      </c>
    </row>
    <row r="114" spans="1:5" ht="18" x14ac:dyDescent="0.25">
      <c r="A114" s="122" t="str">
        <f>VLOOKUP(B114,'[1]LISTADO ATM'!$A$2:$C$821,3,0)</f>
        <v>DISTRITO NACIONAL</v>
      </c>
      <c r="B114" s="199">
        <v>147</v>
      </c>
      <c r="C114" s="199" t="str">
        <f>VLOOKUP(B114,'[1]LISTADO ATM'!$A$2:$B$821,2,0)</f>
        <v xml:space="preserve">ATM Kiosco Megacentro I </v>
      </c>
      <c r="D114" s="206" t="s">
        <v>2442</v>
      </c>
      <c r="E114" s="202" t="s">
        <v>2585</v>
      </c>
    </row>
    <row r="115" spans="1:5" ht="18" x14ac:dyDescent="0.25">
      <c r="A115" s="122" t="str">
        <f>VLOOKUP(B115,'[1]LISTADO ATM'!$A$2:$C$821,3,0)</f>
        <v>DISTRITO NACIONAL</v>
      </c>
      <c r="B115" s="199">
        <v>710</v>
      </c>
      <c r="C115" s="199" t="str">
        <f>VLOOKUP(B115,'[1]LISTADO ATM'!$A$2:$B$821,2,0)</f>
        <v xml:space="preserve">ATM S/M Soberano </v>
      </c>
      <c r="D115" s="206" t="s">
        <v>2442</v>
      </c>
      <c r="E115" s="202">
        <v>3335875597</v>
      </c>
    </row>
    <row r="116" spans="1:5" ht="18" x14ac:dyDescent="0.25">
      <c r="A116" s="122" t="str">
        <f>VLOOKUP(B116,'[1]LISTADO ATM'!$A$2:$C$821,3,0)</f>
        <v>DISTRITO NACIONAL</v>
      </c>
      <c r="B116" s="199">
        <v>719</v>
      </c>
      <c r="C116" s="199" t="str">
        <f>VLOOKUP(B116,'[1]LISTADO ATM'!$A$2:$B$821,2,0)</f>
        <v xml:space="preserve">ATM Ayuntamiento Municipal San Luís </v>
      </c>
      <c r="D116" s="206" t="s">
        <v>2442</v>
      </c>
      <c r="E116" s="202" t="s">
        <v>2615</v>
      </c>
    </row>
    <row r="117" spans="1:5" ht="18" x14ac:dyDescent="0.25">
      <c r="A117" s="122" t="str">
        <f>VLOOKUP(B117,'[1]LISTADO ATM'!$A$2:$C$821,3,0)</f>
        <v>ESTE</v>
      </c>
      <c r="B117" s="199">
        <v>268</v>
      </c>
      <c r="C117" s="199" t="str">
        <f>VLOOKUP(B117,'[1]LISTADO ATM'!$A$2:$B$821,2,0)</f>
        <v xml:space="preserve">ATM Autobanco La Altagracia (Higuey) </v>
      </c>
      <c r="D117" s="206" t="s">
        <v>2442</v>
      </c>
      <c r="E117" s="202">
        <v>3335875692</v>
      </c>
    </row>
    <row r="118" spans="1:5" ht="18" x14ac:dyDescent="0.25">
      <c r="A118" s="122" t="str">
        <f>VLOOKUP(B118,'[1]LISTADO ATM'!$A$2:$C$821,3,0)</f>
        <v>DISTRITO NACIONAL</v>
      </c>
      <c r="B118" s="199">
        <v>836</v>
      </c>
      <c r="C118" s="199" t="str">
        <f>VLOOKUP(B118,'[1]LISTADO ATM'!$A$2:$B$821,2,0)</f>
        <v xml:space="preserve">ATM UNP Plaza Luperón </v>
      </c>
      <c r="D118" s="206" t="s">
        <v>2442</v>
      </c>
      <c r="E118" s="202">
        <v>3335875598</v>
      </c>
    </row>
    <row r="119" spans="1:5" ht="18" x14ac:dyDescent="0.25">
      <c r="A119" s="122" t="str">
        <f>VLOOKUP(B119,'[1]LISTADO ATM'!$A$2:$C$821,3,0)</f>
        <v>DISTRITO NACIONAL</v>
      </c>
      <c r="B119" s="199">
        <v>539</v>
      </c>
      <c r="C119" s="199" t="str">
        <f>VLOOKUP(B119,'[1]LISTADO ATM'!$A$2:$B$821,2,0)</f>
        <v>ATM S/M La Cadena Los Proceres</v>
      </c>
      <c r="D119" s="206" t="s">
        <v>2442</v>
      </c>
      <c r="E119" s="202">
        <v>3335873914</v>
      </c>
    </row>
    <row r="120" spans="1:5" ht="18" x14ac:dyDescent="0.25">
      <c r="A120" s="122" t="str">
        <f>VLOOKUP(B120,'[1]LISTADO ATM'!$A$2:$C$821,3,0)</f>
        <v>DISTRITO NACIONAL</v>
      </c>
      <c r="B120" s="199">
        <v>415</v>
      </c>
      <c r="C120" s="199" t="str">
        <f>VLOOKUP(B120,'[1]LISTADO ATM'!$A$2:$B$821,2,0)</f>
        <v xml:space="preserve">ATM Autobanco San Martín I </v>
      </c>
      <c r="D120" s="206" t="s">
        <v>2442</v>
      </c>
      <c r="E120" s="202">
        <v>3335875693</v>
      </c>
    </row>
    <row r="121" spans="1:5" ht="18" x14ac:dyDescent="0.25">
      <c r="A121" s="122" t="str">
        <f>VLOOKUP(B121,'[1]LISTADO ATM'!$A$2:$C$821,3,0)</f>
        <v>DISTRITO NACIONAL</v>
      </c>
      <c r="B121" s="199">
        <v>416</v>
      </c>
      <c r="C121" s="199" t="str">
        <f>VLOOKUP(B121,'[1]LISTADO ATM'!$A$2:$B$821,2,0)</f>
        <v xml:space="preserve">ATM Autobanco San Martín II </v>
      </c>
      <c r="D121" s="206" t="s">
        <v>2442</v>
      </c>
      <c r="E121" s="202">
        <v>3335875694</v>
      </c>
    </row>
    <row r="122" spans="1:5" ht="18" x14ac:dyDescent="0.25">
      <c r="A122" s="122" t="str">
        <f>VLOOKUP(B122,'[1]LISTADO ATM'!$A$2:$C$821,3,0)</f>
        <v>DISTRITO NACIONAL</v>
      </c>
      <c r="B122" s="199">
        <v>949</v>
      </c>
      <c r="C122" s="199" t="str">
        <f>VLOOKUP(B122,'[1]LISTADO ATM'!$A$2:$B$821,2,0)</f>
        <v xml:space="preserve">ATM S/M Bravo San Isidro Coral Mall </v>
      </c>
      <c r="D122" s="206" t="s">
        <v>2442</v>
      </c>
      <c r="E122" s="202">
        <v>3335875695</v>
      </c>
    </row>
    <row r="123" spans="1:5" ht="18.75" thickBot="1" x14ac:dyDescent="0.3">
      <c r="A123" s="122" t="str">
        <f>VLOOKUP(B123,'[1]LISTADO ATM'!$A$2:$C$821,3,0)</f>
        <v>DISTRITO NACIONAL</v>
      </c>
      <c r="B123" s="199">
        <v>698</v>
      </c>
      <c r="C123" s="199" t="str">
        <f>VLOOKUP(B123,'[1]LISTADO ATM'!$A$2:$B$821,2,0)</f>
        <v>ATM Parador Bellamar</v>
      </c>
      <c r="D123" s="206" t="s">
        <v>2442</v>
      </c>
      <c r="E123" s="202">
        <v>3335875191</v>
      </c>
    </row>
    <row r="124" spans="1:5" ht="18.75" thickBot="1" x14ac:dyDescent="0.3">
      <c r="A124" s="123" t="s">
        <v>2486</v>
      </c>
      <c r="B124" s="203">
        <f>COUNT(B113:B123)</f>
        <v>11</v>
      </c>
      <c r="C124" s="110"/>
      <c r="D124" s="110"/>
      <c r="E124" s="110"/>
    </row>
    <row r="125" spans="1:5" ht="15.75" thickBot="1" x14ac:dyDescent="0.3">
      <c r="B125" s="102"/>
      <c r="E125" s="102"/>
    </row>
    <row r="126" spans="1:5" ht="18.75" thickBot="1" x14ac:dyDescent="0.3">
      <c r="A126" s="165" t="s">
        <v>2566</v>
      </c>
      <c r="B126" s="166"/>
      <c r="C126" s="166"/>
      <c r="D126" s="166"/>
      <c r="E126" s="167"/>
    </row>
    <row r="127" spans="1:5" ht="18" x14ac:dyDescent="0.25">
      <c r="A127" s="99" t="s">
        <v>15</v>
      </c>
      <c r="B127" s="108" t="s">
        <v>2417</v>
      </c>
      <c r="C127" s="99" t="s">
        <v>46</v>
      </c>
      <c r="D127" s="99" t="s">
        <v>2420</v>
      </c>
      <c r="E127" s="108" t="s">
        <v>2418</v>
      </c>
    </row>
    <row r="128" spans="1:5" ht="18" x14ac:dyDescent="0.25">
      <c r="A128" s="97" t="str">
        <f>VLOOKUP(B128,'[1]LISTADO ATM'!$A$2:$C$821,3,0)</f>
        <v>DISTRITO NACIONAL</v>
      </c>
      <c r="B128" s="199">
        <v>359</v>
      </c>
      <c r="C128" s="202" t="str">
        <f>VLOOKUP(B128,'[1]LISTADO ATM'!$A$2:$B$821,2,0)</f>
        <v>ATM S/M Bravo Ozama</v>
      </c>
      <c r="D128" s="111" t="s">
        <v>2512</v>
      </c>
      <c r="E128" s="202">
        <v>3335871834</v>
      </c>
    </row>
    <row r="129" spans="1:5" ht="18" x14ac:dyDescent="0.25">
      <c r="A129" s="97" t="str">
        <f>VLOOKUP(B129,'[1]LISTADO ATM'!$A$2:$C$821,3,0)</f>
        <v>DISTRITO NACIONAL</v>
      </c>
      <c r="B129" s="199">
        <v>443</v>
      </c>
      <c r="C129" s="202" t="str">
        <f>VLOOKUP(B129,'[1]LISTADO ATM'!$A$2:$B$821,2,0)</f>
        <v xml:space="preserve">ATM Edificio San Rafael </v>
      </c>
      <c r="D129" s="199" t="s">
        <v>2512</v>
      </c>
      <c r="E129" s="202" t="s">
        <v>2587</v>
      </c>
    </row>
    <row r="130" spans="1:5" ht="18" x14ac:dyDescent="0.25">
      <c r="A130" s="97" t="str">
        <f>VLOOKUP(B130,'[1]LISTADO ATM'!$A$2:$C$821,3,0)</f>
        <v>DISTRITO NACIONAL</v>
      </c>
      <c r="B130" s="199">
        <v>162</v>
      </c>
      <c r="C130" s="202" t="str">
        <f>VLOOKUP(B130,'[1]LISTADO ATM'!$A$2:$B$821,2,0)</f>
        <v xml:space="preserve">ATM Oficina Tiradentes I </v>
      </c>
      <c r="D130" s="199" t="s">
        <v>2512</v>
      </c>
      <c r="E130" s="202">
        <v>3335875599</v>
      </c>
    </row>
    <row r="131" spans="1:5" ht="18" x14ac:dyDescent="0.25">
      <c r="A131" s="97" t="str">
        <f>VLOOKUP(B131,'[1]LISTADO ATM'!$A$2:$C$821,3,0)</f>
        <v>DISTRITO NACIONAL</v>
      </c>
      <c r="B131" s="199">
        <v>915</v>
      </c>
      <c r="C131" s="202" t="str">
        <f>VLOOKUP(B131,'[1]LISTADO ATM'!$A$2:$B$821,2,0)</f>
        <v xml:space="preserve">ATM Multicentro La Sirena Aut. Duarte </v>
      </c>
      <c r="D131" s="199" t="s">
        <v>2512</v>
      </c>
      <c r="E131" s="202" t="s">
        <v>2604</v>
      </c>
    </row>
    <row r="132" spans="1:5" ht="18" x14ac:dyDescent="0.25">
      <c r="A132" s="97" t="str">
        <f>VLOOKUP(B132,'[1]LISTADO ATM'!$A$2:$C$821,3,0)</f>
        <v>DISTRITO NACIONAL</v>
      </c>
      <c r="B132" s="199">
        <v>149</v>
      </c>
      <c r="C132" s="202" t="str">
        <f>VLOOKUP(B132,'[1]LISTADO ATM'!$A$2:$B$821,2,0)</f>
        <v>ATM Estación Metro Concepción</v>
      </c>
      <c r="D132" s="199" t="s">
        <v>2512</v>
      </c>
      <c r="E132" s="202" t="s">
        <v>2601</v>
      </c>
    </row>
    <row r="133" spans="1:5" ht="18" x14ac:dyDescent="0.25">
      <c r="A133" s="97" t="str">
        <f>VLOOKUP(B133,'[1]LISTADO ATM'!$A$2:$C$821,3,0)</f>
        <v>DISTRITO NACIONAL</v>
      </c>
      <c r="B133" s="199">
        <v>60</v>
      </c>
      <c r="C133" s="202" t="str">
        <f>VLOOKUP(B133,'[1]LISTADO ATM'!$A$2:$B$821,2,0)</f>
        <v xml:space="preserve">ATM Autobanco 27 de Febrero </v>
      </c>
      <c r="D133" s="199" t="s">
        <v>2512</v>
      </c>
      <c r="E133" s="202" t="s">
        <v>2613</v>
      </c>
    </row>
    <row r="134" spans="1:5" ht="18" x14ac:dyDescent="0.25">
      <c r="A134" s="97" t="str">
        <f>VLOOKUP(B134,'[1]LISTADO ATM'!$A$2:$C$821,3,0)</f>
        <v>DISTRITO NACIONAL</v>
      </c>
      <c r="B134" s="199">
        <v>300</v>
      </c>
      <c r="C134" s="202" t="str">
        <f>VLOOKUP(B134,'[1]LISTADO ATM'!$A$2:$B$821,2,0)</f>
        <v xml:space="preserve">ATM S/M Aprezio Los Guaricanos </v>
      </c>
      <c r="D134" s="199" t="s">
        <v>2512</v>
      </c>
      <c r="E134" s="202" t="s">
        <v>2610</v>
      </c>
    </row>
    <row r="135" spans="1:5" ht="18" x14ac:dyDescent="0.25">
      <c r="A135" s="97" t="str">
        <f>VLOOKUP(B135,'[1]LISTADO ATM'!$A$2:$C$821,3,0)</f>
        <v>DISTRITO NACIONAL</v>
      </c>
      <c r="B135" s="199">
        <v>239</v>
      </c>
      <c r="C135" s="202" t="str">
        <f>VLOOKUP(B135,'[1]LISTADO ATM'!$A$2:$B$821,2,0)</f>
        <v xml:space="preserve">ATM Autobanco Charles de Gaulle </v>
      </c>
      <c r="D135" s="199" t="s">
        <v>2512</v>
      </c>
      <c r="E135" s="202" t="s">
        <v>2619</v>
      </c>
    </row>
    <row r="136" spans="1:5" ht="18" x14ac:dyDescent="0.25">
      <c r="A136" s="97" t="str">
        <f>VLOOKUP(B136,'[1]LISTADO ATM'!$A$2:$C$821,3,0)</f>
        <v>DISTRITO NACIONAL</v>
      </c>
      <c r="B136" s="199">
        <v>180</v>
      </c>
      <c r="C136" s="202" t="str">
        <f>VLOOKUP(B136,'[1]LISTADO ATM'!$A$2:$B$821,2,0)</f>
        <v xml:space="preserve">ATM Megacentro II </v>
      </c>
      <c r="D136" s="199" t="s">
        <v>2512</v>
      </c>
      <c r="E136" s="202" t="s">
        <v>2620</v>
      </c>
    </row>
    <row r="137" spans="1:5" ht="18" x14ac:dyDescent="0.25">
      <c r="A137" s="97" t="str">
        <f>VLOOKUP(B137,'[1]LISTADO ATM'!$A$2:$C$821,3,0)</f>
        <v>DISTRITO NACIONAL</v>
      </c>
      <c r="B137" s="199">
        <v>622</v>
      </c>
      <c r="C137" s="202" t="str">
        <f>VLOOKUP(B137,'[1]LISTADO ATM'!$A$2:$B$821,2,0)</f>
        <v xml:space="preserve">ATM Ayuntamiento D.N. </v>
      </c>
      <c r="D137" s="199" t="s">
        <v>2512</v>
      </c>
      <c r="E137" s="202">
        <v>3335875195</v>
      </c>
    </row>
    <row r="138" spans="1:5" ht="18" x14ac:dyDescent="0.25">
      <c r="A138" s="97" t="str">
        <f>VLOOKUP(B138,'[1]LISTADO ATM'!$A$2:$C$821,3,0)</f>
        <v>ESTE</v>
      </c>
      <c r="B138" s="199">
        <v>495</v>
      </c>
      <c r="C138" s="202" t="str">
        <f>VLOOKUP(B138,'[1]LISTADO ATM'!$A$2:$B$821,2,0)</f>
        <v>ATM Cemento PANAM</v>
      </c>
      <c r="D138" s="199" t="s">
        <v>2512</v>
      </c>
      <c r="E138" s="202">
        <v>3335875369</v>
      </c>
    </row>
    <row r="139" spans="1:5" ht="18" x14ac:dyDescent="0.25">
      <c r="A139" s="97" t="str">
        <f>VLOOKUP(B139,'[1]LISTADO ATM'!$A$2:$C$821,3,0)</f>
        <v>DISTRITO NACIONAL</v>
      </c>
      <c r="B139" s="199">
        <v>327</v>
      </c>
      <c r="C139" s="202" t="str">
        <f>VLOOKUP(B139,'[1]LISTADO ATM'!$A$2:$B$821,2,0)</f>
        <v xml:space="preserve">ATM UNP CCN (Nacional 27 de Febrero) </v>
      </c>
      <c r="D139" s="199" t="s">
        <v>2512</v>
      </c>
      <c r="E139" s="207">
        <v>3335875696</v>
      </c>
    </row>
    <row r="140" spans="1:5" ht="18" x14ac:dyDescent="0.25">
      <c r="A140" s="97" t="str">
        <f>VLOOKUP(B140,'[1]LISTADO ATM'!$A$2:$C$821,3,0)</f>
        <v>NORTE</v>
      </c>
      <c r="B140" s="199">
        <v>496</v>
      </c>
      <c r="C140" s="202" t="str">
        <f>VLOOKUP(B140,'[1]LISTADO ATM'!$A$2:$B$821,2,0)</f>
        <v xml:space="preserve">ATM Multicentro La Sirena Bonao </v>
      </c>
      <c r="D140" s="199" t="s">
        <v>2512</v>
      </c>
      <c r="E140" s="207">
        <v>3335875697</v>
      </c>
    </row>
    <row r="141" spans="1:5" ht="18.75" thickBot="1" x14ac:dyDescent="0.3">
      <c r="A141" s="97" t="str">
        <f>VLOOKUP(B141,'[1]LISTADO ATM'!$A$2:$C$821,3,0)</f>
        <v>SUR</v>
      </c>
      <c r="B141" s="199">
        <v>781</v>
      </c>
      <c r="C141" s="202" t="str">
        <f>VLOOKUP(B141,'[1]LISTADO ATM'!$A$2:$B$821,2,0)</f>
        <v xml:space="preserve">ATM Estación Isla Barahona </v>
      </c>
      <c r="D141" s="199" t="s">
        <v>2512</v>
      </c>
      <c r="E141" s="207">
        <v>3335875698</v>
      </c>
    </row>
    <row r="142" spans="1:5" ht="18.75" thickBot="1" x14ac:dyDescent="0.3">
      <c r="A142" s="100"/>
      <c r="B142" s="203">
        <f>COUNT(B128:B141)</f>
        <v>14</v>
      </c>
      <c r="C142" s="110"/>
      <c r="D142" s="124"/>
      <c r="E142" s="125"/>
    </row>
    <row r="143" spans="1:5" ht="15.75" thickBot="1" x14ac:dyDescent="0.3">
      <c r="B143" s="102"/>
      <c r="E143" s="102"/>
    </row>
    <row r="144" spans="1:5" ht="18" x14ac:dyDescent="0.25">
      <c r="A144" s="168" t="s">
        <v>2489</v>
      </c>
      <c r="B144" s="169"/>
      <c r="C144" s="169"/>
      <c r="D144" s="169"/>
      <c r="E144" s="170"/>
    </row>
    <row r="145" spans="1:5" ht="18" x14ac:dyDescent="0.25">
      <c r="A145" s="99" t="s">
        <v>15</v>
      </c>
      <c r="B145" s="108" t="s">
        <v>2417</v>
      </c>
      <c r="C145" s="101" t="s">
        <v>46</v>
      </c>
      <c r="D145" s="208" t="s">
        <v>2420</v>
      </c>
      <c r="E145" s="108" t="s">
        <v>2418</v>
      </c>
    </row>
    <row r="146" spans="1:5" ht="18" x14ac:dyDescent="0.25">
      <c r="A146" s="97" t="str">
        <f>VLOOKUP(B146,'[1]LISTADO ATM'!$A$2:$C$821,3,0)</f>
        <v>SUR</v>
      </c>
      <c r="B146" s="199">
        <v>5</v>
      </c>
      <c r="C146" s="202" t="str">
        <f>VLOOKUP(B146,'[1]LISTADO ATM'!$A$2:$B$821,2,0)</f>
        <v>ATM Oficina Autoservicio Villa Ofelia (San Juan)</v>
      </c>
      <c r="D146" s="134" t="s">
        <v>2513</v>
      </c>
      <c r="E146" s="202">
        <v>3335871949</v>
      </c>
    </row>
    <row r="147" spans="1:5" ht="18" x14ac:dyDescent="0.25">
      <c r="A147" s="97" t="str">
        <f>VLOOKUP(B147,'[1]LISTADO ATM'!$A$2:$C$821,3,0)</f>
        <v>DISTRITO NACIONAL</v>
      </c>
      <c r="B147" s="199">
        <v>816</v>
      </c>
      <c r="C147" s="202" t="str">
        <f>VLOOKUP(B147,'[1]LISTADO ATM'!$A$2:$B$821,2,0)</f>
        <v xml:space="preserve">ATM Oficina Pedro Brand </v>
      </c>
      <c r="D147" s="134" t="s">
        <v>2513</v>
      </c>
      <c r="E147" s="202">
        <v>3335871813</v>
      </c>
    </row>
    <row r="148" spans="1:5" ht="18" x14ac:dyDescent="0.25">
      <c r="A148" s="97" t="str">
        <f>VLOOKUP(B148,'[1]LISTADO ATM'!$A$2:$C$821,3,0)</f>
        <v>DISTRITO NACIONAL</v>
      </c>
      <c r="B148" s="199">
        <v>54</v>
      </c>
      <c r="C148" s="202" t="str">
        <f>VLOOKUP(B148,'[1]LISTADO ATM'!$A$2:$B$821,2,0)</f>
        <v xml:space="preserve">ATM Autoservicio Galería 360 </v>
      </c>
      <c r="D148" s="209" t="s">
        <v>2590</v>
      </c>
      <c r="E148" s="202">
        <v>3335872122</v>
      </c>
    </row>
    <row r="149" spans="1:5" ht="18" x14ac:dyDescent="0.25">
      <c r="A149" s="97" t="str">
        <f>VLOOKUP(B149,'[1]LISTADO ATM'!$A$2:$C$821,3,0)</f>
        <v>SUR</v>
      </c>
      <c r="B149" s="199">
        <v>44</v>
      </c>
      <c r="C149" s="202" t="str">
        <f>VLOOKUP(B149,'[1]LISTADO ATM'!$A$2:$B$821,2,0)</f>
        <v xml:space="preserve">ATM Oficina Pedernales </v>
      </c>
      <c r="D149" s="209" t="s">
        <v>2590</v>
      </c>
      <c r="E149" s="202">
        <v>3335875700</v>
      </c>
    </row>
    <row r="150" spans="1:5" ht="18.75" thickBot="1" x14ac:dyDescent="0.3">
      <c r="A150" s="97" t="str">
        <f>VLOOKUP(B150,'[1]LISTADO ATM'!$A$2:$C$821,3,0)</f>
        <v>NORTE</v>
      </c>
      <c r="B150" s="199">
        <v>383</v>
      </c>
      <c r="C150" s="202" t="str">
        <f>VLOOKUP(B150,'[1]LISTADO ATM'!$A$2:$B$821,2,0)</f>
        <v>ATM S/M Daniel (Dajabón)</v>
      </c>
      <c r="D150" s="134" t="s">
        <v>2513</v>
      </c>
      <c r="E150" s="202">
        <v>3335874839</v>
      </c>
    </row>
    <row r="151" spans="1:5" ht="18.75" thickBot="1" x14ac:dyDescent="0.3">
      <c r="A151" s="100" t="s">
        <v>2486</v>
      </c>
      <c r="B151" s="203">
        <f>COUNT(B146:B150)</f>
        <v>5</v>
      </c>
      <c r="C151" s="110"/>
      <c r="D151" s="210"/>
      <c r="E151" s="210"/>
    </row>
    <row r="152" spans="1:5" ht="15.75" thickBot="1" x14ac:dyDescent="0.3">
      <c r="B152" s="102"/>
      <c r="E152" s="102"/>
    </row>
    <row r="153" spans="1:5" ht="18.75" thickBot="1" x14ac:dyDescent="0.3">
      <c r="A153" s="171" t="s">
        <v>2490</v>
      </c>
      <c r="B153" s="172"/>
      <c r="C153" s="96" t="s">
        <v>2413</v>
      </c>
      <c r="D153" s="102"/>
      <c r="E153" s="102"/>
    </row>
    <row r="154" spans="1:5" ht="18.75" thickBot="1" x14ac:dyDescent="0.3">
      <c r="A154" s="211">
        <f>+B124+B142+B151</f>
        <v>30</v>
      </c>
      <c r="B154" s="212"/>
    </row>
    <row r="155" spans="1:5" ht="15.75" thickBot="1" x14ac:dyDescent="0.3">
      <c r="B155" s="102"/>
      <c r="E155" s="102"/>
    </row>
    <row r="156" spans="1:5" ht="18.75" thickBot="1" x14ac:dyDescent="0.3">
      <c r="A156" s="165" t="s">
        <v>2491</v>
      </c>
      <c r="B156" s="166"/>
      <c r="C156" s="166"/>
      <c r="D156" s="166"/>
      <c r="E156" s="167"/>
    </row>
    <row r="157" spans="1:5" ht="18" x14ac:dyDescent="0.25">
      <c r="A157" s="103" t="s">
        <v>15</v>
      </c>
      <c r="B157" s="103" t="s">
        <v>2417</v>
      </c>
      <c r="C157" s="101" t="s">
        <v>46</v>
      </c>
      <c r="D157" s="173" t="s">
        <v>2420</v>
      </c>
      <c r="E157" s="174"/>
    </row>
    <row r="158" spans="1:5" ht="18" x14ac:dyDescent="0.25">
      <c r="A158" s="199" t="str">
        <f>VLOOKUP(B158,'[1]LISTADO ATM'!$A$2:$C$821,3,0)</f>
        <v>ESTE</v>
      </c>
      <c r="B158" s="199">
        <v>923</v>
      </c>
      <c r="C158" s="199" t="str">
        <f>VLOOKUP(B158,'[1]LISTADO ATM'!$A$2:$B$821,2,0)</f>
        <v xml:space="preserve">ATM Agroindustrial San Pedro de Macorís </v>
      </c>
      <c r="D158" s="163" t="s">
        <v>2493</v>
      </c>
      <c r="E158" s="164"/>
    </row>
    <row r="159" spans="1:5" ht="18" x14ac:dyDescent="0.25">
      <c r="A159" s="199" t="str">
        <f>VLOOKUP(B159,'[1]LISTADO ATM'!$A$2:$C$821,3,0)</f>
        <v>NORTE</v>
      </c>
      <c r="B159" s="199">
        <v>94</v>
      </c>
      <c r="C159" s="199" t="str">
        <f>VLOOKUP(B159,'[1]LISTADO ATM'!$A$2:$B$821,2,0)</f>
        <v xml:space="preserve">ATM Centro de Caja Porvenir (San Francisco) </v>
      </c>
      <c r="D159" s="163" t="s">
        <v>2493</v>
      </c>
      <c r="E159" s="164"/>
    </row>
    <row r="160" spans="1:5" ht="18" x14ac:dyDescent="0.25">
      <c r="A160" s="199" t="str">
        <f>VLOOKUP(B160,'[1]LISTADO ATM'!$A$2:$C$821,3,0)</f>
        <v>ESTE</v>
      </c>
      <c r="B160" s="199">
        <v>843</v>
      </c>
      <c r="C160" s="199" t="str">
        <f>VLOOKUP(B160,'[1]LISTADO ATM'!$A$2:$B$821,2,0)</f>
        <v xml:space="preserve">ATM Oficina Romana Centro </v>
      </c>
      <c r="D160" s="163" t="s">
        <v>2493</v>
      </c>
      <c r="E160" s="164"/>
    </row>
    <row r="161" spans="1:5" ht="18" x14ac:dyDescent="0.25">
      <c r="A161" s="199" t="str">
        <f>VLOOKUP(B161,'[1]LISTADO ATM'!$A$2:$C$821,3,0)</f>
        <v>SUR</v>
      </c>
      <c r="B161" s="199">
        <v>182</v>
      </c>
      <c r="C161" s="199" t="str">
        <f>VLOOKUP(B161,'[1]LISTADO ATM'!$A$2:$B$821,2,0)</f>
        <v xml:space="preserve">ATM Barahona Comb </v>
      </c>
      <c r="D161" s="163" t="s">
        <v>2493</v>
      </c>
      <c r="E161" s="164"/>
    </row>
    <row r="162" spans="1:5" ht="18" x14ac:dyDescent="0.25">
      <c r="A162" s="199" t="str">
        <f>VLOOKUP(B162,'[1]LISTADO ATM'!$A$2:$C$821,3,0)</f>
        <v>DISTRITO NACIONAL</v>
      </c>
      <c r="B162" s="199">
        <v>235</v>
      </c>
      <c r="C162" s="199" t="str">
        <f>VLOOKUP(B162,'[1]LISTADO ATM'!$A$2:$B$821,2,0)</f>
        <v xml:space="preserve">ATM Oficina Multicentro La Sirena San Isidro </v>
      </c>
      <c r="D162" s="163" t="s">
        <v>2493</v>
      </c>
      <c r="E162" s="164"/>
    </row>
    <row r="163" spans="1:5" ht="18" x14ac:dyDescent="0.25">
      <c r="A163" s="199" t="str">
        <f>VLOOKUP(B163,'[1]LISTADO ATM'!$A$2:$C$821,3,0)</f>
        <v>DISTRITO NACIONAL</v>
      </c>
      <c r="B163" s="199">
        <v>363</v>
      </c>
      <c r="C163" s="199" t="str">
        <f>VLOOKUP(B163,'[1]LISTADO ATM'!$A$2:$B$821,2,0)</f>
        <v>ATM S/M Bravo Villa Mella</v>
      </c>
      <c r="D163" s="163" t="s">
        <v>2493</v>
      </c>
      <c r="E163" s="164"/>
    </row>
    <row r="164" spans="1:5" ht="18" x14ac:dyDescent="0.25">
      <c r="A164" s="199" t="str">
        <f>VLOOKUP(B164,'[1]LISTADO ATM'!$A$2:$C$821,3,0)</f>
        <v>NORTE</v>
      </c>
      <c r="B164" s="199">
        <v>383</v>
      </c>
      <c r="C164" s="199" t="str">
        <f>VLOOKUP(B164,'[1]LISTADO ATM'!$A$2:$B$821,2,0)</f>
        <v>ATM S/M Daniel (Dajabón)</v>
      </c>
      <c r="D164" s="163" t="s">
        <v>2819</v>
      </c>
      <c r="E164" s="164"/>
    </row>
    <row r="165" spans="1:5" ht="18" x14ac:dyDescent="0.25">
      <c r="A165" s="199" t="str">
        <f>VLOOKUP(B165,'[1]LISTADO ATM'!$A$2:$C$821,3,0)</f>
        <v>ESTE</v>
      </c>
      <c r="B165" s="199">
        <v>429</v>
      </c>
      <c r="C165" s="199" t="str">
        <f>VLOOKUP(B165,'[1]LISTADO ATM'!$A$2:$B$821,2,0)</f>
        <v xml:space="preserve">ATM Oficina Jumbo La Romana </v>
      </c>
      <c r="D165" s="163" t="s">
        <v>2493</v>
      </c>
      <c r="E165" s="164"/>
    </row>
    <row r="166" spans="1:5" ht="18" x14ac:dyDescent="0.25">
      <c r="A166" s="199" t="str">
        <f>VLOOKUP(B166,'[1]LISTADO ATM'!$A$2:$C$821,3,0)</f>
        <v>SUR</v>
      </c>
      <c r="B166" s="199">
        <v>616</v>
      </c>
      <c r="C166" s="199" t="str">
        <f>VLOOKUP(B166,'[1]LISTADO ATM'!$A$2:$B$821,2,0)</f>
        <v xml:space="preserve">ATM 5ta. Brigada Barahona </v>
      </c>
      <c r="D166" s="163" t="s">
        <v>2819</v>
      </c>
      <c r="E166" s="164"/>
    </row>
    <row r="167" spans="1:5" ht="18" x14ac:dyDescent="0.25">
      <c r="A167" s="199" t="str">
        <f>VLOOKUP(B167,'[1]LISTADO ATM'!$A$2:$C$821,3,0)</f>
        <v>SUR</v>
      </c>
      <c r="B167" s="199">
        <v>733</v>
      </c>
      <c r="C167" s="199" t="str">
        <f>VLOOKUP(B167,'[1]LISTADO ATM'!$A$2:$B$821,2,0)</f>
        <v xml:space="preserve">ATM Zona Franca Perdenales </v>
      </c>
      <c r="D167" s="163" t="s">
        <v>2493</v>
      </c>
      <c r="E167" s="164"/>
    </row>
    <row r="168" spans="1:5" ht="18" x14ac:dyDescent="0.25">
      <c r="A168" s="199" t="str">
        <f>VLOOKUP(B168,'[1]LISTADO ATM'!$A$2:$C$821,3,0)</f>
        <v>NORTE</v>
      </c>
      <c r="B168" s="199">
        <v>741</v>
      </c>
      <c r="C168" s="199" t="str">
        <f>VLOOKUP(B168,'[1]LISTADO ATM'!$A$2:$B$821,2,0)</f>
        <v>ATM CURNE UASD San Francisco de Macorís</v>
      </c>
      <c r="D168" s="163" t="s">
        <v>2493</v>
      </c>
      <c r="E168" s="164"/>
    </row>
    <row r="169" spans="1:5" ht="18" x14ac:dyDescent="0.25">
      <c r="A169" s="199" t="str">
        <f>VLOOKUP(B169,'[1]LISTADO ATM'!$A$2:$C$821,3,0)</f>
        <v>SUR</v>
      </c>
      <c r="B169" s="199">
        <v>751</v>
      </c>
      <c r="C169" s="199" t="str">
        <f>VLOOKUP(B169,'[1]LISTADO ATM'!$A$2:$B$821,2,0)</f>
        <v>ATM Eco Petroleo Camilo</v>
      </c>
      <c r="D169" s="163" t="s">
        <v>2493</v>
      </c>
      <c r="E169" s="164"/>
    </row>
    <row r="170" spans="1:5" ht="18" x14ac:dyDescent="0.25">
      <c r="A170" s="199" t="str">
        <f>VLOOKUP(B170,'[1]LISTADO ATM'!$A$2:$C$821,3,0)</f>
        <v>DISTRITO NACIONAL</v>
      </c>
      <c r="B170" s="199">
        <v>883</v>
      </c>
      <c r="C170" s="199" t="str">
        <f>VLOOKUP(B170,'[1]LISTADO ATM'!$A$2:$B$821,2,0)</f>
        <v xml:space="preserve">ATM Oficina Filadelfia Plaza </v>
      </c>
      <c r="D170" s="163" t="s">
        <v>2493</v>
      </c>
      <c r="E170" s="164"/>
    </row>
    <row r="171" spans="1:5" ht="18.75" thickBot="1" x14ac:dyDescent="0.3">
      <c r="A171" s="199" t="str">
        <f>VLOOKUP(B171,'[1]LISTADO ATM'!$A$2:$C$821,3,0)</f>
        <v>DISTRITO NACIONAL</v>
      </c>
      <c r="B171" s="199">
        <v>980</v>
      </c>
      <c r="C171" s="199" t="str">
        <f>VLOOKUP(B171,'[1]LISTADO ATM'!$A$2:$B$821,2,0)</f>
        <v xml:space="preserve">ATM Oficina Bella Vista Mall II </v>
      </c>
      <c r="D171" s="163" t="s">
        <v>2493</v>
      </c>
      <c r="E171" s="164"/>
    </row>
    <row r="172" spans="1:5" ht="18.75" thickBot="1" x14ac:dyDescent="0.3">
      <c r="A172" s="100"/>
      <c r="B172" s="203">
        <f>COUNT(B158:B171)</f>
        <v>14</v>
      </c>
      <c r="C172" s="113"/>
      <c r="D172" s="113"/>
      <c r="E172" s="114"/>
    </row>
  </sheetData>
  <mergeCells count="27">
    <mergeCell ref="D164:E164"/>
    <mergeCell ref="D165:E165"/>
    <mergeCell ref="D166:E166"/>
    <mergeCell ref="D167:E167"/>
    <mergeCell ref="C99:E99"/>
    <mergeCell ref="A101:E101"/>
    <mergeCell ref="C109:E109"/>
    <mergeCell ref="A111:E111"/>
    <mergeCell ref="A126:E126"/>
    <mergeCell ref="A1:E1"/>
    <mergeCell ref="A2:E2"/>
    <mergeCell ref="A7:E7"/>
    <mergeCell ref="D168:E168"/>
    <mergeCell ref="A144:E144"/>
    <mergeCell ref="A153:B153"/>
    <mergeCell ref="A154:B154"/>
    <mergeCell ref="A156:E156"/>
    <mergeCell ref="D157:E157"/>
    <mergeCell ref="D158:E158"/>
    <mergeCell ref="D159:E159"/>
    <mergeCell ref="D160:E160"/>
    <mergeCell ref="D161:E161"/>
    <mergeCell ref="D162:E162"/>
    <mergeCell ref="D163:E163"/>
    <mergeCell ref="D169:E169"/>
    <mergeCell ref="D170:E170"/>
    <mergeCell ref="D171:E171"/>
  </mergeCells>
  <phoneticPr fontId="46" type="noConversion"/>
  <conditionalFormatting sqref="B173:B1048576">
    <cfRule type="duplicateValues" dxfId="429" priority="120057"/>
  </conditionalFormatting>
  <conditionalFormatting sqref="B173:B1048576">
    <cfRule type="duplicateValues" dxfId="428" priority="120059"/>
  </conditionalFormatting>
  <conditionalFormatting sqref="B173:B1048576">
    <cfRule type="duplicateValues" dxfId="427" priority="120061"/>
  </conditionalFormatting>
  <conditionalFormatting sqref="E126">
    <cfRule type="duplicateValues" dxfId="225" priority="134"/>
  </conditionalFormatting>
  <conditionalFormatting sqref="E126">
    <cfRule type="duplicateValues" dxfId="224" priority="133"/>
  </conditionalFormatting>
  <conditionalFormatting sqref="E126">
    <cfRule type="duplicateValues" dxfId="223" priority="132"/>
  </conditionalFormatting>
  <conditionalFormatting sqref="E172 E142:E144 E124:E125 E1:E7 E151:E157 E100:E101 E109:E111">
    <cfRule type="duplicateValues" dxfId="222" priority="131"/>
  </conditionalFormatting>
  <conditionalFormatting sqref="E172 E124:E126 E1:E7 E142:E144 E151:E157 E100:E101 E109:E111">
    <cfRule type="duplicateValues" dxfId="221" priority="129"/>
    <cfRule type="duplicateValues" dxfId="220" priority="130"/>
  </conditionalFormatting>
  <conditionalFormatting sqref="E172 E1:E7 E124:E126 E142:E144 E151:E157 E100:E101 E109:E111">
    <cfRule type="duplicateValues" dxfId="219" priority="128"/>
  </conditionalFormatting>
  <conditionalFormatting sqref="E99">
    <cfRule type="duplicateValues" dxfId="218" priority="127"/>
  </conditionalFormatting>
  <conditionalFormatting sqref="E99">
    <cfRule type="duplicateValues" dxfId="217" priority="125"/>
    <cfRule type="duplicateValues" dxfId="216" priority="126"/>
  </conditionalFormatting>
  <conditionalFormatting sqref="E99">
    <cfRule type="duplicateValues" dxfId="215" priority="124"/>
  </conditionalFormatting>
  <conditionalFormatting sqref="B146">
    <cfRule type="duplicateValues" dxfId="214" priority="123"/>
  </conditionalFormatting>
  <conditionalFormatting sqref="B147">
    <cfRule type="duplicateValues" dxfId="213" priority="122"/>
  </conditionalFormatting>
  <conditionalFormatting sqref="B147">
    <cfRule type="duplicateValues" dxfId="212" priority="121"/>
  </conditionalFormatting>
  <conditionalFormatting sqref="E158">
    <cfRule type="duplicateValues" dxfId="211" priority="135"/>
  </conditionalFormatting>
  <conditionalFormatting sqref="E158">
    <cfRule type="duplicateValues" dxfId="210" priority="136"/>
    <cfRule type="duplicateValues" dxfId="209" priority="137"/>
  </conditionalFormatting>
  <conditionalFormatting sqref="B113">
    <cfRule type="duplicateValues" dxfId="208" priority="138"/>
  </conditionalFormatting>
  <conditionalFormatting sqref="B158">
    <cfRule type="duplicateValues" dxfId="207" priority="139"/>
  </conditionalFormatting>
  <conditionalFormatting sqref="B117">
    <cfRule type="duplicateValues" dxfId="206" priority="140"/>
  </conditionalFormatting>
  <conditionalFormatting sqref="B116">
    <cfRule type="duplicateValues" dxfId="205" priority="141"/>
  </conditionalFormatting>
  <conditionalFormatting sqref="E128:E131">
    <cfRule type="duplicateValues" dxfId="204" priority="120"/>
  </conditionalFormatting>
  <conditionalFormatting sqref="E128:E131">
    <cfRule type="duplicateValues" dxfId="203" priority="119"/>
  </conditionalFormatting>
  <conditionalFormatting sqref="E159">
    <cfRule type="duplicateValues" dxfId="202" priority="142"/>
  </conditionalFormatting>
  <conditionalFormatting sqref="E159">
    <cfRule type="duplicateValues" dxfId="201" priority="143"/>
    <cfRule type="duplicateValues" dxfId="200" priority="144"/>
  </conditionalFormatting>
  <conditionalFormatting sqref="E46:E51 E19:E20">
    <cfRule type="duplicateValues" dxfId="199" priority="118"/>
  </conditionalFormatting>
  <conditionalFormatting sqref="E67">
    <cfRule type="duplicateValues" dxfId="198" priority="117"/>
  </conditionalFormatting>
  <conditionalFormatting sqref="E22">
    <cfRule type="duplicateValues" dxfId="197" priority="114"/>
  </conditionalFormatting>
  <conditionalFormatting sqref="E22">
    <cfRule type="duplicateValues" dxfId="196" priority="115"/>
  </conditionalFormatting>
  <conditionalFormatting sqref="E22">
    <cfRule type="duplicateValues" dxfId="195" priority="116"/>
  </conditionalFormatting>
  <conditionalFormatting sqref="E53">
    <cfRule type="duplicateValues" dxfId="194" priority="111"/>
  </conditionalFormatting>
  <conditionalFormatting sqref="E53">
    <cfRule type="duplicateValues" dxfId="193" priority="112"/>
  </conditionalFormatting>
  <conditionalFormatting sqref="E53">
    <cfRule type="duplicateValues" dxfId="192" priority="113"/>
  </conditionalFormatting>
  <conditionalFormatting sqref="E53">
    <cfRule type="duplicateValues" dxfId="191" priority="110"/>
  </conditionalFormatting>
  <conditionalFormatting sqref="E61">
    <cfRule type="duplicateValues" dxfId="190" priority="109"/>
  </conditionalFormatting>
  <conditionalFormatting sqref="B115">
    <cfRule type="duplicateValues" dxfId="189" priority="145"/>
  </conditionalFormatting>
  <conditionalFormatting sqref="E160">
    <cfRule type="duplicateValues" dxfId="188" priority="146"/>
  </conditionalFormatting>
  <conditionalFormatting sqref="E160">
    <cfRule type="duplicateValues" dxfId="187" priority="147"/>
    <cfRule type="duplicateValues" dxfId="186" priority="148"/>
  </conditionalFormatting>
  <conditionalFormatting sqref="E137">
    <cfRule type="duplicateValues" dxfId="185" priority="107"/>
  </conditionalFormatting>
  <conditionalFormatting sqref="E137">
    <cfRule type="duplicateValues" dxfId="184" priority="108"/>
  </conditionalFormatting>
  <conditionalFormatting sqref="B43:B51">
    <cfRule type="duplicateValues" dxfId="183" priority="99"/>
  </conditionalFormatting>
  <conditionalFormatting sqref="B43:B51">
    <cfRule type="duplicateValues" dxfId="182" priority="100"/>
  </conditionalFormatting>
  <conditionalFormatting sqref="B43:B51">
    <cfRule type="duplicateValues" dxfId="181" priority="101"/>
    <cfRule type="duplicateValues" dxfId="180" priority="102"/>
  </conditionalFormatting>
  <conditionalFormatting sqref="B43:B51">
    <cfRule type="duplicateValues" dxfId="179" priority="103"/>
  </conditionalFormatting>
  <conditionalFormatting sqref="B43:B51">
    <cfRule type="duplicateValues" dxfId="178" priority="104"/>
    <cfRule type="duplicateValues" dxfId="177" priority="105"/>
  </conditionalFormatting>
  <conditionalFormatting sqref="B43:B51">
    <cfRule type="duplicateValues" dxfId="176" priority="106"/>
  </conditionalFormatting>
  <conditionalFormatting sqref="B43:B51">
    <cfRule type="duplicateValues" dxfId="175" priority="91"/>
  </conditionalFormatting>
  <conditionalFormatting sqref="B43:B51">
    <cfRule type="duplicateValues" dxfId="174" priority="92"/>
  </conditionalFormatting>
  <conditionalFormatting sqref="B43:B51">
    <cfRule type="duplicateValues" dxfId="173" priority="93"/>
    <cfRule type="duplicateValues" dxfId="172" priority="94"/>
  </conditionalFormatting>
  <conditionalFormatting sqref="B43:B51">
    <cfRule type="duplicateValues" dxfId="171" priority="95"/>
  </conditionalFormatting>
  <conditionalFormatting sqref="B43:B51">
    <cfRule type="duplicateValues" dxfId="170" priority="96"/>
    <cfRule type="duplicateValues" dxfId="169" priority="97"/>
  </conditionalFormatting>
  <conditionalFormatting sqref="B43:B51">
    <cfRule type="duplicateValues" dxfId="168" priority="98"/>
  </conditionalFormatting>
  <conditionalFormatting sqref="B55:B68">
    <cfRule type="duplicateValues" dxfId="167" priority="83"/>
  </conditionalFormatting>
  <conditionalFormatting sqref="B55:B68">
    <cfRule type="duplicateValues" dxfId="166" priority="84"/>
  </conditionalFormatting>
  <conditionalFormatting sqref="B55:B68">
    <cfRule type="duplicateValues" dxfId="165" priority="85"/>
    <cfRule type="duplicateValues" dxfId="164" priority="86"/>
  </conditionalFormatting>
  <conditionalFormatting sqref="B55:B68">
    <cfRule type="duplicateValues" dxfId="163" priority="87"/>
  </conditionalFormatting>
  <conditionalFormatting sqref="B55:B68">
    <cfRule type="duplicateValues" dxfId="162" priority="88"/>
    <cfRule type="duplicateValues" dxfId="161" priority="89"/>
  </conditionalFormatting>
  <conditionalFormatting sqref="B55:B68">
    <cfRule type="duplicateValues" dxfId="160" priority="90"/>
  </conditionalFormatting>
  <conditionalFormatting sqref="B58:B60">
    <cfRule type="duplicateValues" dxfId="159" priority="75"/>
  </conditionalFormatting>
  <conditionalFormatting sqref="B58:B60">
    <cfRule type="duplicateValues" dxfId="158" priority="76"/>
  </conditionalFormatting>
  <conditionalFormatting sqref="B58:B60">
    <cfRule type="duplicateValues" dxfId="157" priority="77"/>
    <cfRule type="duplicateValues" dxfId="156" priority="78"/>
  </conditionalFormatting>
  <conditionalFormatting sqref="B58:B60">
    <cfRule type="duplicateValues" dxfId="155" priority="79"/>
  </conditionalFormatting>
  <conditionalFormatting sqref="B58:B60">
    <cfRule type="duplicateValues" dxfId="154" priority="80"/>
    <cfRule type="duplicateValues" dxfId="153" priority="81"/>
  </conditionalFormatting>
  <conditionalFormatting sqref="B58:B60">
    <cfRule type="duplicateValues" dxfId="152" priority="82"/>
  </conditionalFormatting>
  <conditionalFormatting sqref="E138:E141">
    <cfRule type="duplicateValues" dxfId="151" priority="73"/>
  </conditionalFormatting>
  <conditionalFormatting sqref="E138:E141">
    <cfRule type="duplicateValues" dxfId="150" priority="74"/>
  </conditionalFormatting>
  <conditionalFormatting sqref="E146 E103">
    <cfRule type="duplicateValues" dxfId="149" priority="149"/>
  </conditionalFormatting>
  <conditionalFormatting sqref="E146 E103">
    <cfRule type="duplicateValues" dxfId="148" priority="150"/>
    <cfRule type="duplicateValues" dxfId="147" priority="151"/>
    <cfRule type="duplicateValues" dxfId="146" priority="152"/>
  </conditionalFormatting>
  <conditionalFormatting sqref="B70">
    <cfRule type="duplicateValues" dxfId="145" priority="71"/>
  </conditionalFormatting>
  <conditionalFormatting sqref="B70">
    <cfRule type="duplicateValues" dxfId="144" priority="72"/>
  </conditionalFormatting>
  <conditionalFormatting sqref="B71">
    <cfRule type="duplicateValues" dxfId="143" priority="70"/>
  </conditionalFormatting>
  <conditionalFormatting sqref="B72:B75">
    <cfRule type="duplicateValues" dxfId="142" priority="68"/>
  </conditionalFormatting>
  <conditionalFormatting sqref="B72:B75">
    <cfRule type="duplicateValues" dxfId="141" priority="69"/>
  </conditionalFormatting>
  <conditionalFormatting sqref="B79:B81">
    <cfRule type="duplicateValues" dxfId="140" priority="59"/>
  </conditionalFormatting>
  <conditionalFormatting sqref="B79:B81">
    <cfRule type="duplicateValues" dxfId="139" priority="60"/>
    <cfRule type="duplicateValues" dxfId="138" priority="61"/>
  </conditionalFormatting>
  <conditionalFormatting sqref="B77:B78">
    <cfRule type="duplicateValues" dxfId="137" priority="62"/>
  </conditionalFormatting>
  <conditionalFormatting sqref="B77:B78">
    <cfRule type="duplicateValues" dxfId="136" priority="63"/>
    <cfRule type="duplicateValues" dxfId="135" priority="64"/>
  </conditionalFormatting>
  <conditionalFormatting sqref="B76">
    <cfRule type="duplicateValues" dxfId="134" priority="65"/>
  </conditionalFormatting>
  <conditionalFormatting sqref="B76">
    <cfRule type="duplicateValues" dxfId="133" priority="66"/>
    <cfRule type="duplicateValues" dxfId="132" priority="67"/>
  </conditionalFormatting>
  <conditionalFormatting sqref="E70:E81">
    <cfRule type="duplicateValues" dxfId="131" priority="57"/>
  </conditionalFormatting>
  <conditionalFormatting sqref="E70:E81">
    <cfRule type="duplicateValues" dxfId="130" priority="58"/>
  </conditionalFormatting>
  <conditionalFormatting sqref="E73:E81">
    <cfRule type="duplicateValues" dxfId="129" priority="56"/>
  </conditionalFormatting>
  <conditionalFormatting sqref="E82:E83">
    <cfRule type="duplicateValues" dxfId="128" priority="53"/>
  </conditionalFormatting>
  <conditionalFormatting sqref="E82:E83">
    <cfRule type="duplicateValues" dxfId="127" priority="54"/>
  </conditionalFormatting>
  <conditionalFormatting sqref="E84">
    <cfRule type="duplicateValues" dxfId="126" priority="55"/>
  </conditionalFormatting>
  <conditionalFormatting sqref="E85">
    <cfRule type="duplicateValues" dxfId="125" priority="50"/>
  </conditionalFormatting>
  <conditionalFormatting sqref="E85">
    <cfRule type="duplicateValues" dxfId="124" priority="51"/>
  </conditionalFormatting>
  <conditionalFormatting sqref="E85">
    <cfRule type="duplicateValues" dxfId="123" priority="52"/>
  </conditionalFormatting>
  <conditionalFormatting sqref="E85">
    <cfRule type="duplicateValues" dxfId="122" priority="49"/>
  </conditionalFormatting>
  <conditionalFormatting sqref="B70:B90">
    <cfRule type="duplicateValues" dxfId="121" priority="153"/>
  </conditionalFormatting>
  <conditionalFormatting sqref="B70:B90">
    <cfRule type="duplicateValues" dxfId="120" priority="154"/>
    <cfRule type="duplicateValues" dxfId="119" priority="155"/>
  </conditionalFormatting>
  <conditionalFormatting sqref="B71:B90">
    <cfRule type="duplicateValues" dxfId="118" priority="156"/>
  </conditionalFormatting>
  <conditionalFormatting sqref="B82:B90">
    <cfRule type="duplicateValues" dxfId="117" priority="157"/>
  </conditionalFormatting>
  <conditionalFormatting sqref="B82:B90">
    <cfRule type="duplicateValues" dxfId="116" priority="158"/>
    <cfRule type="duplicateValues" dxfId="115" priority="159"/>
  </conditionalFormatting>
  <conditionalFormatting sqref="E86">
    <cfRule type="duplicateValues" dxfId="114" priority="160"/>
  </conditionalFormatting>
  <conditionalFormatting sqref="E87">
    <cfRule type="duplicateValues" dxfId="113" priority="46"/>
  </conditionalFormatting>
  <conditionalFormatting sqref="E87">
    <cfRule type="duplicateValues" dxfId="112" priority="45"/>
  </conditionalFormatting>
  <conditionalFormatting sqref="E87:E90">
    <cfRule type="duplicateValues" dxfId="111" priority="47"/>
  </conditionalFormatting>
  <conditionalFormatting sqref="E92 E87:E90">
    <cfRule type="duplicateValues" dxfId="110" priority="48"/>
  </conditionalFormatting>
  <conditionalFormatting sqref="E88:E91">
    <cfRule type="duplicateValues" dxfId="109" priority="44"/>
  </conditionalFormatting>
  <conditionalFormatting sqref="E92">
    <cfRule type="duplicateValues" dxfId="108" priority="43"/>
  </conditionalFormatting>
  <conditionalFormatting sqref="B152:B153 B114 B100:B101 B118:B119 B125:B126 B143:B144 B1:B7 B103:B108 B155:B156 B110:B111">
    <cfRule type="duplicateValues" dxfId="107" priority="161"/>
  </conditionalFormatting>
  <conditionalFormatting sqref="B152:B153 B143:B144 B100:B101 B1:B7 B158 B146 B113:B123 B103:B108 B155:B156 B125:B126 B110:B111">
    <cfRule type="duplicateValues" dxfId="106" priority="162"/>
  </conditionalFormatting>
  <conditionalFormatting sqref="B158 B143:B144 B100:B101 B1:B7 B113:B123 B103:B108 B155:B156 B125:B126 B152:B153 B110:B111 B146:B150">
    <cfRule type="duplicateValues" dxfId="105" priority="163"/>
  </conditionalFormatting>
  <conditionalFormatting sqref="B152:B153 B143:B144 B100:B101 B1:B7 B158 B146:B147 B113:B123 B103:B108 B155:B156 B125:B126 B110:B111">
    <cfRule type="duplicateValues" dxfId="104" priority="164"/>
    <cfRule type="duplicateValues" dxfId="103" priority="165"/>
  </conditionalFormatting>
  <conditionalFormatting sqref="B1:B7 B103:B108 B113:B123 B125:B126 B143:B144 B152:B153 B110:B111 B100:B101 B9:B98 B128:B141 B155:B171 B146:B150">
    <cfRule type="duplicateValues" dxfId="102" priority="166"/>
    <cfRule type="duplicateValues" dxfId="101" priority="167"/>
    <cfRule type="duplicateValues" dxfId="100" priority="168"/>
    <cfRule type="duplicateValues" dxfId="99" priority="169"/>
  </conditionalFormatting>
  <conditionalFormatting sqref="E172 E142:E144 E124:E136 E62:E65 E1:E7 E23:E27 E29:E45 E91 E99:E101 E146:E159 E9:E18 E103:E111 E113:E122">
    <cfRule type="duplicateValues" dxfId="98" priority="170"/>
  </conditionalFormatting>
  <conditionalFormatting sqref="E172 E142:E144 E124:E136 E62:E67 E1:E7 E69:E81 E91 E99:E101 E146:E159 E9:E52 E103:E111 E113:E122">
    <cfRule type="duplicateValues" dxfId="97" priority="171"/>
  </conditionalFormatting>
  <conditionalFormatting sqref="B8">
    <cfRule type="duplicateValues" dxfId="96" priority="41"/>
  </conditionalFormatting>
  <conditionalFormatting sqref="B8">
    <cfRule type="duplicateValues" dxfId="95" priority="42"/>
  </conditionalFormatting>
  <conditionalFormatting sqref="E8">
    <cfRule type="duplicateValues" dxfId="94" priority="39"/>
  </conditionalFormatting>
  <conditionalFormatting sqref="E8">
    <cfRule type="duplicateValues" dxfId="93" priority="40"/>
  </conditionalFormatting>
  <conditionalFormatting sqref="E102">
    <cfRule type="duplicateValues" dxfId="92" priority="37"/>
  </conditionalFormatting>
  <conditionalFormatting sqref="E102">
    <cfRule type="duplicateValues" dxfId="91" priority="38"/>
  </conditionalFormatting>
  <conditionalFormatting sqref="B102">
    <cfRule type="duplicateValues" dxfId="90" priority="35"/>
  </conditionalFormatting>
  <conditionalFormatting sqref="B102">
    <cfRule type="duplicateValues" dxfId="89" priority="36"/>
  </conditionalFormatting>
  <conditionalFormatting sqref="B112">
    <cfRule type="duplicateValues" dxfId="88" priority="33"/>
  </conditionalFormatting>
  <conditionalFormatting sqref="B112">
    <cfRule type="duplicateValues" dxfId="87" priority="34"/>
  </conditionalFormatting>
  <conditionalFormatting sqref="E112">
    <cfRule type="duplicateValues" dxfId="86" priority="31"/>
  </conditionalFormatting>
  <conditionalFormatting sqref="E112">
    <cfRule type="duplicateValues" dxfId="85" priority="32"/>
  </conditionalFormatting>
  <conditionalFormatting sqref="B127">
    <cfRule type="duplicateValues" dxfId="84" priority="29"/>
  </conditionalFormatting>
  <conditionalFormatting sqref="B127">
    <cfRule type="duplicateValues" dxfId="83" priority="30"/>
  </conditionalFormatting>
  <conditionalFormatting sqref="B145">
    <cfRule type="duplicateValues" dxfId="82" priority="27"/>
  </conditionalFormatting>
  <conditionalFormatting sqref="B145">
    <cfRule type="duplicateValues" dxfId="81" priority="28"/>
  </conditionalFormatting>
  <conditionalFormatting sqref="E145">
    <cfRule type="duplicateValues" dxfId="80" priority="25"/>
  </conditionalFormatting>
  <conditionalFormatting sqref="E145">
    <cfRule type="duplicateValues" dxfId="79" priority="26"/>
  </conditionalFormatting>
  <conditionalFormatting sqref="B118:B119 B114">
    <cfRule type="duplicateValues" dxfId="78" priority="172"/>
  </conditionalFormatting>
  <conditionalFormatting sqref="E38:E45 E23 E12:E18 E119:E122">
    <cfRule type="duplicateValues" dxfId="77" priority="173"/>
  </conditionalFormatting>
  <conditionalFormatting sqref="E52 E21">
    <cfRule type="duplicateValues" dxfId="76" priority="174"/>
  </conditionalFormatting>
  <conditionalFormatting sqref="E54:E60">
    <cfRule type="duplicateValues" dxfId="75" priority="175"/>
  </conditionalFormatting>
  <conditionalFormatting sqref="E123">
    <cfRule type="duplicateValues" dxfId="74" priority="176"/>
  </conditionalFormatting>
  <conditionalFormatting sqref="E46:E51 E19:E20">
    <cfRule type="duplicateValues" dxfId="73" priority="177"/>
  </conditionalFormatting>
  <conditionalFormatting sqref="E23 E9:E18 E29:E45 E113:E122">
    <cfRule type="duplicateValues" dxfId="72" priority="178"/>
  </conditionalFormatting>
  <conditionalFormatting sqref="E132:E136 E62:E65 E24:E27">
    <cfRule type="duplicateValues" dxfId="71" priority="179"/>
  </conditionalFormatting>
  <conditionalFormatting sqref="E68">
    <cfRule type="duplicateValues" dxfId="70" priority="180"/>
  </conditionalFormatting>
  <conditionalFormatting sqref="E69:E81 E66 E28">
    <cfRule type="duplicateValues" dxfId="69" priority="181"/>
  </conditionalFormatting>
  <conditionalFormatting sqref="B132:B141">
    <cfRule type="duplicateValues" dxfId="68" priority="182"/>
  </conditionalFormatting>
  <conditionalFormatting sqref="B132:B141">
    <cfRule type="duplicateValues" dxfId="67" priority="183"/>
    <cfRule type="duplicateValues" dxfId="66" priority="184"/>
  </conditionalFormatting>
  <conditionalFormatting sqref="B132:B141">
    <cfRule type="duplicateValues" dxfId="65" priority="185"/>
    <cfRule type="duplicateValues" dxfId="64" priority="186"/>
    <cfRule type="duplicateValues" dxfId="63" priority="187"/>
    <cfRule type="duplicateValues" dxfId="62" priority="188"/>
  </conditionalFormatting>
  <conditionalFormatting sqref="B128:B141">
    <cfRule type="duplicateValues" dxfId="61" priority="189"/>
  </conditionalFormatting>
  <conditionalFormatting sqref="B128:B141">
    <cfRule type="duplicateValues" dxfId="60" priority="190"/>
    <cfRule type="duplicateValues" dxfId="59" priority="191"/>
  </conditionalFormatting>
  <conditionalFormatting sqref="B128:B141">
    <cfRule type="duplicateValues" dxfId="58" priority="192"/>
    <cfRule type="duplicateValues" dxfId="57" priority="193"/>
    <cfRule type="duplicateValues" dxfId="56" priority="194"/>
    <cfRule type="duplicateValues" dxfId="55" priority="195"/>
  </conditionalFormatting>
  <conditionalFormatting sqref="B148:B150">
    <cfRule type="duplicateValues" dxfId="54" priority="196"/>
  </conditionalFormatting>
  <conditionalFormatting sqref="B148:B150">
    <cfRule type="duplicateValues" dxfId="53" priority="197"/>
    <cfRule type="duplicateValues" dxfId="52" priority="198"/>
  </conditionalFormatting>
  <conditionalFormatting sqref="E161">
    <cfRule type="duplicateValues" dxfId="51" priority="199"/>
  </conditionalFormatting>
  <conditionalFormatting sqref="E161">
    <cfRule type="duplicateValues" dxfId="50" priority="200"/>
    <cfRule type="duplicateValues" dxfId="49" priority="201"/>
  </conditionalFormatting>
  <conditionalFormatting sqref="B159:B171">
    <cfRule type="duplicateValues" dxfId="48" priority="202"/>
  </conditionalFormatting>
  <conditionalFormatting sqref="B159:B171">
    <cfRule type="duplicateValues" dxfId="47" priority="203"/>
    <cfRule type="duplicateValues" dxfId="46" priority="204"/>
  </conditionalFormatting>
  <conditionalFormatting sqref="B94">
    <cfRule type="duplicateValues" dxfId="45" priority="19"/>
  </conditionalFormatting>
  <conditionalFormatting sqref="B94:B98">
    <cfRule type="duplicateValues" dxfId="44" priority="20"/>
  </conditionalFormatting>
  <conditionalFormatting sqref="B94:B98">
    <cfRule type="duplicateValues" dxfId="43" priority="21"/>
  </conditionalFormatting>
  <conditionalFormatting sqref="B94:B98">
    <cfRule type="duplicateValues" dxfId="42" priority="22"/>
    <cfRule type="duplicateValues" dxfId="41" priority="23"/>
  </conditionalFormatting>
  <conditionalFormatting sqref="B94:B98">
    <cfRule type="duplicateValues" dxfId="40" priority="24"/>
  </conditionalFormatting>
  <conditionalFormatting sqref="B95:B98">
    <cfRule type="duplicateValues" dxfId="39" priority="16"/>
  </conditionalFormatting>
  <conditionalFormatting sqref="B95:B98">
    <cfRule type="duplicateValues" dxfId="38" priority="17"/>
    <cfRule type="duplicateValues" dxfId="37" priority="18"/>
  </conditionalFormatting>
  <conditionalFormatting sqref="E94:E96">
    <cfRule type="duplicateValues" dxfId="36" priority="13"/>
  </conditionalFormatting>
  <conditionalFormatting sqref="E94:E96">
    <cfRule type="duplicateValues" dxfId="35" priority="14"/>
  </conditionalFormatting>
  <conditionalFormatting sqref="E94:E96">
    <cfRule type="duplicateValues" dxfId="34" priority="15"/>
  </conditionalFormatting>
  <conditionalFormatting sqref="E95:E96">
    <cfRule type="duplicateValues" dxfId="33" priority="12"/>
  </conditionalFormatting>
  <conditionalFormatting sqref="E97">
    <cfRule type="duplicateValues" dxfId="32" priority="11"/>
  </conditionalFormatting>
  <conditionalFormatting sqref="E98">
    <cfRule type="duplicateValues" dxfId="31" priority="10"/>
  </conditionalFormatting>
  <conditionalFormatting sqref="E162:E163">
    <cfRule type="duplicateValues" dxfId="30" priority="7"/>
  </conditionalFormatting>
  <conditionalFormatting sqref="E162:E163">
    <cfRule type="duplicateValues" dxfId="29" priority="8"/>
    <cfRule type="duplicateValues" dxfId="28" priority="9"/>
  </conditionalFormatting>
  <conditionalFormatting sqref="E167:E171">
    <cfRule type="duplicateValues" dxfId="27" priority="4"/>
  </conditionalFormatting>
  <conditionalFormatting sqref="E167:E171">
    <cfRule type="duplicateValues" dxfId="26" priority="5"/>
    <cfRule type="duplicateValues" dxfId="25" priority="6"/>
  </conditionalFormatting>
  <conditionalFormatting sqref="E165">
    <cfRule type="duplicateValues" dxfId="24" priority="1"/>
  </conditionalFormatting>
  <conditionalFormatting sqref="E165">
    <cfRule type="duplicateValues" dxfId="23" priority="2"/>
    <cfRule type="duplicateValues" dxfId="22" priority="3"/>
  </conditionalFormatting>
  <conditionalFormatting sqref="B120:B123">
    <cfRule type="duplicateValues" dxfId="21" priority="205"/>
  </conditionalFormatting>
  <conditionalFormatting sqref="B120:B123">
    <cfRule type="duplicateValues" dxfId="20" priority="206"/>
    <cfRule type="duplicateValues" dxfId="19" priority="207"/>
  </conditionalFormatting>
  <conditionalFormatting sqref="B114:B123">
    <cfRule type="duplicateValues" dxfId="18" priority="208"/>
  </conditionalFormatting>
  <conditionalFormatting sqref="B9:B98">
    <cfRule type="duplicateValues" dxfId="17" priority="209"/>
  </conditionalFormatting>
  <conditionalFormatting sqref="B9:B98">
    <cfRule type="duplicateValues" dxfId="16" priority="210"/>
    <cfRule type="duplicateValues" dxfId="15" priority="211"/>
  </conditionalFormatting>
  <conditionalFormatting sqref="B87:B98">
    <cfRule type="duplicateValues" dxfId="14" priority="212"/>
  </conditionalFormatting>
  <conditionalFormatting sqref="B87:B98">
    <cfRule type="duplicateValues" dxfId="13" priority="213"/>
    <cfRule type="duplicateValues" dxfId="12" priority="214"/>
  </conditionalFormatting>
  <conditionalFormatting sqref="B87:B98">
    <cfRule type="duplicateValues" dxfId="11" priority="215"/>
    <cfRule type="duplicateValues" dxfId="10" priority="216"/>
    <cfRule type="duplicateValues" dxfId="9" priority="217"/>
    <cfRule type="duplicateValues" dxfId="8" priority="218"/>
  </conditionalFormatting>
  <conditionalFormatting sqref="B89:B98">
    <cfRule type="duplicateValues" dxfId="7" priority="219"/>
  </conditionalFormatting>
  <conditionalFormatting sqref="B89:B98">
    <cfRule type="duplicateValues" dxfId="6" priority="220"/>
    <cfRule type="duplicateValues" dxfId="5" priority="221"/>
  </conditionalFormatting>
  <conditionalFormatting sqref="B89:B98">
    <cfRule type="duplicateValues" dxfId="4" priority="222"/>
    <cfRule type="duplicateValues" dxfId="3" priority="223"/>
    <cfRule type="duplicateValues" dxfId="2" priority="224"/>
    <cfRule type="duplicateValues" dxfId="1" priority="225"/>
  </conditionalFormatting>
  <conditionalFormatting sqref="E93">
    <cfRule type="duplicateValues" dxfId="0" priority="226"/>
  </conditionalFormatting>
  <hyperlinks>
    <hyperlink ref="E136" r:id="rId1" display="http://s460-helpdesk/CAisd/pdmweb.exe?OP=SEARCH+FACTORY=in+SKIPLIST=1+QBE.EQ.id=3580464"/>
    <hyperlink ref="E135" r:id="rId2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2595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28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2424</v>
      </c>
      <c r="B1" s="189"/>
      <c r="C1" s="189"/>
      <c r="D1" s="189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2434</v>
      </c>
      <c r="B18" s="189"/>
      <c r="C18" s="189"/>
      <c r="D18" s="189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279" priority="119326"/>
  </conditionalFormatting>
  <conditionalFormatting sqref="B33">
    <cfRule type="duplicateValues" dxfId="278" priority="119327"/>
    <cfRule type="duplicateValues" dxfId="277" priority="119328"/>
  </conditionalFormatting>
  <conditionalFormatting sqref="A33">
    <cfRule type="duplicateValues" dxfId="276" priority="119340"/>
  </conditionalFormatting>
  <conditionalFormatting sqref="A33">
    <cfRule type="duplicateValues" dxfId="275" priority="119341"/>
    <cfRule type="duplicateValues" dxfId="274" priority="119342"/>
  </conditionalFormatting>
  <conditionalFormatting sqref="B4:B8">
    <cfRule type="duplicateValues" dxfId="273" priority="6"/>
  </conditionalFormatting>
  <conditionalFormatting sqref="B4:B8">
    <cfRule type="duplicateValues" dxfId="272" priority="5"/>
  </conditionalFormatting>
  <conditionalFormatting sqref="A3:A8">
    <cfRule type="duplicateValues" dxfId="271" priority="3"/>
    <cfRule type="duplicateValues" dxfId="270" priority="4"/>
  </conditionalFormatting>
  <conditionalFormatting sqref="B3">
    <cfRule type="duplicateValues" dxfId="269" priority="2"/>
  </conditionalFormatting>
  <conditionalFormatting sqref="B3">
    <cfRule type="duplicateValues" dxfId="26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227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208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207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207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206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205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166.5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165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165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171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124.15079861111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63.6746064814797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67" priority="69"/>
  </conditionalFormatting>
  <conditionalFormatting sqref="E9:E1048576 E1:E2">
    <cfRule type="duplicateValues" dxfId="266" priority="99250"/>
  </conditionalFormatting>
  <conditionalFormatting sqref="E4">
    <cfRule type="duplicateValues" dxfId="265" priority="62"/>
  </conditionalFormatting>
  <conditionalFormatting sqref="E5:E8">
    <cfRule type="duplicateValues" dxfId="264" priority="60"/>
  </conditionalFormatting>
  <conditionalFormatting sqref="B12">
    <cfRule type="duplicateValues" dxfId="263" priority="34"/>
    <cfRule type="duplicateValues" dxfId="262" priority="35"/>
    <cfRule type="duplicateValues" dxfId="261" priority="36"/>
  </conditionalFormatting>
  <conditionalFormatting sqref="B12">
    <cfRule type="duplicateValues" dxfId="260" priority="33"/>
  </conditionalFormatting>
  <conditionalFormatting sqref="B12">
    <cfRule type="duplicateValues" dxfId="259" priority="31"/>
    <cfRule type="duplicateValues" dxfId="258" priority="32"/>
  </conditionalFormatting>
  <conditionalFormatting sqref="B12">
    <cfRule type="duplicateValues" dxfId="257" priority="28"/>
    <cfRule type="duplicateValues" dxfId="256" priority="29"/>
    <cfRule type="duplicateValues" dxfId="255" priority="30"/>
  </conditionalFormatting>
  <conditionalFormatting sqref="B12">
    <cfRule type="duplicateValues" dxfId="254" priority="27"/>
  </conditionalFormatting>
  <conditionalFormatting sqref="B12">
    <cfRule type="duplicateValues" dxfId="253" priority="25"/>
    <cfRule type="duplicateValues" dxfId="252" priority="26"/>
  </conditionalFormatting>
  <conditionalFormatting sqref="B12">
    <cfRule type="duplicateValues" dxfId="251" priority="24"/>
  </conditionalFormatting>
  <conditionalFormatting sqref="B12">
    <cfRule type="duplicateValues" dxfId="250" priority="21"/>
    <cfRule type="duplicateValues" dxfId="249" priority="22"/>
    <cfRule type="duplicateValues" dxfId="248" priority="23"/>
  </conditionalFormatting>
  <conditionalFormatting sqref="B12">
    <cfRule type="duplicateValues" dxfId="247" priority="20"/>
  </conditionalFormatting>
  <conditionalFormatting sqref="B12">
    <cfRule type="duplicateValues" dxfId="246" priority="19"/>
  </conditionalFormatting>
  <conditionalFormatting sqref="B14">
    <cfRule type="duplicateValues" dxfId="245" priority="18"/>
  </conditionalFormatting>
  <conditionalFormatting sqref="B14">
    <cfRule type="duplicateValues" dxfId="244" priority="15"/>
    <cfRule type="duplicateValues" dxfId="243" priority="16"/>
    <cfRule type="duplicateValues" dxfId="242" priority="17"/>
  </conditionalFormatting>
  <conditionalFormatting sqref="B14">
    <cfRule type="duplicateValues" dxfId="241" priority="13"/>
    <cfRule type="duplicateValues" dxfId="240" priority="14"/>
  </conditionalFormatting>
  <conditionalFormatting sqref="B14">
    <cfRule type="duplicateValues" dxfId="239" priority="10"/>
    <cfRule type="duplicateValues" dxfId="238" priority="11"/>
    <cfRule type="duplicateValues" dxfId="237" priority="12"/>
  </conditionalFormatting>
  <conditionalFormatting sqref="B14">
    <cfRule type="duplicateValues" dxfId="236" priority="9"/>
  </conditionalFormatting>
  <conditionalFormatting sqref="B14">
    <cfRule type="duplicateValues" dxfId="235" priority="8"/>
  </conditionalFormatting>
  <conditionalFormatting sqref="B14">
    <cfRule type="duplicateValues" dxfId="234" priority="7"/>
  </conditionalFormatting>
  <conditionalFormatting sqref="B14">
    <cfRule type="duplicateValues" dxfId="233" priority="4"/>
    <cfRule type="duplicateValues" dxfId="232" priority="5"/>
    <cfRule type="duplicateValues" dxfId="231" priority="6"/>
  </conditionalFormatting>
  <conditionalFormatting sqref="B14">
    <cfRule type="duplicateValues" dxfId="230" priority="2"/>
    <cfRule type="duplicateValues" dxfId="229" priority="3"/>
  </conditionalFormatting>
  <conditionalFormatting sqref="C14">
    <cfRule type="duplicateValues" dxfId="228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50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27" priority="2"/>
  </conditionalFormatting>
  <conditionalFormatting sqref="B1:B1048576">
    <cfRule type="duplicateValues" dxfId="22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2021-04-04T13:22:32Z</cp:lastPrinted>
  <dcterms:created xsi:type="dcterms:W3CDTF">2014-10-01T23:18:29Z</dcterms:created>
  <dcterms:modified xsi:type="dcterms:W3CDTF">2021-05-05T03:53:08Z</dcterms:modified>
</cp:coreProperties>
</file>