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0" i="1"/>
  <c r="A21" i="1"/>
  <c r="A22" i="1"/>
  <c r="A23" i="1"/>
  <c r="A24" i="1"/>
  <c r="A25" i="1"/>
  <c r="A26" i="1"/>
  <c r="A27" i="1"/>
  <c r="A28" i="1"/>
  <c r="A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30" i="1"/>
  <c r="A31" i="1"/>
  <c r="A32" i="1"/>
  <c r="A33" i="1" l="1"/>
  <c r="A34" i="1"/>
  <c r="A35" i="1"/>
  <c r="A36" i="1"/>
  <c r="A37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101" i="1" l="1"/>
  <c r="G101" i="1"/>
  <c r="H101" i="1"/>
  <c r="I101" i="1"/>
  <c r="J101" i="1"/>
  <c r="K101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61" i="1" l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61" i="1"/>
  <c r="A62" i="1"/>
  <c r="A63" i="1"/>
  <c r="A64" i="1"/>
  <c r="A65" i="1"/>
  <c r="A66" i="1"/>
  <c r="F67" i="1" l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 l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91" i="1"/>
  <c r="F91" i="1"/>
  <c r="G91" i="1"/>
  <c r="H91" i="1"/>
  <c r="I91" i="1"/>
  <c r="J91" i="1"/>
  <c r="K91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2" i="1"/>
  <c r="F92" i="1"/>
  <c r="G92" i="1"/>
  <c r="H92" i="1"/>
  <c r="I92" i="1"/>
  <c r="J92" i="1"/>
  <c r="K92" i="1"/>
  <c r="F93" i="1" l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93" i="1"/>
  <c r="A94" i="1"/>
  <c r="A95" i="1"/>
  <c r="F96" i="1" l="1"/>
  <c r="G96" i="1"/>
  <c r="H96" i="1"/>
  <c r="I96" i="1"/>
  <c r="J96" i="1"/>
  <c r="K96" i="1"/>
  <c r="F97" i="1"/>
  <c r="G97" i="1"/>
  <c r="H97" i="1"/>
  <c r="I97" i="1"/>
  <c r="J97" i="1"/>
  <c r="K97" i="1"/>
  <c r="A96" i="1"/>
  <c r="A97" i="1"/>
  <c r="F98" i="1" l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A98" i="1"/>
  <c r="A99" i="1"/>
  <c r="A100" i="1"/>
  <c r="F119" i="1" l="1"/>
  <c r="G119" i="1"/>
  <c r="H119" i="1"/>
  <c r="I119" i="1"/>
  <c r="J119" i="1"/>
  <c r="K119" i="1"/>
  <c r="A119" i="1"/>
  <c r="A102" i="1" l="1"/>
  <c r="F102" i="1"/>
  <c r="G102" i="1"/>
  <c r="H102" i="1"/>
  <c r="I102" i="1"/>
  <c r="J102" i="1"/>
  <c r="K102" i="1"/>
  <c r="A115" i="1" l="1"/>
  <c r="F115" i="1"/>
  <c r="G115" i="1"/>
  <c r="H115" i="1"/>
  <c r="I115" i="1"/>
  <c r="J115" i="1"/>
  <c r="K115" i="1"/>
  <c r="F103" i="1" l="1"/>
  <c r="G103" i="1"/>
  <c r="H103" i="1"/>
  <c r="I103" i="1"/>
  <c r="J103" i="1"/>
  <c r="K103" i="1"/>
  <c r="A103" i="1"/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4" i="1"/>
  <c r="A105" i="1"/>
  <c r="A106" i="1"/>
  <c r="F116" i="1" l="1"/>
  <c r="G116" i="1"/>
  <c r="H116" i="1"/>
  <c r="I116" i="1"/>
  <c r="J116" i="1"/>
  <c r="K116" i="1"/>
  <c r="A116" i="1"/>
  <c r="A107" i="1" l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 l="1"/>
  <c r="G109" i="1"/>
  <c r="H109" i="1"/>
  <c r="I109" i="1"/>
  <c r="J109" i="1"/>
  <c r="K109" i="1"/>
  <c r="A109" i="1"/>
  <c r="F110" i="1" l="1"/>
  <c r="G110" i="1"/>
  <c r="H110" i="1"/>
  <c r="I110" i="1"/>
  <c r="J110" i="1"/>
  <c r="K110" i="1"/>
  <c r="F111" i="1"/>
  <c r="G111" i="1"/>
  <c r="H111" i="1"/>
  <c r="I111" i="1"/>
  <c r="J111" i="1"/>
  <c r="K111" i="1"/>
  <c r="A110" i="1"/>
  <c r="A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12" i="1"/>
  <c r="A113" i="1"/>
  <c r="F114" i="1"/>
  <c r="G114" i="1"/>
  <c r="H114" i="1"/>
  <c r="I114" i="1"/>
  <c r="J114" i="1"/>
  <c r="K114" i="1"/>
  <c r="A114" i="1"/>
  <c r="A117" i="1" l="1"/>
  <c r="A11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<sst xmlns="http://schemas.openxmlformats.org/spreadsheetml/2006/main" count="13916" uniqueCount="2759">
  <si>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</si>
  <si>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</si>
  <si>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</si>
  <si>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</si>
  <si>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</si>
  <si>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</si>
  <si>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</si>
  <si>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</si>
  <si>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</si>
  <si>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</si>
  <si>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</si>
  <si>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</si>
  <si>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</si>
  <si>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</si>
  <si>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</si>
  <si>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</si>
  <si>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</si>
  <si>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</si>
  <si>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</si>
  <si>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</si>
  <si>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</si>
  <si>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</si>
  <si>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</si>
  <si>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</si>
  <si>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</si>
  <si>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</si>
  <si>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</si>
  <si>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</si>
  <si>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</si>
  <si>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</si>
  <si>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</si>
  <si>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</si>
  <si>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</si>
  <si>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</si>
  <si>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</si>
  <si>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</si>
  <si>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</si>
  <si>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</si>
  <si>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</si>
  <si>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</si>
  <si>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</si>
  <si>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</si>
  <si>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</si>
  <si>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</si>
  <si>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</si>
  <si>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</si>
  <si>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</si>
  <si>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</si>
  <si>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</si>
  <si>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</si>
  <si>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</si>
  <si>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</si>
  <si>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</si>
  <si>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</si>
  <si>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</si>
  <si>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</si>
  <si>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</si>
  <si>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</si>
  <si>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</si>
  <si>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</si>
  <si>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</si>
  <si>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</si>
  <si>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</si>
  <si>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</si>
  <si>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</si>
  <si>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</si>
  <si>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</si>
  <si>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</si>
  <si>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</si>
  <si>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</si>
  <si>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</si>
  <si>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</si>
  <si>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</si>
  <si>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</si>
  <si>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</si>
  <si>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</si>
  <si>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</si>
  <si>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</si>
  <si>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</si>
  <si>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</si>
  <si>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</si>
  <si>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</si>
  <si>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</si>
  <si>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</si>
  <si>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</si>
  <si>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</si>
  <si>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</si>
  <si>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</si>
  <si>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</si>
  <si>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</si>
  <si>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</si>
  <si>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</si>
  <si>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</si>
  <si>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</si>
  <si>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</si>
  <si>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</si>
  <si>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</si>
  <si>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</si>
  <si>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</si>
  <si>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</si>
  <si>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</si>
  <si>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</si>
  <si>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</si>
  <si>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</si>
  <si>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</si>
  <si>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</si>
  <si>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</si>
  <si>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</si>
  <si>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</si>
  <si>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</si>
  <si>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</si>
  <si>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</si>
  <si>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</si>
  <si>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</si>
  <si>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</si>
  <si>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</si>
  <si>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</si>
  <si>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</si>
  <si>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</si>
  <si>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</si>
  <si>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</si>
  <si>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</si>
  <si>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</si>
  <si>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</si>
  <si>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</si>
  <si>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</si>
  <si>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</si>
  <si>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</si>
  <si>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</si>
  <si>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</si>
  <si>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</si>
  <si>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</si>
  <si>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</si>
  <si>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</si>
  <si>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</si>
  <si>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</si>
  <si>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</si>
  <si>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</si>
  <si>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</si>
  <si>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</si>
  <si>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</si>
  <si>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</si>
  <si>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</si>
  <si>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</si>
  <si>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</si>
  <si>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</si>
  <si>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</si>
  <si>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</si>
  <si>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</si>
  <si>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</si>
  <si>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</si>
  <si>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</si>
  <si>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</si>
  <si>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</si>
  <si>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</si>
  <si>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</si>
  <si>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</si>
  <si>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</si>
  <si>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</si>
  <si>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</si>
  <si>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</si>
  <si>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</si>
  <si>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</si>
  <si>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</si>
  <si>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</si>
  <si>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</si>
  <si>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</si>
  <si>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</si>
  <si>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</si>
  <si>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</si>
  <si>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</si>
  <si>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</si>
  <si>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</si>
  <si>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</si>
  <si>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</si>
  <si>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</si>
  <si>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</si>
  <si>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</si>
  <si>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</si>
  <si>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</si>
  <si>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</si>
  <si>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</si>
  <si>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</si>
  <si>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</si>
  <si>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</si>
  <si>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</si>
  <si>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</si>
  <si>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</si>
  <si>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</si>
  <si>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</si>
  <si>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</si>
  <si>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</si>
  <si>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</si>
  <si>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</si>
  <si>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</si>
  <si>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</si>
  <si>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</si>
  <si>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</si>
  <si>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</si>
  <si>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</si>
  <si>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</si>
  <si>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</si>
  <si>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</si>
  <si>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</si>
  <si>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</si>
  <si>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</si>
  <si>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</si>
  <si>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</si>
  <si>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</si>
  <si>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</si>
  <si>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</si>
  <si>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</si>
  <si>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</si>
  <si>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</si>
  <si>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</si>
  <si>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</si>
  <si>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</si>
  <si>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</si>
  <si>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</si>
  <si>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</si>
  <si>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</si>
  <si>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</si>
  <si>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</si>
  <si>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</si>
  <si>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</si>
  <si>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</si>
  <si>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</si>
  <si>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</si>
  <si>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</si>
  <si>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</si>
  <si>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</si>
  <si>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</si>
  <si>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</si>
  <si>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</si>
  <si>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</si>
  <si>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</si>
  <si>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</si>
  <si>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</si>
  <si>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</si>
  <si>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</si>
  <si>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</si>
  <si>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</si>
  <si>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</si>
  <si>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</si>
  <si>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</si>
  <si>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</si>
  <si>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</si>
  <si>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</si>
  <si>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</si>
  <si>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</si>
  <si>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</si>
  <si>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</si>
  <si>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</si>
  <si>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</si>
  <si>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</si>
  <si>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</si>
  <si>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</si>
  <si>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</si>
  <si>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</si>
  <si>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</si>
  <si>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</si>
  <si>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</si>
  <si>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</si>
  <si>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</si>
  <si>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</si>
  <si>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</si>
  <si>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</si>
  <si>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</si>
  <si>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</si>
  <si>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</si>
  <si>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</si>
  <si>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</si>
  <si>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</si>
  <si>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</si>
  <si>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</si>
  <si>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</si>
  <si>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</si>
  <si>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</si>
  <si>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</si>
  <si>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</si>
  <si>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</si>
  <si>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</si>
  <si>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</si>
  <si>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</si>
  <si>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</si>
  <si>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</si>
  <si>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</si>
  <si>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</si>
  <si>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</si>
  <si>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</si>
  <si>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</si>
  <si>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</si>
  <si>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</si>
  <si>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</si>
  <si>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</si>
  <si>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</si>
  <si>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</si>
  <si>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</si>
  <si>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</si>
  <si>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</si>
  <si>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</si>
  <si>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</si>
  <si>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</si>
  <si>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</si>
  <si>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</si>
  <si>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</si>
  <si>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</si>
  <si>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</si>
  <si>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</si>
  <si>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</si>
  <si>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</si>
  <si>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</si>
  <si>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</si>
  <si>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</si>
  <si>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</si>
  <si>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</si>
  <si>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</si>
  <si>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</si>
  <si>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</si>
  <si>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</si>
  <si>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</si>
  <si>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</si>
  <si>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</si>
  <si>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</si>
  <si>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</si>
  <si>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</si>
  <si>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</si>
  <si>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</si>
  <si>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</si>
  <si>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</si>
  <si>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</si>
  <si>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</si>
  <si>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</si>
  <si>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</si>
  <si>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</si>
  <si>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</si>
  <si>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</si>
  <si>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</si>
  <si>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</si>
  <si>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</si>
  <si>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</si>
  <si>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</si>
  <si>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</si>
  <si>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</si>
  <si>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</si>
  <si>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</si>
  <si>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</si>
  <si>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</si>
  <si>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</si>
  <si>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</si>
  <si>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</si>
  <si>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</si>
  <si>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</si>
  <si>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</si>
  <si>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</si>
  <si>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</si>
  <si>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</si>
  <si>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</si>
  <si>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</si>
  <si>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</si>
  <si>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</si>
  <si>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</si>
  <si>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</si>
  <si>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</si>
  <si>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</si>
  <si>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</si>
  <si>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</si>
  <si>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</si>
  <si>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</si>
  <si>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</si>
  <si>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</si>
  <si>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</si>
  <si>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</si>
  <si>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</si>
  <si>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</si>
  <si>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</si>
  <si>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</si>
  <si>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</si>
  <si>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</si>
  <si>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</si>
  <si>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</si>
  <si>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</si>
  <si>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</si>
  <si>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</si>
  <si>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</si>
  <si>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</si>
  <si>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</si>
  <si>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</si>
  <si>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</si>
  <si>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</si>
  <si>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</si>
  <si>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</si>
  <si>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</si>
  <si>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</si>
  <si>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</si>
  <si>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</si>
  <si>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</si>
  <si>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</si>
  <si>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</si>
  <si>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</si>
  <si>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</si>
  <si>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</si>
  <si>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</si>
  <si>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</si>
  <si>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</si>
  <si>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</si>
  <si>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</si>
  <si>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</si>
  <si>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</si>
  <si>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</si>
  <si>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</si>
  <si>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</si>
  <si>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</si>
  <si>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</si>
  <si>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</si>
  <si>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</si>
  <si>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</si>
  <si>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</si>
  <si>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</si>
  <si>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</si>
  <si>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</si>
  <si>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</si>
  <si>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</si>
  <si>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</si>
  <si>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</si>
  <si>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</si>
  <si>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</si>
  <si>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</si>
  <si>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</si>
  <si>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</si>
  <si>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</si>
  <si>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</si>
  <si>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</si>
  <si>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</si>
  <si>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</si>
  <si>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</si>
  <si>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</si>
  <si>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</si>
  <si>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</si>
  <si>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</si>
  <si>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</si>
  <si>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</si>
  <si>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</si>
  <si>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</si>
  <si>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</si>
  <si>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</si>
  <si>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</si>
  <si>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</si>
  <si>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</si>
  <si>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</si>
  <si>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</si>
  <si>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</si>
  <si>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</si>
  <si>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</si>
  <si>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</si>
  <si>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</si>
  <si>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</si>
  <si>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</si>
  <si>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</si>
  <si>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</si>
  <si>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</si>
  <si>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</si>
  <si>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</si>
  <si>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</si>
  <si>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</si>
  <si>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</si>
  <si>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</si>
  <si>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</si>
  <si>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</si>
  <si>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</si>
  <si>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</si>
  <si>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</si>
  <si>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</si>
  <si>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</si>
  <si>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</si>
  <si>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</si>
  <si>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</si>
  <si>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</si>
  <si>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</si>
  <si>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</si>
  <si>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</si>
  <si>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</si>
  <si>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</si>
  <si>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</si>
  <si>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</si>
  <si>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</si>
  <si>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</si>
  <si>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</si>
  <si>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</si>
  <si>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</si>
  <si>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</si>
  <si>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</si>
  <si>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</si>
  <si>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</si>
  <si>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</si>
  <si>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</si>
  <si>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</si>
  <si>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</si>
  <si>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</si>
  <si>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</si>
  <si>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</si>
  <si>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</si>
  <si>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</si>
  <si>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</si>
  <si>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</si>
  <si>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</si>
  <si>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</si>
  <si>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</si>
  <si>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</si>
  <si>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</si>
  <si>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</si>
  <si>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</si>
  <si>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</si>
  <si>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</si>
  <si>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</si>
  <si>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</si>
  <si>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</si>
  <si>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</si>
  <si>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</si>
  <si>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</si>
  <si>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</si>
  <si>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</si>
  <si>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</si>
  <si>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</si>
  <si>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</si>
  <si>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</si>
  <si>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</si>
  <si>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</si>
  <si>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</si>
  <si>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</si>
  <si>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</si>
  <si>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</si>
  <si>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</si>
  <si>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</si>
  <si>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</si>
  <si>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</si>
  <si>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</si>
  <si>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</si>
  <si>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</si>
  <si>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</si>
  <si>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</si>
  <si>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</si>
  <si>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</si>
  <si>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</si>
  <si>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</si>
  <si>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</si>
  <si>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</si>
  <si>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</si>
  <si>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</si>
  <si>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</si>
  <si>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</si>
  <si>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</si>
  <si>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</si>
  <si>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</si>
  <si>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</si>
  <si>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</si>
  <si>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</si>
  <si>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</si>
  <si>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</si>
  <si>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</si>
  <si>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</si>
  <si>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</si>
  <si>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</si>
  <si>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</si>
  <si>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</si>
  <si>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</si>
  <si>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</si>
  <si>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</si>
  <si>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</si>
  <si>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</si>
  <si>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</si>
  <si>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</si>
  <si>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</si>
  <si>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</si>
  <si>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</si>
  <si>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</si>
  <si>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</si>
  <si>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</si>
  <si>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</si>
  <si>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</si>
  <si>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</si>
  <si>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</si>
  <si>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</si>
  <si>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</si>
  <si>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</si>
  <si>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</si>
  <si>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</si>
  <si>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</si>
  <si>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</si>
  <si>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</si>
  <si>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</si>
  <si>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</si>
  <si>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</si>
  <si>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</si>
  <si>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</si>
  <si>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</si>
  <si>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</si>
  <si>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</si>
  <si>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</si>
  <si>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</si>
  <si>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</si>
  <si>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</si>
  <si>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</si>
  <si>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</si>
  <si>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</si>
  <si>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</si>
  <si>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</si>
  <si>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</si>
  <si>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</si>
  <si>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</si>
  <si>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</si>
  <si>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</si>
  <si>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</si>
  <si>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</si>
  <si>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</si>
  <si>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</si>
  <si>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</si>
  <si>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</si>
  <si>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</si>
  <si>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</si>
  <si>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</si>
  <si>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</si>
  <si>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</si>
  <si>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</si>
  <si>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</si>
  <si>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</si>
  <si>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</si>
  <si>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</si>
  <si>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</si>
  <si>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</si>
  <si>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</si>
  <si>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</si>
  <si>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</si>
  <si>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</si>
  <si>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</si>
  <si>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</si>
  <si>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</si>
  <si>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</si>
  <si>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</si>
  <si>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</si>
  <si>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</si>
  <si>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</si>
  <si>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</si>
  <si>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</si>
  <si>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</si>
  <si>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</si>
  <si>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</si>
  <si>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</si>
  <si>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</si>
  <si>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</si>
  <si>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</si>
  <si>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</si>
  <si>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</si>
  <si>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</si>
  <si>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</si>
  <si>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</si>
  <si>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</si>
  <si>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</si>
  <si>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</si>
  <si>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</si>
  <si>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</si>
  <si>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</si>
  <si>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</si>
  <si>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</si>
  <si>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</si>
  <si>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</si>
  <si>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</si>
  <si>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</si>
  <si>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</si>
  <si>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</si>
  <si>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</si>
  <si>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</si>
  <si>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</si>
  <si>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</si>
  <si>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</si>
  <si>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</si>
  <si>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</si>
  <si>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</si>
  <si>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</si>
  <si>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</si>
  <si>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</si>
  <si>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</si>
  <si>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</si>
  <si>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</si>
  <si>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</si>
  <si>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</si>
  <si>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</si>
  <si>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</si>
  <si>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</si>
  <si>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</si>
  <si>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</si>
  <si>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</si>
  <si>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</si>
  <si>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</si>
  <si>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</si>
  <si>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</si>
  <si>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</si>
  <si>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</si>
  <si>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</si>
  <si>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</si>
  <si>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</si>
  <si>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</si>
  <si>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</si>
  <si>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</si>
  <si>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</si>
  <si>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</si>
  <si>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</si>
  <si>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</si>
  <si>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</si>
  <si>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</si>
  <si>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</si>
  <si>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</si>
  <si>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</si>
  <si>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</si>
  <si>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</si>
  <si>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</si>
  <si>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</si>
  <si>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</si>
  <si>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</si>
  <si>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</si>
  <si>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</si>
  <si>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</si>
  <si>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</si>
  <si>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</si>
  <si>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</si>
  <si>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</si>
  <si>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</si>
  <si>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</si>
  <si>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</si>
  <si>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</si>
  <si>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</si>
  <si>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</si>
  <si>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</si>
  <si>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</si>
  <si>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</si>
  <si>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</si>
  <si>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</si>
  <si>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</si>
  <si>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</si>
  <si>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</si>
  <si>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</si>
  <si>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</si>
  <si>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</si>
  <si>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</si>
  <si>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</si>
  <si>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</si>
  <si>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</si>
  <si>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</si>
  <si>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</si>
  <si>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</si>
  <si>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</si>
  <si>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</si>
  <si>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</si>
  <si>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</si>
  <si>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</si>
  <si>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</si>
  <si>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</si>
  <si>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</si>
  <si>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</si>
  <si>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</si>
  <si>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</si>
  <si>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</si>
  <si>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</si>
  <si>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</si>
  <si>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</si>
  <si>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</si>
  <si>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</si>
  <si>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</si>
  <si>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</si>
  <si>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</si>
  <si>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</si>
  <si>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</si>
  <si>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</si>
  <si>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</si>
  <si>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</si>
  <si>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</si>
  <si>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</si>
  <si>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</si>
  <si>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</si>
  <si>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</si>
  <si>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</si>
  <si>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</si>
  <si>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</si>
  <si>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</si>
  <si>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</si>
  <si>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</si>
  <si>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</si>
  <si>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</si>
  <si>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</si>
  <si>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</si>
  <si>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</si>
  <si>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</si>
  <si>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</si>
  <si>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</si>
  <si>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</si>
  <si>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</si>
  <si>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</si>
  <si>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</si>
  <si>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</si>
  <si>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</si>
  <si>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</si>
  <si>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</si>
  <si>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</si>
  <si>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</si>
  <si>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</si>
  <si>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</si>
  <si>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</si>
  <si>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</si>
  <si>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</si>
  <si>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</si>
  <si>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</si>
  <si>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</si>
  <si>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</si>
  <si>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</si>
  <si>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</si>
  <si>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</si>
  <si>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</si>
  <si>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</si>
  <si>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</si>
  <si>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</si>
  <si>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</si>
  <si>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</si>
  <si>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</si>
  <si>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</si>
  <si>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</si>
  <si>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</si>
  <si>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</si>
  <si>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</si>
  <si>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</si>
  <si>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</si>
  <si>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</si>
  <si>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</si>
  <si>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</si>
  <si>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</si>
  <si>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</si>
  <si>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</si>
  <si>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</si>
  <si>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</si>
  <si>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</si>
  <si>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</si>
  <si>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</si>
  <si>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</si>
  <si>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</si>
  <si>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</si>
  <si>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</si>
  <si>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</si>
  <si>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</si>
  <si>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</si>
  <si>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</si>
  <si>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</si>
  <si>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</si>
  <si>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</si>
  <si>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</si>
  <si>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</si>
  <si>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</si>
  <si>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</si>
  <si>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</si>
  <si>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</si>
  <si>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</si>
  <si>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</si>
  <si>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</si>
  <si>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</si>
  <si>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</si>
  <si>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</si>
  <si>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</si>
  <si>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</si>
  <si>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</si>
  <si>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</si>
  <si>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</si>
  <si>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</si>
  <si>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</si>
  <si>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</si>
  <si>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</si>
  <si>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</si>
  <si>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</si>
  <si>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</si>
  <si>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</si>
  <si>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</si>
  <si>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</si>
  <si>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</si>
  <si>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</si>
  <si>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</si>
  <si>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</si>
  <si>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</si>
  <si>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</si>
  <si>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</si>
  <si>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</si>
  <si>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</si>
  <si>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</si>
  <si>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</si>
  <si>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</si>
  <si>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</si>
  <si>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</si>
  <si>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</si>
  <si>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</si>
  <si>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</si>
  <si>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</si>
  <si>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</si>
  <si>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</si>
  <si>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</si>
  <si>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</si>
  <si>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</si>
  <si>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</si>
  <si>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</si>
  <si>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</si>
  <si>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</si>
  <si>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</si>
  <si>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</si>
  <si>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</si>
  <si>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</si>
  <si>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</si>
  <si>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</si>
  <si>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</si>
  <si>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</si>
  <si>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</si>
  <si>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</si>
  <si>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</si>
  <si>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</si>
  <si>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</si>
  <si>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</si>
  <si>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</si>
  <si>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</si>
  <si>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</si>
  <si>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</si>
  <si>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</si>
  <si>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</si>
  <si>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</si>
  <si>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</si>
  <si>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</si>
  <si>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</si>
  <si>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</si>
  <si>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</si>
  <si>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</si>
  <si>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</si>
  <si>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</si>
  <si>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</si>
  <si>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</si>
  <si>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</si>
  <si>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</si>
  <si>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</si>
  <si>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</si>
  <si>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</si>
  <si>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</si>
  <si>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</si>
  <si>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</si>
  <si>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</si>
  <si>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</si>
  <si>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</si>
  <si>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</si>
  <si>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</si>
  <si>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</si>
  <si>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</si>
  <si>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</si>
  <si>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</si>
  <si>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</si>
  <si>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</si>
  <si>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</si>
  <si>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</si>
  <si>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</si>
  <si>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</si>
  <si>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</si>
  <si>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</si>
  <si>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</si>
  <si>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</si>
  <si>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</si>
  <si>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</si>
  <si>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</si>
  <si>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</si>
  <si>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</si>
  <si>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</si>
  <si>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</si>
  <si>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</si>
  <si>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</si>
  <si>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</si>
  <si>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</si>
  <si>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</si>
  <si>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</si>
  <si>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</si>
  <si>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</si>
  <si>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</si>
  <si>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</si>
  <si>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</si>
  <si>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</si>
  <si>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</si>
  <si>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</si>
  <si>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</si>
  <si>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</si>
  <si>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</si>
  <si>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</si>
  <si>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</si>
  <si>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</si>
  <si>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</si>
  <si>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</si>
  <si>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</si>
  <si>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</si>
  <si>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</si>
  <si>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</si>
  <si>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</si>
  <si>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</si>
  <si>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</si>
  <si>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</si>
  <si>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</si>
  <si>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</si>
  <si>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</si>
  <si>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</si>
  <si>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</si>
  <si>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</si>
  <si>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</si>
  <si>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</si>
  <si>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</si>
  <si>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</si>
  <si>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</si>
  <si>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</si>
  <si>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</si>
  <si>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</si>
  <si>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</si>
  <si>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</si>
  <si>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</si>
  <si>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</si>
  <si>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</si>
  <si>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</si>
  <si>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</si>
  <si>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</si>
  <si>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</si>
  <si>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</si>
  <si>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</si>
  <si>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</si>
  <si>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</si>
  <si>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</si>
  <si>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</si>
  <si>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</si>
  <si>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</si>
  <si>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</si>
  <si>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</si>
  <si>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</si>
  <si>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</si>
  <si>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</si>
  <si>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</si>
  <si>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</si>
  <si>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</si>
  <si>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</si>
  <si>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</si>
  <si>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</si>
  <si>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</si>
  <si>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</si>
  <si>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</si>
  <si>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</si>
  <si>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</si>
  <si>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</si>
  <si>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</si>
  <si>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</si>
  <si>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</si>
  <si>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</si>
  <si>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</si>
  <si>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</si>
  <si>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</si>
  <si>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</si>
  <si>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</si>
  <si>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</si>
  <si>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</si>
  <si>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</si>
  <si>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</si>
  <si>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</si>
  <si>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</si>
  <si>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</si>
  <si>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</si>
  <si>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</si>
  <si>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</si>
  <si>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</si>
  <si>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</si>
  <si>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</si>
  <si>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</si>
  <si>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</si>
  <si>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</si>
  <si>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</si>
  <si>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</si>
  <si>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</si>
  <si>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</si>
  <si>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</si>
  <si>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</si>
  <si>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</si>
  <si>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</si>
  <si>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</si>
  <si>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</si>
  <si>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</si>
  <si>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</si>
  <si>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</si>
  <si>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</si>
  <si>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</si>
  <si>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</si>
  <si>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</si>
  <si>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</si>
  <si>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</si>
  <si>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</si>
  <si>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</si>
  <si>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</si>
  <si>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</si>
  <si>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</si>
  <si>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</si>
  <si>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</si>
  <si>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</si>
  <si>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</si>
  <si>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</si>
  <si>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</si>
  <si>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</si>
  <si>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</si>
  <si>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</si>
  <si>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</si>
  <si>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</si>
  <si>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</si>
  <si>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</si>
  <si>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</si>
  <si>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</si>
  <si>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</si>
  <si>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</si>
  <si>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</si>
  <si>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</si>
  <si>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</si>
  <si>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</si>
  <si>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</si>
  <si>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</si>
  <si>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</si>
  <si>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</si>
  <si>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</si>
  <si>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</si>
  <si>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</si>
  <si>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</si>
  <si>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</si>
  <si>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</si>
  <si>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</si>
  <si>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</si>
  <si>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</si>
  <si>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</si>
  <si>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</si>
  <si>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</si>
  <si>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</si>
  <si>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</si>
  <si>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</si>
  <si>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</si>
  <si>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</si>
  <si>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</si>
  <si>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</si>
  <si>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</si>
  <si>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</si>
  <si>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</si>
  <si>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</si>
  <si>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</si>
  <si>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</si>
  <si>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</si>
  <si>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</si>
  <si>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</si>
  <si>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</si>
  <si>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</si>
  <si>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</si>
  <si>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</si>
  <si>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</si>
  <si>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</si>
  <si>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</si>
  <si>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</si>
  <si>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</si>
  <si>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</si>
  <si>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</si>
  <si>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</si>
  <si>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</si>
  <si>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</si>
  <si>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</si>
  <si>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</si>
  <si>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</si>
  <si>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</si>
  <si>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</si>
  <si>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</si>
  <si>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</si>
  <si>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</si>
  <si>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</si>
  <si>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</si>
  <si>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</si>
  <si>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</si>
  <si>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</si>
  <si>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</si>
  <si>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</si>
  <si>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</si>
  <si>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</si>
  <si>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</si>
  <si>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</si>
  <si>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</si>
  <si>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</si>
  <si>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</si>
  <si>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</si>
  <si>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</si>
  <si>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</si>
  <si>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</si>
  <si>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</si>
  <si>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</si>
  <si>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</si>
  <si>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</si>
  <si>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</si>
  <si>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</si>
  <si>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</si>
  <si>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</si>
  <si>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</si>
  <si>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</si>
  <si>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</si>
  <si>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</si>
  <si>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</si>
  <si>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</si>
  <si>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</si>
  <si>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</si>
  <si>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</si>
  <si>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</si>
  <si>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</si>
  <si>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</si>
  <si>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</si>
  <si>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</si>
  <si>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</si>
  <si>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</si>
  <si>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</si>
  <si>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</si>
  <si>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</si>
  <si>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</si>
  <si>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</si>
  <si>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</si>
  <si>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</si>
  <si>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</si>
  <si>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</si>
  <si>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</si>
  <si>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</si>
  <si>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</si>
  <si>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</si>
  <si>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</si>
  <si>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</si>
  <si>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</si>
  <si>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</si>
  <si>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</si>
  <si>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</si>
  <si>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</si>
  <si>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</si>
  <si>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</si>
  <si>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</si>
  <si>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</si>
  <si>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</si>
  <si>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</si>
  <si>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</si>
  <si>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</si>
  <si>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</si>
  <si>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</si>
  <si>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</si>
  <si>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</si>
  <si>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</si>
  <si>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</si>
  <si>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</si>
  <si>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</si>
  <si>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</si>
  <si>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</si>
  <si>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</si>
  <si>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</si>
  <si>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</si>
  <si>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</si>
  <si>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</si>
  <si>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</si>
  <si>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</si>
  <si>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</si>
  <si>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</si>
  <si>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</si>
  <si>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</si>
  <si>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</si>
  <si>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</si>
  <si>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</si>
  <si>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</si>
  <si>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</si>
  <si>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</si>
  <si>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</si>
  <si>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</si>
  <si>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</si>
  <si>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</si>
  <si>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</si>
  <si>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</si>
  <si>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</si>
  <si>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</si>
  <si>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</si>
  <si>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</si>
  <si>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</si>
  <si>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</si>
  <si>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</si>
  <si>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</si>
  <si>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</si>
  <si>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</si>
  <si>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</si>
  <si>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</si>
  <si>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</si>
  <si>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</si>
  <si>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</si>
  <si>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</si>
  <si>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</si>
  <si>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</si>
  <si>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</si>
  <si>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</si>
  <si>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</si>
  <si>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</si>
  <si>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</si>
  <si>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</si>
  <si>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</si>
  <si>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</si>
  <si>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</si>
  <si>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</si>
  <si>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</si>
  <si>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</si>
  <si>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</si>
  <si>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</si>
  <si>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</si>
  <si>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</si>
  <si>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</si>
  <si>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</si>
  <si>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</si>
  <si>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</si>
  <si>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</si>
  <si>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</si>
  <si>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</si>
  <si>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</si>
  <si>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</si>
  <si>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</si>
  <si>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</si>
  <si>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</si>
  <si>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</si>
  <si>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</si>
  <si>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</si>
  <si>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</si>
  <si>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</si>
  <si>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</si>
  <si>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</si>
  <si>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</si>
  <si>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</si>
  <si>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</si>
  <si>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</si>
  <si>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</si>
  <si>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</si>
  <si>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</si>
  <si>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</si>
  <si>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</si>
  <si>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</si>
  <si>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</si>
  <si>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</si>
  <si>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</si>
  <si>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</si>
  <si>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</si>
  <si>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</si>
  <si>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</si>
  <si>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</si>
  <si>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</si>
  <si>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</si>
  <si>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</si>
  <si>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</si>
  <si>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</si>
  <si>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</si>
  <si>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</si>
  <si>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</si>
  <si>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</si>
  <si>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</si>
  <si>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</si>
  <si>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</si>
  <si>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</si>
  <si>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</si>
  <si>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</si>
  <si>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</si>
  <si>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</si>
  <si>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</si>
  <si>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</si>
  <si>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</si>
  <si>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</si>
  <si>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</si>
  <si>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</si>
  <si>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</si>
  <si>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</si>
  <si>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</si>
  <si>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</si>
  <si>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</si>
  <si>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</si>
  <si>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</si>
  <si>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</si>
  <si>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</si>
  <si>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</si>
  <si>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</si>
  <si>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</si>
  <si>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</si>
  <si>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</si>
  <si>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</si>
  <si>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</si>
  <si>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</si>
  <si>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</si>
  <si>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</si>
  <si>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</si>
  <si>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</si>
  <si>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</si>
  <si>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</si>
  <si>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</si>
  <si>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</si>
  <si>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</si>
  <si>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</si>
  <si>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</si>
  <si>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</si>
  <si>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</si>
  <si>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</si>
  <si>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</si>
  <si>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</si>
  <si>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</si>
  <si>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</si>
  <si>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</si>
  <si>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</si>
  <si>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</si>
  <si>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</si>
  <si>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</si>
  <si>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</si>
  <si>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</si>
  <si>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</si>
  <si>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</si>
  <si>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</si>
  <si>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</si>
  <si>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</si>
  <si>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</si>
  <si>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</si>
  <si>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</si>
  <si>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</si>
  <si>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</si>
  <si>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</si>
  <si>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</si>
  <si>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</si>
  <si>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</si>
  <si>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</si>
  <si>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</si>
  <si>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</si>
  <si>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</si>
  <si>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</si>
  <si>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</si>
  <si>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</si>
  <si>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</si>
  <si>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</si>
  <si>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</si>
  <si>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</si>
  <si>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</si>
  <si>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</si>
  <si>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</si>
  <si>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</si>
  <si>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</si>
  <si>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</si>
  <si>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</si>
  <si>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</si>
  <si>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</si>
  <si>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</si>
  <si>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</si>
  <si>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</si>
  <si>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</si>
  <si>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</si>
  <si>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</si>
  <si>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</si>
  <si>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</si>
  <si>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</si>
  <si>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</si>
  <si>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</si>
  <si>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</si>
  <si>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</si>
  <si>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</si>
  <si>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</si>
  <si>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</si>
  <si>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</si>
  <si>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</si>
  <si>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</si>
  <si>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</si>
  <si>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</si>
  <si>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</si>
  <si>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</si>
  <si>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</si>
  <si>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</si>
  <si>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</si>
  <si>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</si>
  <si>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</si>
  <si>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</si>
  <si>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</si>
  <si>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</si>
  <si>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</si>
  <si>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</si>
  <si>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</si>
  <si>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</si>
  <si>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</si>
  <si>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</si>
  <si>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</si>
  <si>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</si>
  <si>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</si>
  <si>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</si>
  <si>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</si>
  <si>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</si>
  <si>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</si>
  <si>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</si>
  <si>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</si>
  <si>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</si>
  <si>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</si>
  <si>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</si>
  <si>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</si>
  <si>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</si>
  <si>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</si>
  <si>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</si>
  <si>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</si>
  <si>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</si>
  <si>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</si>
  <si>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</si>
  <si>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</si>
  <si>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</si>
  <si>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</si>
  <si>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</si>
  <si>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</si>
  <si>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</si>
  <si>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</si>
  <si>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</si>
  <si>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</si>
  <si>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</si>
  <si>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</si>
  <si>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</si>
  <si>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</si>
  <si>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</si>
  <si>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</si>
  <si>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</si>
  <si>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</si>
  <si>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</si>
  <si>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</si>
  <si>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</si>
  <si>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</si>
  <si>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</si>
  <si>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</si>
  <si>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</si>
  <si>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</si>
  <si>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</si>
  <si>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</si>
  <si>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</si>
  <si>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</si>
  <si>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</si>
  <si>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</si>
  <si>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</si>
  <si>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</si>
  <si>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</si>
  <si>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</si>
  <si>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</si>
  <si>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</si>
  <si>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</si>
  <si>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</si>
  <si>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</si>
  <si>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</si>
  <si>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</si>
  <si>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</si>
  <si>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</si>
  <si>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</si>
  <si>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</si>
  <si>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</si>
  <si>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</si>
  <si>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</si>
  <si>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</si>
  <si>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</si>
  <si>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</si>
  <si>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</si>
  <si>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</si>
  <si>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</si>
  <si>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</si>
  <si>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</si>
  <si>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</si>
  <si>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</si>
  <si>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</si>
  <si>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</si>
  <si>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</si>
  <si>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</si>
  <si>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</si>
  <si>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</si>
  <si>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</si>
  <si>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</si>
  <si>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</si>
  <si>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</si>
  <si>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</si>
  <si>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</si>
  <si>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</si>
  <si>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</si>
  <si>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</si>
  <si>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</si>
  <si>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</si>
  <si>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</si>
  <si>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</si>
  <si>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</si>
  <si>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</si>
  <si>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</si>
  <si>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</si>
  <si>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</si>
  <si>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</si>
  <si>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</si>
  <si>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</si>
  <si>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</si>
  <si>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</si>
  <si>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</si>
  <si>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</si>
  <si>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</si>
  <si>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</si>
  <si>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</si>
  <si>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</si>
  <si>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</si>
  <si>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</si>
  <si>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</si>
  <si>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</si>
  <si>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</si>
  <si>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</si>
  <si>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</si>
  <si>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</si>
  <si>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</si>
  <si>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</si>
  <si>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</si>
  <si>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</si>
  <si>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</si>
  <si>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</si>
  <si>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</si>
  <si>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</si>
  <si>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</si>
  <si>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</si>
  <si>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</si>
  <si>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</si>
  <si>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</si>
  <si>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</si>
  <si>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</si>
  <si>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</si>
  <si>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</si>
  <si>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</si>
  <si>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</si>
  <si>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</si>
  <si>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</si>
  <si>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</si>
  <si>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</si>
  <si>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</si>
  <si>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</si>
  <si>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</si>
  <si>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</si>
  <si>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</si>
  <si>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</si>
  <si>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</si>
  <si>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</si>
  <si>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</si>
  <si>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</si>
  <si>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</si>
  <si>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</si>
  <si>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</si>
  <si>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</si>
  <si>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</si>
  <si>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</si>
  <si>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</si>
  <si>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</si>
  <si>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</si>
  <si>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</si>
  <si>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</si>
  <si>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</si>
  <si>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</si>
  <si>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</si>
  <si>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</si>
  <si>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</si>
  <si>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</si>
  <si>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</si>
  <si>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</si>
  <si>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</si>
  <si>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</si>
  <si>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</si>
  <si>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</si>
  <si>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</si>
  <si>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</si>
  <si>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</si>
  <si>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</si>
  <si>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</si>
  <si>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</si>
  <si>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</si>
  <si>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</si>
  <si>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</si>
  <si>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</si>
  <si>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</si>
  <si>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</si>
  <si>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</si>
  <si>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</si>
  <si>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</si>
  <si>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</si>
  <si>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</si>
  <si>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</si>
  <si>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</si>
  <si>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</si>
  <si>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</si>
  <si>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</si>
  <si>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</si>
  <si>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</si>
  <si>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</si>
  <si>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</si>
  <si>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</si>
  <si>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</si>
  <si>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</si>
  <si>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</si>
  <si>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</si>
  <si>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</si>
  <si>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</si>
  <si>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</si>
  <si>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</si>
  <si>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</si>
  <si>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</si>
  <si>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</si>
  <si>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</si>
  <si>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</si>
  <si>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</si>
  <si>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</si>
  <si>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</si>
  <si>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</si>
  <si>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</si>
  <si>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</si>
  <si>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</si>
  <si>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</si>
  <si>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</si>
  <si>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</si>
  <si>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</si>
  <si>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</si>
  <si>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</si>
  <si>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</si>
  <si>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</si>
  <si>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</si>
  <si>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</si>
  <si>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</si>
  <si>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</si>
  <si>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</si>
  <si>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</si>
  <si>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</si>
  <si>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</si>
  <si>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</si>
  <si>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</si>
  <si>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</si>
  <si>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</si>
  <si>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</si>
  <si>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</si>
  <si>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</si>
  <si>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</si>
  <si>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</si>
  <si>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</si>
  <si>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</si>
  <si>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</si>
  <si>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</si>
  <si>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</si>
  <si>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</si>
  <si>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</si>
  <si>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</si>
  <si>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</si>
  <si>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</si>
  <si>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</si>
  <si>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</si>
  <si>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</si>
  <si>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</si>
  <si>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</si>
  <si>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</si>
  <si>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</si>
  <si>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</si>
  <si>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</si>
  <si>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</si>
  <si>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</si>
  <si>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</si>
  <si>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</si>
  <si>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</si>
  <si>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</si>
  <si>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</si>
  <si>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</si>
  <si>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</si>
  <si>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</si>
  <si>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</si>
  <si>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</si>
  <si>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</si>
  <si>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</si>
  <si>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</si>
  <si>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</si>
  <si>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</si>
  <si>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</si>
  <si>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</si>
  <si>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</si>
  <si>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</si>
  <si>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</si>
  <si>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</si>
  <si>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</si>
  <si>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</si>
  <si>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</si>
  <si>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</si>
  <si>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</si>
  <si>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</si>
  <si>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</si>
  <si>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</si>
  <si>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</si>
  <si>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</si>
  <si>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</si>
  <si>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</si>
  <si>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</si>
  <si>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</si>
  <si>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</si>
  <si>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</si>
  <si>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</si>
  <si>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</si>
  <si>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</si>
  <si>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</si>
  <si>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</si>
  <si>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</si>
  <si>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</si>
  <si>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</si>
  <si>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</si>
  <si>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</si>
  <si>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</si>
  <si>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</si>
  <si>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</si>
  <si>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</si>
  <si>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</si>
  <si>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</si>
  <si>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</si>
  <si>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</si>
  <si>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</si>
  <si>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</si>
  <si>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</si>
  <si>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</si>
  <si>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</si>
  <si>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</si>
  <si>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</si>
  <si>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</si>
  <si>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</si>
  <si>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</si>
  <si>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</si>
  <si>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</si>
  <si>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</si>
  <si>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</si>
  <si>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</si>
  <si>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</si>
  <si>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</si>
  <si>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</si>
  <si>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</si>
  <si>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</si>
  <si>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</si>
  <si>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</si>
  <si>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</si>
  <si>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</si>
  <si>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</si>
  <si>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</si>
  <si>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</si>
  <si>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</si>
  <si>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</si>
  <si>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</si>
  <si>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</si>
  <si>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</si>
  <si>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</si>
  <si>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</si>
  <si>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</si>
  <si>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</si>
  <si>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</si>
  <si>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</si>
  <si>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</si>
  <si>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</si>
  <si>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</si>
  <si>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</si>
  <si>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</si>
  <si>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</si>
  <si>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</si>
  <si>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</si>
  <si>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</si>
  <si>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</si>
  <si>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</si>
  <si>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</si>
  <si>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</si>
  <si>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</si>
  <si>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</si>
  <si>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</si>
  <si>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</si>
  <si>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</si>
  <si>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</si>
  <si>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</si>
  <si>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</si>
  <si>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</si>
  <si>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</si>
  <si>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</si>
  <si>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</si>
  <si>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</si>
  <si>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</si>
  <si>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</si>
  <si>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</si>
  <si>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</si>
  <si>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</si>
  <si>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</si>
  <si>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</si>
  <si>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</si>
  <si>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</si>
  <si>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</si>
  <si>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</si>
  <si>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</si>
  <si>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</si>
  <si>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</si>
  <si>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</si>
  <si>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</si>
  <si>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</si>
  <si>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</si>
  <si>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</si>
  <si>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</si>
  <si>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</si>
  <si>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</si>
  <si>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</si>
  <si>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</si>
  <si>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</si>
  <si>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</si>
  <si>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</si>
  <si>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</si>
  <si>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</si>
  <si>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</si>
  <si>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</si>
  <si>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</si>
  <si>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</si>
  <si>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</si>
  <si>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</si>
  <si>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</si>
  <si>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</si>
  <si>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</si>
  <si>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</si>
  <si>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</si>
  <si>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</si>
  <si>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</si>
  <si>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</si>
  <si>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</si>
  <si>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</si>
  <si>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</si>
  <si>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</si>
  <si>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</si>
  <si>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</si>
  <si>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</si>
  <si>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</si>
  <si>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</si>
  <si>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</si>
  <si>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</si>
  <si>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</si>
  <si>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</si>
  <si>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</si>
  <si>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</si>
  <si>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</si>
  <si>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</si>
  <si>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</si>
  <si>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</si>
  <si>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</si>
  <si>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</si>
  <si>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</si>
  <si>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</si>
  <si>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</si>
  <si>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</si>
  <si>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</si>
  <si>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</si>
  <si>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</si>
  <si>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</si>
  <si>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</si>
  <si>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</si>
  <si>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</si>
  <si>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</si>
  <si>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</si>
  <si>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</si>
  <si>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</si>
  <si>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</si>
  <si>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</si>
  <si>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</si>
  <si>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</si>
  <si>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</si>
  <si>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</si>
  <si>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</si>
  <si>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</si>
  <si>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</si>
  <si>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</si>
  <si>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</si>
  <si>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</si>
  <si>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</si>
  <si>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</si>
  <si>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</si>
  <si>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</si>
  <si>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</si>
  <si>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</si>
  <si>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</si>
  <si>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</si>
  <si>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</si>
  <si>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</si>
  <si>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</si>
  <si>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</si>
  <si>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</si>
  <si>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</si>
  <si>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</si>
  <si>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</si>
  <si>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</si>
  <si>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</si>
  <si>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</si>
  <si>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</si>
  <si>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</si>
  <si>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</si>
  <si>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</si>
  <si>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</si>
  <si>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</si>
  <si>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</si>
  <si>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</si>
  <si>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</si>
  <si>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</si>
  <si>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</si>
  <si>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</si>
  <si>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</si>
  <si>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</si>
  <si>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</si>
  <si>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</si>
  <si>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</si>
  <si>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</si>
  <si>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</si>
  <si>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</si>
  <si>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</si>
  <si>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</si>
  <si>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</si>
  <si>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</si>
  <si>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</si>
  <si>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</si>
  <si>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</si>
  <si>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</si>
  <si>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</si>
  <si>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</si>
  <si>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</si>
  <si>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</si>
  <si>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</si>
  <si>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</si>
  <si>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</si>
  <si>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</si>
  <si>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</si>
  <si>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</si>
  <si>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</si>
  <si>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</si>
  <si>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</si>
  <si>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</si>
  <si>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</si>
  <si>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</si>
  <si>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</si>
  <si>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</si>
  <si>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</si>
  <si>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</si>
  <si>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</si>
  <si>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</si>
  <si>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</si>
  <si>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</si>
  <si>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</si>
  <si>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</si>
  <si>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</si>
  <si>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</si>
  <si>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</si>
  <si>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</si>
  <si>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</si>
  <si>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</si>
  <si>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</si>
  <si>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</si>
  <si>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</si>
  <si>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</si>
  <si>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</si>
  <si>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</si>
  <si>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</si>
  <si>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</si>
  <si>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</si>
  <si>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</si>
  <si>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</si>
  <si>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</si>
  <si>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</si>
  <si>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</si>
  <si>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</si>
  <si>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</si>
  <si>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</si>
  <si>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</si>
  <si>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</si>
  <si>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</si>
  <si>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</si>
  <si>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</si>
  <si>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</si>
  <si>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</si>
  <si>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</si>
  <si>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</si>
  <si>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</si>
  <si>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</si>
  <si>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</si>
  <si>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</si>
  <si>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</si>
  <si>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</si>
  <si>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</si>
  <si>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</si>
  <si>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</si>
  <si>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</si>
  <si>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</si>
  <si>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</si>
  <si>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</si>
  <si>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</si>
  <si>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</si>
  <si>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</si>
  <si>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</si>
  <si>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</si>
  <si>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</si>
  <si>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</si>
  <si>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</si>
  <si>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</si>
  <si>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</si>
  <si>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</si>
  <si>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</si>
  <si>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</si>
  <si>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</si>
  <si>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</si>
  <si>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</si>
  <si>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</si>
  <si>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</si>
  <si>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</si>
  <si>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</si>
  <si>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</si>
  <si>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</si>
  <si>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</si>
  <si>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</si>
  <si>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</si>
  <si>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</si>
  <si>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</si>
  <si>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</si>
  <si>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</si>
  <si>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</si>
  <si>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</si>
  <si>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</si>
  <si>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</si>
  <si>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</si>
  <si>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</si>
  <si>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</si>
  <si>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</si>
  <si>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</si>
  <si>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</si>
  <si>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</si>
  <si>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</si>
  <si>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</si>
  <si>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</si>
  <si>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</si>
  <si>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</si>
  <si>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</si>
  <si>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</si>
  <si>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</si>
  <si>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</si>
  <si>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</si>
  <si>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</si>
  <si>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</si>
  <si>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</si>
  <si>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</si>
  <si>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</si>
  <si>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</si>
  <si>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</si>
  <si>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</si>
  <si>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</si>
  <si>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</si>
  <si>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</si>
  <si>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</si>
  <si>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</si>
  <si>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</si>
  <si>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</si>
  <si>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</si>
  <si>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</si>
  <si>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</si>
  <si>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</si>
  <si>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</si>
  <si>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</si>
  <si>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</si>
  <si>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</si>
  <si>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</si>
  <si>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</si>
  <si>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</si>
  <si>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</si>
  <si>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</si>
  <si>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</si>
  <si>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</si>
  <si>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</si>
  <si>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</si>
  <si>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</si>
  <si>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</si>
  <si>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</si>
  <si>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</si>
  <si>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</si>
  <si>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</si>
  <si>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</si>
  <si>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</si>
  <si>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</si>
  <si>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</si>
  <si>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</si>
  <si>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</si>
  <si>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</si>
  <si>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</si>
  <si>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</si>
  <si>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</si>
  <si>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</si>
  <si>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</si>
  <si>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</si>
  <si>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</si>
  <si>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</si>
  <si>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</si>
  <si>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</si>
  <si>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</si>
  <si>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</si>
  <si>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</si>
  <si>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</si>
  <si>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</si>
  <si>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</si>
  <si>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</si>
  <si>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</si>
  <si>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</si>
  <si>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</si>
  <si>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</si>
  <si>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</si>
  <si>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</si>
  <si>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</si>
  <si>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</si>
  <si>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</si>
  <si>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</si>
  <si>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</si>
  <si>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</si>
  <si>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</si>
  <si>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</si>
  <si>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</si>
  <si>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</si>
  <si>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</si>
  <si>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</si>
  <si>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</si>
  <si>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</si>
  <si>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</si>
  <si>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</si>
  <si>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</si>
  <si>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</si>
  <si>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</si>
  <si>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</si>
  <si>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</si>
  <si>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</si>
  <si>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</si>
  <si>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</si>
  <si>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</si>
  <si>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</si>
  <si>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</si>
  <si>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</si>
  <si>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</si>
  <si>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</si>
  <si>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</si>
  <si>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</si>
  <si>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</si>
  <si>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</si>
  <si>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</si>
  <si>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</si>
  <si>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</si>
  <si>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</si>
  <si>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</si>
  <si>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</si>
  <si>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</si>
  <si>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</si>
  <si>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</si>
  <si>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</si>
  <si>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</si>
  <si>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</si>
  <si>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</si>
  <si>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</si>
  <si>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</si>
  <si>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</si>
  <si>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</si>
  <si>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</si>
  <si>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</si>
  <si>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</si>
  <si>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</si>
  <si>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</si>
  <si>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</si>
  <si>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</si>
  <si>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</si>
  <si>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</si>
  <si>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</si>
  <si>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</si>
  <si>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</si>
  <si>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</si>
  <si>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</si>
  <si>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</si>
  <si>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</si>
  <si>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</si>
  <si>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</si>
  <si>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</si>
  <si>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</si>
  <si>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</si>
  <si>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</si>
  <si>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</si>
  <si>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</si>
  <si>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</si>
  <si>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</si>
  <si>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</si>
  <si>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</si>
  <si>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</si>
  <si>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</si>
  <si>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</si>
  <si>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</si>
  <si>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</si>
  <si>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</si>
  <si>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</si>
  <si>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</si>
  <si>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</si>
  <si>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</si>
  <si>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</si>
  <si>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</si>
  <si>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</si>
  <si>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</si>
  <si>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</si>
  <si>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</si>
  <si>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</si>
  <si>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</si>
  <si>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</si>
  <si>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</si>
  <si>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</si>
  <si>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</si>
  <si>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</si>
  <si>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</si>
  <si>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</si>
  <si>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</si>
  <si>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</si>
  <si>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</si>
  <si>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</si>
  <si>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</si>
  <si>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</si>
  <si>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</si>
  <si>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</si>
  <si>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</si>
  <si>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</si>
  <si>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</si>
  <si>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</si>
  <si>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</si>
  <si>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</si>
  <si>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</si>
  <si>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</si>
  <si>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</si>
  <si>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</si>
  <si>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</si>
  <si>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</si>
  <si>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</si>
  <si>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</si>
  <si>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</si>
  <si>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</si>
  <si>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</si>
  <si>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</si>
  <si>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</si>
  <si>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</si>
  <si>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</si>
  <si>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</si>
  <si>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</si>
  <si>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</si>
  <si>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</si>
  <si>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</si>
  <si>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</si>
  <si>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</si>
  <si>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</si>
  <si>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</si>
  <si>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</si>
  <si>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</si>
  <si>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</si>
  <si>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</si>
  <si>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</si>
  <si>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</si>
  <si>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</si>
  <si>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</si>
  <si>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</si>
  <si>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</si>
  <si>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</si>
  <si>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</si>
  <si>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</si>
  <si>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</si>
  <si>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</si>
  <si>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</si>
  <si>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</si>
  <si>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</si>
  <si>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</si>
  <si>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</si>
  <si>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</si>
  <si>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</si>
  <si>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</si>
  <si>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</si>
  <si>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</si>
  <si>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</si>
  <si>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</si>
  <si>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</si>
  <si>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</si>
  <si>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</si>
  <si>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</si>
  <si>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</si>
  <si>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</si>
  <si>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</si>
  <si>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</si>
  <si>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</si>
  <si>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</si>
  <si>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</si>
  <si>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</si>
  <si>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</si>
  <si>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</si>
  <si>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</si>
  <si>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</si>
  <si>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</si>
  <si>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</si>
  <si>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</si>
  <si>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</si>
  <si>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</si>
  <si>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</si>
  <si>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</si>
  <si>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</si>
  <si>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</si>
  <si>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</si>
  <si>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</si>
  <si>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</si>
  <si>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</si>
  <si>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</si>
  <si>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</si>
  <si>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</si>
  <si>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</si>
  <si>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</si>
  <si>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</si>
  <si>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</si>
  <si>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</si>
  <si>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</si>
  <si>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</si>
  <si>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</si>
  <si>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</si>
  <si>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</si>
  <si>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</si>
  <si>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</si>
  <si>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</si>
  <si>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</si>
  <si>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</si>
  <si>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</si>
  <si>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</si>
  <si>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</si>
  <si>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</si>
  <si>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</si>
  <si>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</si>
  <si>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</si>
  <si>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</si>
  <si>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</si>
  <si>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</si>
  <si>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</si>
  <si>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</si>
  <si>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</si>
  <si>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</si>
  <si>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</si>
  <si>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</si>
  <si>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</si>
  <si>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</si>
  <si>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</si>
  <si>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</si>
  <si>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</si>
  <si>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</si>
  <si>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</si>
  <si>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</si>
  <si>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</si>
  <si>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</si>
  <si>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</si>
  <si>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</si>
  <si>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</si>
  <si>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</si>
  <si>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</si>
  <si>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</si>
  <si>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</si>
  <si>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</si>
  <si>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</si>
  <si>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</si>
  <si>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</si>
  <si>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</si>
  <si>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</si>
  <si>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</si>
  <si>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</si>
  <si>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</si>
  <si>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</si>
  <si>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</si>
  <si>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</si>
  <si>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</si>
  <si>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</si>
  <si>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</si>
  <si>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</si>
  <si>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</si>
  <si>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</si>
  <si>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</si>
  <si>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</si>
  <si>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</si>
  <si>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</si>
  <si>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</si>
  <si>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</si>
  <si>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</si>
  <si>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</si>
  <si>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</si>
  <si>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</si>
  <si>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</si>
  <si>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</si>
  <si>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</si>
  <si>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</si>
  <si>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</si>
  <si>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</si>
  <si>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</si>
  <si>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</si>
  <si>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</si>
  <si>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</si>
  <si>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</si>
  <si>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</si>
  <si>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</si>
  <si>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</si>
  <si>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</si>
  <si>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</si>
  <si>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</si>
  <si>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</si>
  <si>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</si>
  <si>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</si>
  <si>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</si>
  <si>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</si>
  <si>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</si>
  <si>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</si>
  <si>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</si>
  <si>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</si>
  <si>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</si>
  <si>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</si>
  <si>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</si>
  <si>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</si>
  <si>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</si>
  <si>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</si>
  <si>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</si>
  <si>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</si>
  <si>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</si>
  <si>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</si>
  <si>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</si>
  <si>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</si>
  <si>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</si>
  <si>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</si>
  <si>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</si>
  <si>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</si>
  <si>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</si>
  <si>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</si>
  <si>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</si>
  <si>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</si>
  <si>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</si>
  <si>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</si>
  <si>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</si>
  <si>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</si>
  <si>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</si>
  <si>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</si>
  <si>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</si>
  <si>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</si>
  <si>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</si>
  <si>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</si>
  <si>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</si>
  <si>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</si>
  <si>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</si>
  <si>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</si>
  <si>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</si>
  <si>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</si>
  <si>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</si>
  <si>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</si>
  <si>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</si>
  <si>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</si>
  <si>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</si>
  <si>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</si>
  <si>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</si>
  <si>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</si>
  <si>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</si>
  <si>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</si>
  <si>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</si>
  <si>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</si>
  <si>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</si>
  <si>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</si>
  <si>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</si>
  <si>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</si>
  <si>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</si>
  <si>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</si>
  <si>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</si>
  <si>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</si>
  <si>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</si>
  <si>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</si>
  <si>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</si>
  <si>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</si>
  <si>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</si>
  <si>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</si>
  <si>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</si>
  <si>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</si>
  <si>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</si>
  <si>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</si>
  <si>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</si>
  <si>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</si>
  <si>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</si>
  <si>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</si>
  <si>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</si>
  <si>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</si>
  <si>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</si>
  <si>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</si>
  <si>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3335871813</t>
  </si>
  <si>
    <t>3335871791</t>
  </si>
  <si>
    <t>3335871832</t>
  </si>
  <si>
    <t>3335871844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</si>
  <si>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</si>
  <si>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</si>
  <si>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</si>
  <si>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</si>
  <si>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</si>
  <si>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</si>
  <si>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</si>
  <si>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</si>
  <si>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</si>
  <si>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</si>
  <si>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</si>
  <si>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</si>
  <si>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</si>
  <si>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</si>
  <si>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</si>
  <si>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</si>
  <si>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</si>
  <si>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</si>
  <si>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</si>
  <si>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</si>
  <si>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</si>
  <si>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</si>
  <si>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</si>
  <si>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</si>
  <si>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</si>
  <si>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</si>
  <si>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</si>
  <si>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</si>
  <si>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</si>
  <si>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</si>
  <si>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</si>
  <si>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</si>
  <si>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</si>
  <si>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</si>
  <si>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3335873999</t>
  </si>
  <si>
    <t>3335873993</t>
  </si>
  <si>
    <t>3335873969</t>
  </si>
  <si>
    <t>3335873919</t>
  </si>
  <si>
    <t>3335873914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</si>
  <si>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</si>
  <si>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</si>
  <si>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</si>
  <si>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</si>
  <si>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</si>
  <si>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</si>
  <si>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</si>
  <si>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</si>
  <si>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</si>
  <si>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</si>
  <si>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</si>
  <si>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</si>
  <si>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</si>
  <si>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3335874042</t>
  </si>
  <si>
    <t>3335874040</t>
  </si>
  <si>
    <t>3335874037</t>
  </si>
  <si>
    <t>3335874033</t>
  </si>
  <si>
    <t>3335874031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</si>
  <si>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</si>
  <si>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</si>
  <si>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</si>
  <si>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</si>
  <si>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</si>
  <si>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</si>
  <si>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</si>
  <si>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</si>
  <si>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</si>
  <si>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</si>
  <si>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3335874072</t>
  </si>
  <si>
    <t>3335874071</t>
  </si>
  <si>
    <t>3335874070</t>
  </si>
  <si>
    <t>3335874069</t>
  </si>
  <si>
    <t>3335874068</t>
  </si>
  <si>
    <t>3335874067</t>
  </si>
  <si>
    <t>3335874065</t>
  </si>
  <si>
    <t>3335874113</t>
  </si>
  <si>
    <t>3335874111</t>
  </si>
  <si>
    <t>3335874088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</si>
  <si>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</si>
  <si>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</si>
  <si>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</si>
  <si>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</si>
  <si>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</si>
  <si>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</si>
  <si>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</si>
  <si>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</si>
  <si>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</si>
  <si>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</si>
  <si>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</si>
  <si>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</si>
  <si>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</si>
  <si>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</si>
  <si>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</si>
  <si>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</si>
  <si>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</si>
  <si>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</si>
  <si>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</si>
  <si>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</si>
  <si>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3335875549</t>
  </si>
  <si>
    <t>3335875544</t>
  </si>
  <si>
    <t>3335875543</t>
  </si>
  <si>
    <t>3335875538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</si>
  <si>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</si>
  <si>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</si>
  <si>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</si>
  <si>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</si>
  <si>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</si>
  <si>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</si>
  <si>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</si>
  <si>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</si>
  <si>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3335875682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</si>
  <si>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</si>
  <si>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</si>
  <si>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</si>
  <si>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</si>
  <si>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</si>
  <si>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</si>
  <si>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</si>
  <si>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</si>
  <si>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3335874117 </t>
  </si>
  <si>
    <t>3335874122 </t>
  </si>
  <si>
    <t>2 Gavetas Vacias y 1 Fallando</t>
  </si>
  <si>
    <t>05 Mayo de 2021</t>
  </si>
  <si>
    <t>3335875718</t>
  </si>
  <si>
    <t>3335875717</t>
  </si>
  <si>
    <t>3335875716</t>
  </si>
  <si>
    <t>3335875715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</si>
  <si>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</si>
  <si>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</si>
  <si>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</si>
  <si>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</si>
  <si>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</si>
  <si>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</si>
  <si>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</si>
  <si>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</si>
  <si>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</si>
  <si>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</si>
  <si>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3335875704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</si>
  <si>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</si>
  <si>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</si>
  <si>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</si>
  <si>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</si>
  <si>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</si>
  <si>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</si>
  <si>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</si>
  <si>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</si>
  <si>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</si>
  <si>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</si>
  <si>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</si>
  <si>
    <t>En Servicio</t>
  </si>
  <si>
    <t>3335876244</t>
  </si>
  <si>
    <t>3335876122</t>
  </si>
  <si>
    <t>3335876069</t>
  </si>
  <si>
    <t>3335876050</t>
  </si>
  <si>
    <t>3335876042</t>
  </si>
  <si>
    <t>3335875976</t>
  </si>
  <si>
    <t>3335875849</t>
  </si>
  <si>
    <t>3335875834</t>
  </si>
  <si>
    <t>3335875809</t>
  </si>
  <si>
    <t>3335875734</t>
  </si>
  <si>
    <t xml:space="preserve">Gonzalez Ceballos, Dionisio </t>
  </si>
  <si>
    <t>3335876755</t>
  </si>
  <si>
    <t>3335876623</t>
  </si>
  <si>
    <t>3335876619</t>
  </si>
  <si>
    <t>3335876614</t>
  </si>
  <si>
    <t>3335876600</t>
  </si>
  <si>
    <t>3335876595</t>
  </si>
  <si>
    <t>3335876588</t>
  </si>
  <si>
    <t>3335876569</t>
  </si>
  <si>
    <t>3335876562</t>
  </si>
  <si>
    <t>3335876555</t>
  </si>
  <si>
    <t>3335876549</t>
  </si>
  <si>
    <t>3335876475</t>
  </si>
  <si>
    <t>3335876468</t>
  </si>
  <si>
    <t>3335876324</t>
  </si>
  <si>
    <t>3335876312</t>
  </si>
  <si>
    <t xml:space="preserve"> DISPENSADOR</t>
  </si>
  <si>
    <t xml:space="preserve"> FALLA NO CONFIRMADA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</si>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</sst>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19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2" bestFit="1" customWidth="1"/>
    <col min="3" max="3" width="17.7109375" style="44" bestFit="1" customWidth="1"/>
    <col min="4" max="4" width="29.42578125" style="87" bestFit="1" customWidth="1"/>
    <col min="5" max="5" width="11.28515625" style="82" bestFit="1" customWidth="1"/>
    <col min="6" max="6" width="11" style="45" customWidth="1"/>
    <col min="7" max="7" width="54.140625" style="45" customWidth="1"/>
    <col min="8" max="11" width="5.28515625" style="45" customWidth="1"/>
    <col min="12" max="12" width="48.7109375" style="45" customWidth="1"/>
    <col min="13" max="13" width="19.85546875" style="87" bestFit="1" customWidth="1"/>
    <col min="14" max="14" width="17.140625" style="87" customWidth="1"/>
    <col min="15" max="15" width="42.42578125" style="87" customWidth="1"/>
    <col min="16" max="16" width="16" style="89" customWidth="1"/>
    <col min="17" max="17" width="48.7109375" style="75" bestFit="1" customWidth="1"/>
    <col min="18" max="16384" width="25.42578125" style="43"/>
  </cols>
  <sheetData>
    <row r="1" spans="1:17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7" s="96" customFormat="1" ht="18" x14ac:dyDescent="0.25">
      <c r="A5" s="136" t="str">
        <f>VLOOKUP(E5,'LISTADO ATM'!$A$2:$C$899,3,0)</f>
        <v>DISTRITO NACIONAL</v>
      </c>
      <c r="B5" s="133" t="s">
        <v>2741</v>
      </c>
      <c r="C5" s="131">
        <v>44321.629016203704</v>
      </c>
      <c r="D5" s="131" t="s">
        <v>2181</v>
      </c>
      <c r="E5" s="132">
        <v>790</v>
      </c>
      <c r="F5" s="137" t="str">
        <f>VLOOKUP(E5,VIP!$A$2:$O12945,2,0)</f>
        <v>DRBR16I</v>
      </c>
      <c r="G5" s="136" t="str">
        <f>VLOOKUP(E5,'LISTADO ATM'!$A$2:$B$898,2,0)</f>
        <v xml:space="preserve">ATM Oficina Bella Vista Mall I </v>
      </c>
      <c r="H5" s="136" t="str">
        <f>VLOOKUP(E5,VIP!$A$2:$O17866,7,FALSE)</f>
        <v>Si</v>
      </c>
      <c r="I5" s="136" t="str">
        <f>VLOOKUP(E5,VIP!$A$2:$O9831,8,FALSE)</f>
        <v>Si</v>
      </c>
      <c r="J5" s="136" t="str">
        <f>VLOOKUP(E5,VIP!$A$2:$O9781,8,FALSE)</f>
        <v>Si</v>
      </c>
      <c r="K5" s="136" t="str">
        <f>VLOOKUP(E5,VIP!$A$2:$O13355,6,0)</f>
        <v>SI</v>
      </c>
      <c r="L5" s="134" t="s">
        <v>2479</v>
      </c>
      <c r="M5" s="130" t="s">
        <v>2456</v>
      </c>
      <c r="N5" s="130" t="s">
        <v>2463</v>
      </c>
      <c r="O5" s="137" t="s">
        <v>2465</v>
      </c>
      <c r="P5" s="135"/>
      <c r="Q5" s="130" t="s">
        <v>2479</v>
      </c>
    </row>
    <row r="6" spans="1:17" s="96" customFormat="1" ht="18" x14ac:dyDescent="0.25">
      <c r="A6" s="136" t="str">
        <f>VLOOKUP(E6,'LISTADO ATM'!$A$2:$C$899,3,0)</f>
        <v>NORTE</v>
      </c>
      <c r="B6" s="133" t="s">
        <v>2742</v>
      </c>
      <c r="C6" s="131">
        <v>44321.594421296293</v>
      </c>
      <c r="D6" s="131" t="s">
        <v>2182</v>
      </c>
      <c r="E6" s="132">
        <v>926</v>
      </c>
      <c r="F6" s="137" t="str">
        <f>VLOOKUP(E6,VIP!$A$2:$O12946,2,0)</f>
        <v>DRBR926</v>
      </c>
      <c r="G6" s="136" t="str">
        <f>VLOOKUP(E6,'LISTADO ATM'!$A$2:$B$898,2,0)</f>
        <v>ATM S/M Juan Cepin</v>
      </c>
      <c r="H6" s="136" t="str">
        <f>VLOOKUP(E6,VIP!$A$2:$O17867,7,FALSE)</f>
        <v>N/A</v>
      </c>
      <c r="I6" s="136" t="str">
        <f>VLOOKUP(E6,VIP!$A$2:$O9832,8,FALSE)</f>
        <v>N/A</v>
      </c>
      <c r="J6" s="136" t="str">
        <f>VLOOKUP(E6,VIP!$A$2:$O9782,8,FALSE)</f>
        <v>N/A</v>
      </c>
      <c r="K6" s="136" t="str">
        <f>VLOOKUP(E6,VIP!$A$2:$O13356,6,0)</f>
        <v>N/A</v>
      </c>
      <c r="L6" s="134" t="s">
        <v>2246</v>
      </c>
      <c r="M6" s="130" t="s">
        <v>2456</v>
      </c>
      <c r="N6" s="130" t="s">
        <v>2463</v>
      </c>
      <c r="O6" s="140" t="s">
        <v>2758</v>
      </c>
      <c r="P6" s="135"/>
      <c r="Q6" s="130" t="s">
        <v>2246</v>
      </c>
    </row>
    <row r="7" spans="1:17" s="96" customFormat="1" ht="18" x14ac:dyDescent="0.25">
      <c r="A7" s="136" t="str">
        <f>VLOOKUP(E7,'LISTADO ATM'!$A$2:$C$899,3,0)</f>
        <v>ESTE</v>
      </c>
      <c r="B7" s="133" t="s">
        <v>2743</v>
      </c>
      <c r="C7" s="131">
        <v>44321.591481481482</v>
      </c>
      <c r="D7" s="131" t="s">
        <v>2181</v>
      </c>
      <c r="E7" s="132">
        <v>789</v>
      </c>
      <c r="F7" s="137" t="str">
        <f>VLOOKUP(E7,VIP!$A$2:$O12947,2,0)</f>
        <v>DRBR789</v>
      </c>
      <c r="G7" s="136" t="str">
        <f>VLOOKUP(E7,'LISTADO ATM'!$A$2:$B$898,2,0)</f>
        <v>ATM Hotel Bellevue Boca Chica</v>
      </c>
      <c r="H7" s="136" t="str">
        <f>VLOOKUP(E7,VIP!$A$2:$O17868,7,FALSE)</f>
        <v>Si</v>
      </c>
      <c r="I7" s="136" t="str">
        <f>VLOOKUP(E7,VIP!$A$2:$O9833,8,FALSE)</f>
        <v>Si</v>
      </c>
      <c r="J7" s="136" t="str">
        <f>VLOOKUP(E7,VIP!$A$2:$O9783,8,FALSE)</f>
        <v>Si</v>
      </c>
      <c r="K7" s="136" t="str">
        <f>VLOOKUP(E7,VIP!$A$2:$O13357,6,0)</f>
        <v>NO</v>
      </c>
      <c r="L7" s="134" t="s">
        <v>2757</v>
      </c>
      <c r="M7" s="130" t="s">
        <v>2456</v>
      </c>
      <c r="N7" s="130" t="s">
        <v>2659</v>
      </c>
      <c r="O7" s="138" t="s">
        <v>2465</v>
      </c>
      <c r="P7" s="135"/>
      <c r="Q7" s="130" t="s">
        <v>2757</v>
      </c>
    </row>
    <row r="8" spans="1:17" s="96" customFormat="1" ht="18" x14ac:dyDescent="0.25">
      <c r="A8" s="136" t="str">
        <f>VLOOKUP(E8,'LISTADO ATM'!$A$2:$C$899,3,0)</f>
        <v>ESTE</v>
      </c>
      <c r="B8" s="133" t="s">
        <v>2744</v>
      </c>
      <c r="C8" s="131">
        <v>44321.590115740742</v>
      </c>
      <c r="D8" s="131" t="s">
        <v>2181</v>
      </c>
      <c r="E8" s="132">
        <v>289</v>
      </c>
      <c r="F8" s="137" t="str">
        <f>VLOOKUP(E8,VIP!$A$2:$O12948,2,0)</f>
        <v>DRBR910</v>
      </c>
      <c r="G8" s="136" t="str">
        <f>VLOOKUP(E8,'LISTADO ATM'!$A$2:$B$898,2,0)</f>
        <v>ATM Oficina Bávaro II</v>
      </c>
      <c r="H8" s="136" t="str">
        <f>VLOOKUP(E8,VIP!$A$2:$O17869,7,FALSE)</f>
        <v>Si</v>
      </c>
      <c r="I8" s="136" t="str">
        <f>VLOOKUP(E8,VIP!$A$2:$O9834,8,FALSE)</f>
        <v>Si</v>
      </c>
      <c r="J8" s="136" t="str">
        <f>VLOOKUP(E8,VIP!$A$2:$O9784,8,FALSE)</f>
        <v>Si</v>
      </c>
      <c r="K8" s="136" t="str">
        <f>VLOOKUP(E8,VIP!$A$2:$O13358,6,0)</f>
        <v>NO</v>
      </c>
      <c r="L8" s="134" t="s">
        <v>2246</v>
      </c>
      <c r="M8" s="130" t="s">
        <v>2456</v>
      </c>
      <c r="N8" s="130" t="s">
        <v>2659</v>
      </c>
      <c r="O8" s="138" t="s">
        <v>2465</v>
      </c>
      <c r="P8" s="135"/>
      <c r="Q8" s="130" t="s">
        <v>2246</v>
      </c>
    </row>
    <row r="9" spans="1:17" s="96" customFormat="1" ht="18" x14ac:dyDescent="0.25">
      <c r="A9" s="136" t="str">
        <f>VLOOKUP(E9,'LISTADO ATM'!$A$2:$C$899,3,0)</f>
        <v>DISTRITO NACIONAL</v>
      </c>
      <c r="B9" s="133" t="s">
        <v>2745</v>
      </c>
      <c r="C9" s="131">
        <v>44321.585821759261</v>
      </c>
      <c r="D9" s="131" t="s">
        <v>2181</v>
      </c>
      <c r="E9" s="132">
        <v>810</v>
      </c>
      <c r="F9" s="137" t="str">
        <f>VLOOKUP(E9,VIP!$A$2:$O12949,2,0)</f>
        <v>DRBR810</v>
      </c>
      <c r="G9" s="136" t="str">
        <f>VLOOKUP(E9,'LISTADO ATM'!$A$2:$B$898,2,0)</f>
        <v xml:space="preserve">ATM UNP Multicentro La Sirena José Contreras </v>
      </c>
      <c r="H9" s="136" t="str">
        <f>VLOOKUP(E9,VIP!$A$2:$O17870,7,FALSE)</f>
        <v>Si</v>
      </c>
      <c r="I9" s="136" t="str">
        <f>VLOOKUP(E9,VIP!$A$2:$O9835,8,FALSE)</f>
        <v>Si</v>
      </c>
      <c r="J9" s="136" t="str">
        <f>VLOOKUP(E9,VIP!$A$2:$O9785,8,FALSE)</f>
        <v>Si</v>
      </c>
      <c r="K9" s="136" t="str">
        <f>VLOOKUP(E9,VIP!$A$2:$O13359,6,0)</f>
        <v>NO</v>
      </c>
      <c r="L9" s="134" t="s">
        <v>2756</v>
      </c>
      <c r="M9" s="130" t="s">
        <v>2456</v>
      </c>
      <c r="N9" s="130" t="s">
        <v>2659</v>
      </c>
      <c r="O9" s="138" t="s">
        <v>2465</v>
      </c>
      <c r="P9" s="135"/>
      <c r="Q9" s="130" t="s">
        <v>2756</v>
      </c>
    </row>
    <row r="10" spans="1:17" s="96" customFormat="1" ht="18" x14ac:dyDescent="0.25">
      <c r="A10" s="136" t="str">
        <f>VLOOKUP(E10,'LISTADO ATM'!$A$2:$C$899,3,0)</f>
        <v>DISTRITO NACIONAL</v>
      </c>
      <c r="B10" s="133" t="s">
        <v>2746</v>
      </c>
      <c r="C10" s="131">
        <v>44321.584965277776</v>
      </c>
      <c r="D10" s="131" t="s">
        <v>2181</v>
      </c>
      <c r="E10" s="132">
        <v>160</v>
      </c>
      <c r="F10" s="137" t="str">
        <f>VLOOKUP(E10,VIP!$A$2:$O12950,2,0)</f>
        <v>DRBR160</v>
      </c>
      <c r="G10" s="136" t="str">
        <f>VLOOKUP(E10,'LISTADO ATM'!$A$2:$B$898,2,0)</f>
        <v xml:space="preserve">ATM Oficina Herrera </v>
      </c>
      <c r="H10" s="136" t="str">
        <f>VLOOKUP(E10,VIP!$A$2:$O17871,7,FALSE)</f>
        <v>Si</v>
      </c>
      <c r="I10" s="136" t="str">
        <f>VLOOKUP(E10,VIP!$A$2:$O9836,8,FALSE)</f>
        <v>Si</v>
      </c>
      <c r="J10" s="136" t="str">
        <f>VLOOKUP(E10,VIP!$A$2:$O9786,8,FALSE)</f>
        <v>Si</v>
      </c>
      <c r="K10" s="136" t="str">
        <f>VLOOKUP(E10,VIP!$A$2:$O13360,6,0)</f>
        <v>NO</v>
      </c>
      <c r="L10" s="134" t="s">
        <v>2220</v>
      </c>
      <c r="M10" s="130" t="s">
        <v>2456</v>
      </c>
      <c r="N10" s="130" t="s">
        <v>2659</v>
      </c>
      <c r="O10" s="138" t="s">
        <v>2465</v>
      </c>
      <c r="P10" s="135"/>
      <c r="Q10" s="130" t="s">
        <v>2220</v>
      </c>
    </row>
    <row r="11" spans="1:17" s="96" customFormat="1" ht="18" x14ac:dyDescent="0.25">
      <c r="A11" s="136" t="str">
        <f>VLOOKUP(E11,'LISTADO ATM'!$A$2:$C$899,3,0)</f>
        <v>DISTRITO NACIONAL</v>
      </c>
      <c r="B11" s="133" t="s">
        <v>2747</v>
      </c>
      <c r="C11" s="131">
        <v>44321.58353009259</v>
      </c>
      <c r="D11" s="131" t="s">
        <v>2181</v>
      </c>
      <c r="E11" s="132">
        <v>113</v>
      </c>
      <c r="F11" s="137" t="str">
        <f>VLOOKUP(E11,VIP!$A$2:$O12951,2,0)</f>
        <v>DRBR113</v>
      </c>
      <c r="G11" s="136" t="str">
        <f>VLOOKUP(E11,'LISTADO ATM'!$A$2:$B$898,2,0)</f>
        <v xml:space="preserve">ATM Autoservicio Atalaya del Mar </v>
      </c>
      <c r="H11" s="136" t="str">
        <f>VLOOKUP(E11,VIP!$A$2:$O17872,7,FALSE)</f>
        <v>Si</v>
      </c>
      <c r="I11" s="136" t="str">
        <f>VLOOKUP(E11,VIP!$A$2:$O9837,8,FALSE)</f>
        <v>No</v>
      </c>
      <c r="J11" s="136" t="str">
        <f>VLOOKUP(E11,VIP!$A$2:$O9787,8,FALSE)</f>
        <v>No</v>
      </c>
      <c r="K11" s="136" t="str">
        <f>VLOOKUP(E11,VIP!$A$2:$O13361,6,0)</f>
        <v>NO</v>
      </c>
      <c r="L11" s="134" t="s">
        <v>2220</v>
      </c>
      <c r="M11" s="130" t="s">
        <v>2456</v>
      </c>
      <c r="N11" s="130" t="s">
        <v>2659</v>
      </c>
      <c r="O11" s="137" t="s">
        <v>2465</v>
      </c>
      <c r="P11" s="135"/>
      <c r="Q11" s="130" t="s">
        <v>2220</v>
      </c>
    </row>
    <row r="12" spans="1:17" s="96" customFormat="1" ht="18" x14ac:dyDescent="0.25">
      <c r="A12" s="136" t="str">
        <f>VLOOKUP(E12,'LISTADO ATM'!$A$2:$C$899,3,0)</f>
        <v>DISTRITO NACIONAL</v>
      </c>
      <c r="B12" s="133" t="s">
        <v>2748</v>
      </c>
      <c r="C12" s="131">
        <v>44321.579687500001</v>
      </c>
      <c r="D12" s="131" t="s">
        <v>2181</v>
      </c>
      <c r="E12" s="132">
        <v>85</v>
      </c>
      <c r="F12" s="137" t="str">
        <f>VLOOKUP(E12,VIP!$A$2:$O12952,2,0)</f>
        <v>DRBR085</v>
      </c>
      <c r="G12" s="136" t="str">
        <f>VLOOKUP(E12,'LISTADO ATM'!$A$2:$B$898,2,0)</f>
        <v xml:space="preserve">ATM Oficina San Isidro (Fuerza Aérea) </v>
      </c>
      <c r="H12" s="136" t="str">
        <f>VLOOKUP(E12,VIP!$A$2:$O17873,7,FALSE)</f>
        <v>Si</v>
      </c>
      <c r="I12" s="136" t="str">
        <f>VLOOKUP(E12,VIP!$A$2:$O9838,8,FALSE)</f>
        <v>Si</v>
      </c>
      <c r="J12" s="136" t="str">
        <f>VLOOKUP(E12,VIP!$A$2:$O9788,8,FALSE)</f>
        <v>Si</v>
      </c>
      <c r="K12" s="136" t="str">
        <f>VLOOKUP(E12,VIP!$A$2:$O13362,6,0)</f>
        <v>NO</v>
      </c>
      <c r="L12" s="134" t="s">
        <v>2220</v>
      </c>
      <c r="M12" s="130" t="s">
        <v>2456</v>
      </c>
      <c r="N12" s="130" t="s">
        <v>2659</v>
      </c>
      <c r="O12" s="137" t="s">
        <v>2465</v>
      </c>
      <c r="P12" s="135"/>
      <c r="Q12" s="130" t="s">
        <v>2220</v>
      </c>
    </row>
    <row r="13" spans="1:17" s="96" customFormat="1" ht="18" x14ac:dyDescent="0.25">
      <c r="A13" s="136" t="str">
        <f>VLOOKUP(E13,'LISTADO ATM'!$A$2:$C$899,3,0)</f>
        <v>DISTRITO NACIONAL</v>
      </c>
      <c r="B13" s="133" t="s">
        <v>2749</v>
      </c>
      <c r="C13" s="131">
        <v>44321.577523148146</v>
      </c>
      <c r="D13" s="131" t="s">
        <v>2181</v>
      </c>
      <c r="E13" s="132">
        <v>724</v>
      </c>
      <c r="F13" s="137" t="str">
        <f>VLOOKUP(E13,VIP!$A$2:$O12953,2,0)</f>
        <v>DRBR997</v>
      </c>
      <c r="G13" s="136" t="str">
        <f>VLOOKUP(E13,'LISTADO ATM'!$A$2:$B$898,2,0)</f>
        <v xml:space="preserve">ATM El Huacal I </v>
      </c>
      <c r="H13" s="136" t="str">
        <f>VLOOKUP(E13,VIP!$A$2:$O17874,7,FALSE)</f>
        <v>Si</v>
      </c>
      <c r="I13" s="136" t="str">
        <f>VLOOKUP(E13,VIP!$A$2:$O9839,8,FALSE)</f>
        <v>Si</v>
      </c>
      <c r="J13" s="136" t="str">
        <f>VLOOKUP(E13,VIP!$A$2:$O9789,8,FALSE)</f>
        <v>Si</v>
      </c>
      <c r="K13" s="136" t="str">
        <f>VLOOKUP(E13,VIP!$A$2:$O13363,6,0)</f>
        <v>NO</v>
      </c>
      <c r="L13" s="134" t="s">
        <v>2422</v>
      </c>
      <c r="M13" s="130" t="s">
        <v>2456</v>
      </c>
      <c r="N13" s="130" t="s">
        <v>2659</v>
      </c>
      <c r="O13" s="137" t="s">
        <v>2465</v>
      </c>
      <c r="P13" s="135"/>
      <c r="Q13" s="130" t="s">
        <v>2422</v>
      </c>
    </row>
    <row r="14" spans="1:17" s="96" customFormat="1" ht="18" x14ac:dyDescent="0.25">
      <c r="A14" s="136" t="str">
        <f>VLOOKUP(E14,'LISTADO ATM'!$A$2:$C$899,3,0)</f>
        <v>SUR</v>
      </c>
      <c r="B14" s="133" t="s">
        <v>2750</v>
      </c>
      <c r="C14" s="131">
        <v>44321.574120370373</v>
      </c>
      <c r="D14" s="131" t="s">
        <v>2181</v>
      </c>
      <c r="E14" s="132">
        <v>592</v>
      </c>
      <c r="F14" s="137" t="str">
        <f>VLOOKUP(E14,VIP!$A$2:$O12954,2,0)</f>
        <v>DRBR081</v>
      </c>
      <c r="G14" s="136" t="str">
        <f>VLOOKUP(E14,'LISTADO ATM'!$A$2:$B$898,2,0)</f>
        <v xml:space="preserve">ATM Centro de Caja San Cristóbal I </v>
      </c>
      <c r="H14" s="136" t="str">
        <f>VLOOKUP(E14,VIP!$A$2:$O17875,7,FALSE)</f>
        <v>Si</v>
      </c>
      <c r="I14" s="136" t="str">
        <f>VLOOKUP(E14,VIP!$A$2:$O9840,8,FALSE)</f>
        <v>Si</v>
      </c>
      <c r="J14" s="136" t="str">
        <f>VLOOKUP(E14,VIP!$A$2:$O9790,8,FALSE)</f>
        <v>Si</v>
      </c>
      <c r="K14" s="136" t="str">
        <f>VLOOKUP(E14,VIP!$A$2:$O13364,6,0)</f>
        <v>SI</v>
      </c>
      <c r="L14" s="134" t="s">
        <v>2422</v>
      </c>
      <c r="M14" s="130" t="s">
        <v>2456</v>
      </c>
      <c r="N14" s="130" t="s">
        <v>2659</v>
      </c>
      <c r="O14" s="137" t="s">
        <v>2465</v>
      </c>
      <c r="P14" s="135"/>
      <c r="Q14" s="130" t="s">
        <v>2422</v>
      </c>
    </row>
    <row r="15" spans="1:17" s="96" customFormat="1" ht="18" x14ac:dyDescent="0.25">
      <c r="A15" s="136" t="str">
        <f>VLOOKUP(E15,'LISTADO ATM'!$A$2:$C$899,3,0)</f>
        <v>NORTE</v>
      </c>
      <c r="B15" s="133" t="s">
        <v>2751</v>
      </c>
      <c r="C15" s="131">
        <v>44321.570729166669</v>
      </c>
      <c r="D15" s="131" t="s">
        <v>2182</v>
      </c>
      <c r="E15" s="132">
        <v>647</v>
      </c>
      <c r="F15" s="137" t="str">
        <f>VLOOKUP(E15,VIP!$A$2:$O12955,2,0)</f>
        <v>DRBR254</v>
      </c>
      <c r="G15" s="136" t="str">
        <f>VLOOKUP(E15,'LISTADO ATM'!$A$2:$B$898,2,0)</f>
        <v xml:space="preserve">ATM CORAASAN </v>
      </c>
      <c r="H15" s="136" t="str">
        <f>VLOOKUP(E15,VIP!$A$2:$O17876,7,FALSE)</f>
        <v>Si</v>
      </c>
      <c r="I15" s="136" t="str">
        <f>VLOOKUP(E15,VIP!$A$2:$O9841,8,FALSE)</f>
        <v>Si</v>
      </c>
      <c r="J15" s="136" t="str">
        <f>VLOOKUP(E15,VIP!$A$2:$O9791,8,FALSE)</f>
        <v>Si</v>
      </c>
      <c r="K15" s="136" t="str">
        <f>VLOOKUP(E15,VIP!$A$2:$O13365,6,0)</f>
        <v>NO</v>
      </c>
      <c r="L15" s="134" t="s">
        <v>2220</v>
      </c>
      <c r="M15" s="130" t="s">
        <v>2456</v>
      </c>
      <c r="N15" s="130" t="s">
        <v>2463</v>
      </c>
      <c r="O15" s="138" t="s">
        <v>2492</v>
      </c>
      <c r="P15" s="135"/>
      <c r="Q15" s="130" t="s">
        <v>2220</v>
      </c>
    </row>
    <row r="16" spans="1:17" s="96" customFormat="1" ht="18" x14ac:dyDescent="0.25">
      <c r="A16" s="136" t="str">
        <f>VLOOKUP(E16,'LISTADO ATM'!$A$2:$C$899,3,0)</f>
        <v>DISTRITO NACIONAL</v>
      </c>
      <c r="B16" s="133" t="s">
        <v>2752</v>
      </c>
      <c r="C16" s="131">
        <v>44321.529178240744</v>
      </c>
      <c r="D16" s="131" t="s">
        <v>2181</v>
      </c>
      <c r="E16" s="132">
        <v>319</v>
      </c>
      <c r="F16" s="137" t="str">
        <f>VLOOKUP(E16,VIP!$A$2:$O12956,2,0)</f>
        <v>DRBR319</v>
      </c>
      <c r="G16" s="136" t="str">
        <f>VLOOKUP(E16,'LISTADO ATM'!$A$2:$B$898,2,0)</f>
        <v>ATM Autobanco Lopez de Vega</v>
      </c>
      <c r="H16" s="136" t="str">
        <f>VLOOKUP(E16,VIP!$A$2:$O17877,7,FALSE)</f>
        <v>Si</v>
      </c>
      <c r="I16" s="136" t="str">
        <f>VLOOKUP(E16,VIP!$A$2:$O9842,8,FALSE)</f>
        <v>Si</v>
      </c>
      <c r="J16" s="136" t="str">
        <f>VLOOKUP(E16,VIP!$A$2:$O9792,8,FALSE)</f>
        <v>Si</v>
      </c>
      <c r="K16" s="136" t="str">
        <f>VLOOKUP(E16,VIP!$A$2:$O13366,6,0)</f>
        <v>NO</v>
      </c>
      <c r="L16" s="134" t="s">
        <v>2479</v>
      </c>
      <c r="M16" s="130" t="s">
        <v>2456</v>
      </c>
      <c r="N16" s="130" t="s">
        <v>2659</v>
      </c>
      <c r="O16" s="138" t="s">
        <v>2465</v>
      </c>
      <c r="P16" s="135"/>
      <c r="Q16" s="130" t="s">
        <v>2479</v>
      </c>
    </row>
    <row r="17" spans="1:17" s="96" customFormat="1" ht="18" x14ac:dyDescent="0.25">
      <c r="A17" s="136" t="str">
        <f>VLOOKUP(E17,'LISTADO ATM'!$A$2:$C$899,3,0)</f>
        <v>SUR</v>
      </c>
      <c r="B17" s="133" t="s">
        <v>2753</v>
      </c>
      <c r="C17" s="131">
        <v>44321.526736111111</v>
      </c>
      <c r="D17" s="131" t="s">
        <v>2483</v>
      </c>
      <c r="E17" s="132">
        <v>751</v>
      </c>
      <c r="F17" s="137" t="str">
        <f>VLOOKUP(E17,VIP!$A$2:$O12957,2,0)</f>
        <v>DRBR751</v>
      </c>
      <c r="G17" s="136" t="str">
        <f>VLOOKUP(E17,'LISTADO ATM'!$A$2:$B$898,2,0)</f>
        <v>ATM Eco Petroleo Camilo</v>
      </c>
      <c r="H17" s="136" t="str">
        <f>VLOOKUP(E17,VIP!$A$2:$O17878,7,FALSE)</f>
        <v>N/A</v>
      </c>
      <c r="I17" s="136" t="str">
        <f>VLOOKUP(E17,VIP!$A$2:$O9843,8,FALSE)</f>
        <v>N/A</v>
      </c>
      <c r="J17" s="136" t="str">
        <f>VLOOKUP(E17,VIP!$A$2:$O9793,8,FALSE)</f>
        <v>N/A</v>
      </c>
      <c r="K17" s="136" t="str">
        <f>VLOOKUP(E17,VIP!$A$2:$O13367,6,0)</f>
        <v>N/A</v>
      </c>
      <c r="L17" s="134" t="s">
        <v>2419</v>
      </c>
      <c r="M17" s="130" t="s">
        <v>2456</v>
      </c>
      <c r="N17" s="130" t="s">
        <v>2463</v>
      </c>
      <c r="O17" s="137" t="s">
        <v>2740</v>
      </c>
      <c r="P17" s="135"/>
      <c r="Q17" s="130" t="s">
        <v>2419</v>
      </c>
    </row>
    <row r="18" spans="1:17" s="96" customFormat="1" ht="18" x14ac:dyDescent="0.25">
      <c r="A18" s="136" t="str">
        <f>VLOOKUP(E18,'LISTADO ATM'!$A$2:$C$899,3,0)</f>
        <v>DISTRITO NACIONAL</v>
      </c>
      <c r="B18" s="133" t="s">
        <v>2754</v>
      </c>
      <c r="C18" s="131">
        <v>44321.484513888892</v>
      </c>
      <c r="D18" s="131" t="s">
        <v>2181</v>
      </c>
      <c r="E18" s="132">
        <v>821</v>
      </c>
      <c r="F18" s="137" t="str">
        <f>VLOOKUP(E18,VIP!$A$2:$O12958,2,0)</f>
        <v>DRBR821</v>
      </c>
      <c r="G18" s="136" t="str">
        <f>VLOOKUP(E18,'LISTADO ATM'!$A$2:$B$898,2,0)</f>
        <v xml:space="preserve">ATM S/M Bravo Churchill </v>
      </c>
      <c r="H18" s="136" t="str">
        <f>VLOOKUP(E18,VIP!$A$2:$O17879,7,FALSE)</f>
        <v>Si</v>
      </c>
      <c r="I18" s="136" t="str">
        <f>VLOOKUP(E18,VIP!$A$2:$O9844,8,FALSE)</f>
        <v>No</v>
      </c>
      <c r="J18" s="136" t="str">
        <f>VLOOKUP(E18,VIP!$A$2:$O9794,8,FALSE)</f>
        <v>No</v>
      </c>
      <c r="K18" s="136" t="str">
        <f>VLOOKUP(E18,VIP!$A$2:$O13368,6,0)</f>
        <v>SI</v>
      </c>
      <c r="L18" s="134" t="s">
        <v>2220</v>
      </c>
      <c r="M18" s="130" t="s">
        <v>2456</v>
      </c>
      <c r="N18" s="130" t="s">
        <v>2659</v>
      </c>
      <c r="O18" s="137" t="s">
        <v>2465</v>
      </c>
      <c r="P18" s="135"/>
      <c r="Q18" s="130" t="s">
        <v>2220</v>
      </c>
    </row>
    <row r="19" spans="1:17" s="96" customFormat="1" ht="18" x14ac:dyDescent="0.25">
      <c r="A19" s="136" t="str">
        <f>VLOOKUP(E19,'LISTADO ATM'!$A$2:$C$899,3,0)</f>
        <v>DISTRITO NACIONAL</v>
      </c>
      <c r="B19" s="133" t="s">
        <v>2755</v>
      </c>
      <c r="C19" s="131">
        <v>44321.481909722221</v>
      </c>
      <c r="D19" s="131" t="s">
        <v>2181</v>
      </c>
      <c r="E19" s="132">
        <v>243</v>
      </c>
      <c r="F19" s="137" t="str">
        <f>VLOOKUP(E19,VIP!$A$2:$O12959,2,0)</f>
        <v>DRBR243</v>
      </c>
      <c r="G19" s="136" t="str">
        <f>VLOOKUP(E19,'LISTADO ATM'!$A$2:$B$898,2,0)</f>
        <v xml:space="preserve">ATM Autoservicio Plaza Central  </v>
      </c>
      <c r="H19" s="136" t="str">
        <f>VLOOKUP(E19,VIP!$A$2:$O17880,7,FALSE)</f>
        <v>Si</v>
      </c>
      <c r="I19" s="136" t="str">
        <f>VLOOKUP(E19,VIP!$A$2:$O9845,8,FALSE)</f>
        <v>Si</v>
      </c>
      <c r="J19" s="136" t="str">
        <f>VLOOKUP(E19,VIP!$A$2:$O9795,8,FALSE)</f>
        <v>Si</v>
      </c>
      <c r="K19" s="136" t="str">
        <f>VLOOKUP(E19,VIP!$A$2:$O13369,6,0)</f>
        <v>SI</v>
      </c>
      <c r="L19" s="134" t="s">
        <v>2220</v>
      </c>
      <c r="M19" s="130" t="s">
        <v>2456</v>
      </c>
      <c r="N19" s="130" t="s">
        <v>2659</v>
      </c>
      <c r="O19" s="137" t="s">
        <v>2465</v>
      </c>
      <c r="P19" s="135"/>
      <c r="Q19" s="130" t="s">
        <v>2220</v>
      </c>
    </row>
    <row r="20" spans="1:17" s="96" customFormat="1" ht="18" x14ac:dyDescent="0.25">
      <c r="A20" s="136" t="str">
        <f>VLOOKUP(E20,'LISTADO ATM'!$A$2:$C$899,3,0)</f>
        <v>SUR</v>
      </c>
      <c r="B20" s="133" t="s">
        <v>2730</v>
      </c>
      <c r="C20" s="131">
        <v>44321.460277777776</v>
      </c>
      <c r="D20" s="131" t="s">
        <v>2181</v>
      </c>
      <c r="E20" s="132">
        <v>871</v>
      </c>
      <c r="F20" s="137" t="str">
        <f>VLOOKUP(E20,VIP!$A$2:$O12944,2,0)</f>
        <v>DRBR871</v>
      </c>
      <c r="G20" s="136" t="str">
        <f>VLOOKUP(E20,'LISTADO ATM'!$A$2:$B$898,2,0)</f>
        <v>ATM Plaza Cultural San Juan</v>
      </c>
      <c r="H20" s="136" t="str">
        <f>VLOOKUP(E20,VIP!$A$2:$O17865,7,FALSE)</f>
        <v>N/A</v>
      </c>
      <c r="I20" s="136" t="str">
        <f>VLOOKUP(E20,VIP!$A$2:$O9830,8,FALSE)</f>
        <v>N/A</v>
      </c>
      <c r="J20" s="136" t="str">
        <f>VLOOKUP(E20,VIP!$A$2:$O9780,8,FALSE)</f>
        <v>N/A</v>
      </c>
      <c r="K20" s="136" t="str">
        <f>VLOOKUP(E20,VIP!$A$2:$O13354,6,0)</f>
        <v>N/A</v>
      </c>
      <c r="L20" s="134" t="s">
        <v>2220</v>
      </c>
      <c r="M20" s="130" t="s">
        <v>2456</v>
      </c>
      <c r="N20" s="130" t="s">
        <v>2463</v>
      </c>
      <c r="O20" s="137" t="s">
        <v>2465</v>
      </c>
      <c r="P20" s="135"/>
      <c r="Q20" s="130" t="s">
        <v>2220</v>
      </c>
    </row>
    <row r="21" spans="1:17" s="96" customFormat="1" ht="18" x14ac:dyDescent="0.25">
      <c r="A21" s="136" t="str">
        <f>VLOOKUP(E21,'LISTADO ATM'!$A$2:$C$899,3,0)</f>
        <v>NORTE</v>
      </c>
      <c r="B21" s="133" t="s">
        <v>2731</v>
      </c>
      <c r="C21" s="131">
        <v>44321.415567129632</v>
      </c>
      <c r="D21" s="131" t="s">
        <v>2483</v>
      </c>
      <c r="E21" s="132">
        <v>93</v>
      </c>
      <c r="F21" s="137" t="str">
        <f>VLOOKUP(E21,VIP!$A$2:$O12945,2,0)</f>
        <v>DRBR093</v>
      </c>
      <c r="G21" s="136" t="str">
        <f>VLOOKUP(E21,'LISTADO ATM'!$A$2:$B$898,2,0)</f>
        <v xml:space="preserve">ATM Oficina Cotuí </v>
      </c>
      <c r="H21" s="136" t="str">
        <f>VLOOKUP(E21,VIP!$A$2:$O17866,7,FALSE)</f>
        <v>Si</v>
      </c>
      <c r="I21" s="136" t="str">
        <f>VLOOKUP(E21,VIP!$A$2:$O9831,8,FALSE)</f>
        <v>Si</v>
      </c>
      <c r="J21" s="136" t="str">
        <f>VLOOKUP(E21,VIP!$A$2:$O9781,8,FALSE)</f>
        <v>Si</v>
      </c>
      <c r="K21" s="136" t="str">
        <f>VLOOKUP(E21,VIP!$A$2:$O13355,6,0)</f>
        <v>SI</v>
      </c>
      <c r="L21" s="134" t="s">
        <v>2450</v>
      </c>
      <c r="M21" s="203" t="s">
        <v>2729</v>
      </c>
      <c r="N21" s="130" t="s">
        <v>2463</v>
      </c>
      <c r="O21" s="137" t="s">
        <v>2740</v>
      </c>
      <c r="P21" s="135"/>
      <c r="Q21" s="204">
        <v>44321.636319444442</v>
      </c>
    </row>
    <row r="22" spans="1:17" s="96" customFormat="1" ht="18" x14ac:dyDescent="0.25">
      <c r="A22" s="136" t="str">
        <f>VLOOKUP(E22,'LISTADO ATM'!$A$2:$C$899,3,0)</f>
        <v>SUR</v>
      </c>
      <c r="B22" s="133" t="s">
        <v>2732</v>
      </c>
      <c r="C22" s="131">
        <v>44321.401875000003</v>
      </c>
      <c r="D22" s="131" t="s">
        <v>2181</v>
      </c>
      <c r="E22" s="132">
        <v>48</v>
      </c>
      <c r="F22" s="137" t="str">
        <f>VLOOKUP(E22,VIP!$A$2:$O12946,2,0)</f>
        <v>DRBR048</v>
      </c>
      <c r="G22" s="136" t="str">
        <f>VLOOKUP(E22,'LISTADO ATM'!$A$2:$B$898,2,0)</f>
        <v xml:space="preserve">ATM Autoservicio Neiba I </v>
      </c>
      <c r="H22" s="136" t="str">
        <f>VLOOKUP(E22,VIP!$A$2:$O17867,7,FALSE)</f>
        <v>Si</v>
      </c>
      <c r="I22" s="136" t="str">
        <f>VLOOKUP(E22,VIP!$A$2:$O9832,8,FALSE)</f>
        <v>Si</v>
      </c>
      <c r="J22" s="136" t="str">
        <f>VLOOKUP(E22,VIP!$A$2:$O9782,8,FALSE)</f>
        <v>Si</v>
      </c>
      <c r="K22" s="136" t="str">
        <f>VLOOKUP(E22,VIP!$A$2:$O13356,6,0)</f>
        <v>SI</v>
      </c>
      <c r="L22" s="134" t="s">
        <v>2479</v>
      </c>
      <c r="M22" s="203" t="s">
        <v>2729</v>
      </c>
      <c r="N22" s="130" t="s">
        <v>2463</v>
      </c>
      <c r="O22" s="137" t="s">
        <v>2465</v>
      </c>
      <c r="P22" s="135"/>
      <c r="Q22" s="204">
        <v>44321.626944444448</v>
      </c>
    </row>
    <row r="23" spans="1:17" s="96" customFormat="1" ht="18" x14ac:dyDescent="0.25">
      <c r="A23" s="136" t="str">
        <f>VLOOKUP(E23,'LISTADO ATM'!$A$2:$C$899,3,0)</f>
        <v>NORTE</v>
      </c>
      <c r="B23" s="133" t="s">
        <v>2733</v>
      </c>
      <c r="C23" s="131">
        <v>44321.399502314816</v>
      </c>
      <c r="D23" s="131" t="s">
        <v>2182</v>
      </c>
      <c r="E23" s="132">
        <v>741</v>
      </c>
      <c r="F23" s="137" t="str">
        <f>VLOOKUP(E23,VIP!$A$2:$O12947,2,0)</f>
        <v>DRBR460</v>
      </c>
      <c r="G23" s="136" t="str">
        <f>VLOOKUP(E23,'LISTADO ATM'!$A$2:$B$898,2,0)</f>
        <v>ATM CURNE UASD San Francisco de Macorís</v>
      </c>
      <c r="H23" s="136" t="str">
        <f>VLOOKUP(E23,VIP!$A$2:$O17868,7,FALSE)</f>
        <v>Si</v>
      </c>
      <c r="I23" s="136" t="str">
        <f>VLOOKUP(E23,VIP!$A$2:$O9833,8,FALSE)</f>
        <v>Si</v>
      </c>
      <c r="J23" s="136" t="str">
        <f>VLOOKUP(E23,VIP!$A$2:$O9783,8,FALSE)</f>
        <v>Si</v>
      </c>
      <c r="K23" s="136" t="str">
        <f>VLOOKUP(E23,VIP!$A$2:$O13357,6,0)</f>
        <v>NO</v>
      </c>
      <c r="L23" s="134" t="s">
        <v>2220</v>
      </c>
      <c r="M23" s="203" t="s">
        <v>2729</v>
      </c>
      <c r="N23" s="130" t="s">
        <v>2463</v>
      </c>
      <c r="O23" s="137" t="s">
        <v>2492</v>
      </c>
      <c r="P23" s="135"/>
      <c r="Q23" s="204">
        <v>44321.610706018517</v>
      </c>
    </row>
    <row r="24" spans="1:17" s="96" customFormat="1" ht="18" x14ac:dyDescent="0.25">
      <c r="A24" s="136" t="str">
        <f>VLOOKUP(E24,'LISTADO ATM'!$A$2:$C$899,3,0)</f>
        <v>DISTRITO NACIONAL</v>
      </c>
      <c r="B24" s="133" t="s">
        <v>2734</v>
      </c>
      <c r="C24" s="131">
        <v>44321.398206018515</v>
      </c>
      <c r="D24" s="131" t="s">
        <v>2459</v>
      </c>
      <c r="E24" s="132">
        <v>363</v>
      </c>
      <c r="F24" s="137" t="str">
        <f>VLOOKUP(E24,VIP!$A$2:$O12948,2,0)</f>
        <v>DRBR363</v>
      </c>
      <c r="G24" s="136" t="str">
        <f>VLOOKUP(E24,'LISTADO ATM'!$A$2:$B$898,2,0)</f>
        <v>ATM Sirena Villa Mella</v>
      </c>
      <c r="H24" s="136" t="str">
        <f>VLOOKUP(E24,VIP!$A$2:$O17869,7,FALSE)</f>
        <v>N/A</v>
      </c>
      <c r="I24" s="136" t="str">
        <f>VLOOKUP(E24,VIP!$A$2:$O9834,8,FALSE)</f>
        <v>N/A</v>
      </c>
      <c r="J24" s="136" t="str">
        <f>VLOOKUP(E24,VIP!$A$2:$O9784,8,FALSE)</f>
        <v>N/A</v>
      </c>
      <c r="K24" s="136" t="str">
        <f>VLOOKUP(E24,VIP!$A$2:$O13358,6,0)</f>
        <v>N/A</v>
      </c>
      <c r="L24" s="134" t="s">
        <v>2419</v>
      </c>
      <c r="M24" s="130" t="s">
        <v>2456</v>
      </c>
      <c r="N24" s="130" t="s">
        <v>2463</v>
      </c>
      <c r="O24" s="137" t="s">
        <v>2464</v>
      </c>
      <c r="P24" s="135"/>
      <c r="Q24" s="130" t="s">
        <v>2419</v>
      </c>
    </row>
    <row r="25" spans="1:17" s="96" customFormat="1" ht="18" x14ac:dyDescent="0.25">
      <c r="A25" s="136" t="str">
        <f>VLOOKUP(E25,'LISTADO ATM'!$A$2:$C$899,3,0)</f>
        <v>ESTE</v>
      </c>
      <c r="B25" s="133" t="s">
        <v>2735</v>
      </c>
      <c r="C25" s="131">
        <v>44321.384108796294</v>
      </c>
      <c r="D25" s="131" t="s">
        <v>2181</v>
      </c>
      <c r="E25" s="132">
        <v>433</v>
      </c>
      <c r="F25" s="137" t="str">
        <f>VLOOKUP(E25,VIP!$A$2:$O12949,2,0)</f>
        <v>DRBR433</v>
      </c>
      <c r="G25" s="136" t="str">
        <f>VLOOKUP(E25,'LISTADO ATM'!$A$2:$B$898,2,0)</f>
        <v xml:space="preserve">ATM Centro Comercial Las Canas (Cap Cana) </v>
      </c>
      <c r="H25" s="136" t="str">
        <f>VLOOKUP(E25,VIP!$A$2:$O17870,7,FALSE)</f>
        <v>Si</v>
      </c>
      <c r="I25" s="136" t="str">
        <f>VLOOKUP(E25,VIP!$A$2:$O9835,8,FALSE)</f>
        <v>Si</v>
      </c>
      <c r="J25" s="136" t="str">
        <f>VLOOKUP(E25,VIP!$A$2:$O9785,8,FALSE)</f>
        <v>Si</v>
      </c>
      <c r="K25" s="136" t="str">
        <f>VLOOKUP(E25,VIP!$A$2:$O13359,6,0)</f>
        <v>NO</v>
      </c>
      <c r="L25" s="134" t="s">
        <v>2479</v>
      </c>
      <c r="M25" s="203" t="s">
        <v>2729</v>
      </c>
      <c r="N25" s="130" t="s">
        <v>2463</v>
      </c>
      <c r="O25" s="137" t="s">
        <v>2465</v>
      </c>
      <c r="P25" s="135"/>
      <c r="Q25" s="204">
        <v>44321.638541666667</v>
      </c>
    </row>
    <row r="26" spans="1:17" s="96" customFormat="1" ht="18" x14ac:dyDescent="0.25">
      <c r="A26" s="136" t="str">
        <f>VLOOKUP(E26,'LISTADO ATM'!$A$2:$C$899,3,0)</f>
        <v>NORTE</v>
      </c>
      <c r="B26" s="133" t="s">
        <v>2736</v>
      </c>
      <c r="C26" s="131">
        <v>44321.358206018522</v>
      </c>
      <c r="D26" s="131" t="s">
        <v>2182</v>
      </c>
      <c r="E26" s="132">
        <v>291</v>
      </c>
      <c r="F26" s="137" t="str">
        <f>VLOOKUP(E26,VIP!$A$2:$O12950,2,0)</f>
        <v>DRBR291</v>
      </c>
      <c r="G26" s="136" t="str">
        <f>VLOOKUP(E26,'LISTADO ATM'!$A$2:$B$898,2,0)</f>
        <v xml:space="preserve">ATM S/M Jumbo Las Colinas </v>
      </c>
      <c r="H26" s="136" t="str">
        <f>VLOOKUP(E26,VIP!$A$2:$O17871,7,FALSE)</f>
        <v>Si</v>
      </c>
      <c r="I26" s="136" t="str">
        <f>VLOOKUP(E26,VIP!$A$2:$O9836,8,FALSE)</f>
        <v>Si</v>
      </c>
      <c r="J26" s="136" t="str">
        <f>VLOOKUP(E26,VIP!$A$2:$O9786,8,FALSE)</f>
        <v>Si</v>
      </c>
      <c r="K26" s="136" t="str">
        <f>VLOOKUP(E26,VIP!$A$2:$O13360,6,0)</f>
        <v>NO</v>
      </c>
      <c r="L26" s="134" t="s">
        <v>2479</v>
      </c>
      <c r="M26" s="203" t="s">
        <v>2729</v>
      </c>
      <c r="N26" s="130" t="s">
        <v>2463</v>
      </c>
      <c r="O26" s="137" t="s">
        <v>2492</v>
      </c>
      <c r="P26" s="135"/>
      <c r="Q26" s="204">
        <v>44321.64340277778</v>
      </c>
    </row>
    <row r="27" spans="1:17" s="96" customFormat="1" ht="18" x14ac:dyDescent="0.25">
      <c r="A27" s="136" t="str">
        <f>VLOOKUP(E27,'LISTADO ATM'!$A$2:$C$899,3,0)</f>
        <v>DISTRITO NACIONAL</v>
      </c>
      <c r="B27" s="133" t="s">
        <v>2737</v>
      </c>
      <c r="C27" s="131">
        <v>44321.354699074072</v>
      </c>
      <c r="D27" s="131" t="s">
        <v>2181</v>
      </c>
      <c r="E27" s="132">
        <v>85</v>
      </c>
      <c r="F27" s="137" t="str">
        <f>VLOOKUP(E27,VIP!$A$2:$O12951,2,0)</f>
        <v>DRBR085</v>
      </c>
      <c r="G27" s="136" t="str">
        <f>VLOOKUP(E27,'LISTADO ATM'!$A$2:$B$898,2,0)</f>
        <v xml:space="preserve">ATM Oficina San Isidro (Fuerza Aérea) </v>
      </c>
      <c r="H27" s="136" t="str">
        <f>VLOOKUP(E27,VIP!$A$2:$O17872,7,FALSE)</f>
        <v>Si</v>
      </c>
      <c r="I27" s="136" t="str">
        <f>VLOOKUP(E27,VIP!$A$2:$O9837,8,FALSE)</f>
        <v>Si</v>
      </c>
      <c r="J27" s="136" t="str">
        <f>VLOOKUP(E27,VIP!$A$2:$O9787,8,FALSE)</f>
        <v>Si</v>
      </c>
      <c r="K27" s="136" t="str">
        <f>VLOOKUP(E27,VIP!$A$2:$O13361,6,0)</f>
        <v>NO</v>
      </c>
      <c r="L27" s="134" t="s">
        <v>2422</v>
      </c>
      <c r="M27" s="130" t="s">
        <v>2456</v>
      </c>
      <c r="N27" s="130" t="s">
        <v>2659</v>
      </c>
      <c r="O27" s="137" t="s">
        <v>2465</v>
      </c>
      <c r="P27" s="135"/>
      <c r="Q27" s="130" t="s">
        <v>2422</v>
      </c>
    </row>
    <row r="28" spans="1:17" s="96" customFormat="1" ht="18" x14ac:dyDescent="0.25">
      <c r="A28" s="136" t="str">
        <f>VLOOKUP(E28,'LISTADO ATM'!$A$2:$C$899,3,0)</f>
        <v>DISTRITO NACIONAL</v>
      </c>
      <c r="B28" s="133" t="s">
        <v>2738</v>
      </c>
      <c r="C28" s="131">
        <v>44321.34888888889</v>
      </c>
      <c r="D28" s="131" t="s">
        <v>2483</v>
      </c>
      <c r="E28" s="132">
        <v>721</v>
      </c>
      <c r="F28" s="137" t="str">
        <f>VLOOKUP(E28,VIP!$A$2:$O12952,2,0)</f>
        <v>DRBR23A</v>
      </c>
      <c r="G28" s="136" t="str">
        <f>VLOOKUP(E28,'LISTADO ATM'!$A$2:$B$898,2,0)</f>
        <v xml:space="preserve">ATM Oficina Charles de Gaulle II </v>
      </c>
      <c r="H28" s="136" t="str">
        <f>VLOOKUP(E28,VIP!$A$2:$O17873,7,FALSE)</f>
        <v>Si</v>
      </c>
      <c r="I28" s="136" t="str">
        <f>VLOOKUP(E28,VIP!$A$2:$O9838,8,FALSE)</f>
        <v>Si</v>
      </c>
      <c r="J28" s="136" t="str">
        <f>VLOOKUP(E28,VIP!$A$2:$O9788,8,FALSE)</f>
        <v>Si</v>
      </c>
      <c r="K28" s="136" t="str">
        <f>VLOOKUP(E28,VIP!$A$2:$O13362,6,0)</f>
        <v>NO</v>
      </c>
      <c r="L28" s="134" t="s">
        <v>2419</v>
      </c>
      <c r="M28" s="203" t="s">
        <v>2729</v>
      </c>
      <c r="N28" s="130" t="s">
        <v>2463</v>
      </c>
      <c r="O28" s="137" t="s">
        <v>2740</v>
      </c>
      <c r="P28" s="135"/>
      <c r="Q28" s="204">
        <v>44321.642083333332</v>
      </c>
    </row>
    <row r="29" spans="1:17" s="96" customFormat="1" ht="18" x14ac:dyDescent="0.25">
      <c r="A29" s="136" t="str">
        <f>VLOOKUP(E29,'LISTADO ATM'!$A$2:$C$899,3,0)</f>
        <v>DISTRITO NACIONAL</v>
      </c>
      <c r="B29" s="133" t="s">
        <v>2739</v>
      </c>
      <c r="C29" s="131">
        <v>44321.313159722224</v>
      </c>
      <c r="D29" s="131" t="s">
        <v>2459</v>
      </c>
      <c r="E29" s="132">
        <v>580</v>
      </c>
      <c r="F29" s="137" t="str">
        <f>VLOOKUP(E29,VIP!$A$2:$O12953,2,0)</f>
        <v>DRBR523</v>
      </c>
      <c r="G29" s="136" t="str">
        <f>VLOOKUP(E29,'LISTADO ATM'!$A$2:$B$898,2,0)</f>
        <v xml:space="preserve">ATM Edificio Propagas </v>
      </c>
      <c r="H29" s="136" t="str">
        <f>VLOOKUP(E29,VIP!$A$2:$O17874,7,FALSE)</f>
        <v>Si</v>
      </c>
      <c r="I29" s="136" t="str">
        <f>VLOOKUP(E29,VIP!$A$2:$O9839,8,FALSE)</f>
        <v>Si</v>
      </c>
      <c r="J29" s="136" t="str">
        <f>VLOOKUP(E29,VIP!$A$2:$O9789,8,FALSE)</f>
        <v>Si</v>
      </c>
      <c r="K29" s="136" t="str">
        <f>VLOOKUP(E29,VIP!$A$2:$O13363,6,0)</f>
        <v>NO</v>
      </c>
      <c r="L29" s="134" t="s">
        <v>2450</v>
      </c>
      <c r="M29" s="130" t="s">
        <v>2456</v>
      </c>
      <c r="N29" s="130" t="s">
        <v>2463</v>
      </c>
      <c r="O29" s="137" t="s">
        <v>2464</v>
      </c>
      <c r="P29" s="135"/>
      <c r="Q29" s="130" t="s">
        <v>2450</v>
      </c>
    </row>
    <row r="30" spans="1:17" s="96" customFormat="1" ht="18" x14ac:dyDescent="0.25">
      <c r="A30" s="136" t="str">
        <f>VLOOKUP(E30,'LISTADO ATM'!$A$2:$C$899,3,0)</f>
        <v>ESTE</v>
      </c>
      <c r="B30" s="133" t="s">
        <v>2724</v>
      </c>
      <c r="C30" s="131">
        <v>44321.310370370367</v>
      </c>
      <c r="D30" s="131" t="s">
        <v>2181</v>
      </c>
      <c r="E30" s="132">
        <v>121</v>
      </c>
      <c r="F30" s="137" t="str">
        <f>VLOOKUP(E30,VIP!$A$2:$O12944,2,0)</f>
        <v>DRBR121</v>
      </c>
      <c r="G30" s="136" t="str">
        <f>VLOOKUP(E30,'LISTADO ATM'!$A$2:$B$898,2,0)</f>
        <v xml:space="preserve">ATM Oficina Bayaguana </v>
      </c>
      <c r="H30" s="136" t="str">
        <f>VLOOKUP(E30,VIP!$A$2:$O17865,7,FALSE)</f>
        <v>Si</v>
      </c>
      <c r="I30" s="136" t="str">
        <f>VLOOKUP(E30,VIP!$A$2:$O9830,8,FALSE)</f>
        <v>Si</v>
      </c>
      <c r="J30" s="136" t="str">
        <f>VLOOKUP(E30,VIP!$A$2:$O9780,8,FALSE)</f>
        <v>Si</v>
      </c>
      <c r="K30" s="136" t="str">
        <f>VLOOKUP(E30,VIP!$A$2:$O13354,6,0)</f>
        <v>SI</v>
      </c>
      <c r="L30" s="134" t="s">
        <v>2726</v>
      </c>
      <c r="M30" s="203" t="s">
        <v>2729</v>
      </c>
      <c r="N30" s="130" t="s">
        <v>2463</v>
      </c>
      <c r="O30" s="137" t="s">
        <v>2465</v>
      </c>
      <c r="P30" s="135"/>
      <c r="Q30" s="204">
        <v>44321.641828703701</v>
      </c>
    </row>
    <row r="31" spans="1:17" s="96" customFormat="1" ht="18" x14ac:dyDescent="0.25">
      <c r="A31" s="136" t="str">
        <f>VLOOKUP(E31,'LISTADO ATM'!$A$2:$C$899,3,0)</f>
        <v>NORTE</v>
      </c>
      <c r="B31" s="133" t="s">
        <v>2725</v>
      </c>
      <c r="C31" s="131">
        <v>44321.308206018519</v>
      </c>
      <c r="D31" s="131" t="s">
        <v>2182</v>
      </c>
      <c r="E31" s="132">
        <v>595</v>
      </c>
      <c r="F31" s="137" t="str">
        <f>VLOOKUP(E31,VIP!$A$2:$O12945,2,0)</f>
        <v>DRBR595</v>
      </c>
      <c r="G31" s="136" t="str">
        <f>VLOOKUP(E31,'LISTADO ATM'!$A$2:$B$898,2,0)</f>
        <v xml:space="preserve">ATM S/M Central I (Santiago) </v>
      </c>
      <c r="H31" s="136" t="str">
        <f>VLOOKUP(E31,VIP!$A$2:$O17866,7,FALSE)</f>
        <v>Si</v>
      </c>
      <c r="I31" s="136" t="str">
        <f>VLOOKUP(E31,VIP!$A$2:$O9831,8,FALSE)</f>
        <v>Si</v>
      </c>
      <c r="J31" s="136" t="str">
        <f>VLOOKUP(E31,VIP!$A$2:$O9781,8,FALSE)</f>
        <v>Si</v>
      </c>
      <c r="K31" s="136" t="str">
        <f>VLOOKUP(E31,VIP!$A$2:$O13355,6,0)</f>
        <v>NO</v>
      </c>
      <c r="L31" s="134" t="s">
        <v>2220</v>
      </c>
      <c r="M31" s="130" t="s">
        <v>2456</v>
      </c>
      <c r="N31" s="130" t="s">
        <v>2463</v>
      </c>
      <c r="O31" s="137" t="s">
        <v>2728</v>
      </c>
      <c r="P31" s="135"/>
      <c r="Q31" s="130" t="s">
        <v>2220</v>
      </c>
    </row>
    <row r="32" spans="1:17" s="96" customFormat="1" ht="18" x14ac:dyDescent="0.25">
      <c r="A32" s="136" t="str">
        <f>VLOOKUP(E32,'LISTADO ATM'!$A$2:$C$899,3,0)</f>
        <v>SUR</v>
      </c>
      <c r="B32" s="133" t="s">
        <v>2718</v>
      </c>
      <c r="C32" s="131">
        <v>44321.242106481484</v>
      </c>
      <c r="D32" s="131" t="s">
        <v>2181</v>
      </c>
      <c r="E32" s="132">
        <v>891</v>
      </c>
      <c r="F32" s="137" t="str">
        <f>VLOOKUP(E32,VIP!$A$2:$O12946,2,0)</f>
        <v>DRBR891</v>
      </c>
      <c r="G32" s="136" t="str">
        <f>VLOOKUP(E32,'LISTADO ATM'!$A$2:$B$898,2,0)</f>
        <v xml:space="preserve">ATM Estación Texaco (Barahona) </v>
      </c>
      <c r="H32" s="136" t="str">
        <f>VLOOKUP(E32,VIP!$A$2:$O17867,7,FALSE)</f>
        <v>Si</v>
      </c>
      <c r="I32" s="136" t="str">
        <f>VLOOKUP(E32,VIP!$A$2:$O9832,8,FALSE)</f>
        <v>Si</v>
      </c>
      <c r="J32" s="136" t="str">
        <f>VLOOKUP(E32,VIP!$A$2:$O9782,8,FALSE)</f>
        <v>Si</v>
      </c>
      <c r="K32" s="136" t="str">
        <f>VLOOKUP(E32,VIP!$A$2:$O13356,6,0)</f>
        <v>NO</v>
      </c>
      <c r="L32" s="134" t="s">
        <v>2727</v>
      </c>
      <c r="M32" s="203" t="s">
        <v>2729</v>
      </c>
      <c r="N32" s="130" t="s">
        <v>2659</v>
      </c>
      <c r="O32" s="137" t="s">
        <v>2465</v>
      </c>
      <c r="P32" s="135"/>
      <c r="Q32" s="204">
        <v>44321.629108796296</v>
      </c>
    </row>
    <row r="33" spans="1:17" s="96" customFormat="1" ht="18" x14ac:dyDescent="0.25">
      <c r="A33" s="136" t="str">
        <f>VLOOKUP(E33,'LISTADO ATM'!$A$2:$C$899,3,0)</f>
        <v>DISTRITO NACIONAL</v>
      </c>
      <c r="B33" s="133" t="s">
        <v>2719</v>
      </c>
      <c r="C33" s="131">
        <v>44321.178333333337</v>
      </c>
      <c r="D33" s="131" t="s">
        <v>2181</v>
      </c>
      <c r="E33" s="132">
        <v>561</v>
      </c>
      <c r="F33" s="137" t="str">
        <f>VLOOKUP(E33,VIP!$A$2:$O12894,2,0)</f>
        <v>DRBR133</v>
      </c>
      <c r="G33" s="136" t="str">
        <f>VLOOKUP(E33,'LISTADO ATM'!$A$2:$B$898,2,0)</f>
        <v xml:space="preserve">ATM Comando Regional P.N. S.D. Este </v>
      </c>
      <c r="H33" s="136" t="str">
        <f>VLOOKUP(E33,VIP!$A$2:$O17815,7,FALSE)</f>
        <v>Si</v>
      </c>
      <c r="I33" s="136" t="str">
        <f>VLOOKUP(E33,VIP!$A$2:$O9780,8,FALSE)</f>
        <v>Si</v>
      </c>
      <c r="J33" s="136" t="str">
        <f>VLOOKUP(E33,VIP!$A$2:$O9730,8,FALSE)</f>
        <v>Si</v>
      </c>
      <c r="K33" s="136" t="str">
        <f>VLOOKUP(E33,VIP!$A$2:$O13304,6,0)</f>
        <v>NO</v>
      </c>
      <c r="L33" s="134" t="s">
        <v>2246</v>
      </c>
      <c r="M33" s="130" t="s">
        <v>2456</v>
      </c>
      <c r="N33" s="130" t="s">
        <v>2463</v>
      </c>
      <c r="O33" s="138" t="s">
        <v>2465</v>
      </c>
      <c r="P33" s="135"/>
      <c r="Q33" s="130" t="s">
        <v>2246</v>
      </c>
    </row>
    <row r="34" spans="1:17" s="96" customFormat="1" ht="18" x14ac:dyDescent="0.25">
      <c r="A34" s="136" t="str">
        <f>VLOOKUP(E34,'LISTADO ATM'!$A$2:$C$899,3,0)</f>
        <v>ESTE</v>
      </c>
      <c r="B34" s="133" t="s">
        <v>2720</v>
      </c>
      <c r="C34" s="131">
        <v>44321.17015046296</v>
      </c>
      <c r="D34" s="131" t="s">
        <v>2459</v>
      </c>
      <c r="E34" s="132">
        <v>158</v>
      </c>
      <c r="F34" s="137" t="str">
        <f>VLOOKUP(E34,VIP!$A$2:$O12895,2,0)</f>
        <v>DRBR158</v>
      </c>
      <c r="G34" s="136" t="str">
        <f>VLOOKUP(E34,'LISTADO ATM'!$A$2:$B$898,2,0)</f>
        <v xml:space="preserve">ATM Oficina Romana Norte </v>
      </c>
      <c r="H34" s="136" t="str">
        <f>VLOOKUP(E34,VIP!$A$2:$O17816,7,FALSE)</f>
        <v>Si</v>
      </c>
      <c r="I34" s="136" t="str">
        <f>VLOOKUP(E34,VIP!$A$2:$O9781,8,FALSE)</f>
        <v>Si</v>
      </c>
      <c r="J34" s="136" t="str">
        <f>VLOOKUP(E34,VIP!$A$2:$O9731,8,FALSE)</f>
        <v>Si</v>
      </c>
      <c r="K34" s="136" t="str">
        <f>VLOOKUP(E34,VIP!$A$2:$O13305,6,0)</f>
        <v>SI</v>
      </c>
      <c r="L34" s="134" t="s">
        <v>2584</v>
      </c>
      <c r="M34" s="203" t="s">
        <v>2729</v>
      </c>
      <c r="N34" s="130" t="s">
        <v>2463</v>
      </c>
      <c r="O34" s="140" t="s">
        <v>2464</v>
      </c>
      <c r="P34" s="135"/>
      <c r="Q34" s="204">
        <v>44321.442175925928</v>
      </c>
    </row>
    <row r="35" spans="1:17" s="96" customFormat="1" ht="18" x14ac:dyDescent="0.25">
      <c r="A35" s="136" t="str">
        <f>VLOOKUP(E35,'LISTADO ATM'!$A$2:$C$899,3,0)</f>
        <v>DISTRITO NACIONAL</v>
      </c>
      <c r="B35" s="133" t="s">
        <v>2721</v>
      </c>
      <c r="C35" s="131">
        <v>44321.168402777781</v>
      </c>
      <c r="D35" s="131" t="s">
        <v>2459</v>
      </c>
      <c r="E35" s="132">
        <v>312</v>
      </c>
      <c r="F35" s="137" t="str">
        <f>VLOOKUP(E35,VIP!$A$2:$O12896,2,0)</f>
        <v>DRBR312</v>
      </c>
      <c r="G35" s="136" t="str">
        <f>VLOOKUP(E35,'LISTADO ATM'!$A$2:$B$898,2,0)</f>
        <v xml:space="preserve">ATM Oficina Tiradentes II (Naco) </v>
      </c>
      <c r="H35" s="136" t="str">
        <f>VLOOKUP(E35,VIP!$A$2:$O17817,7,FALSE)</f>
        <v>Si</v>
      </c>
      <c r="I35" s="136" t="str">
        <f>VLOOKUP(E35,VIP!$A$2:$O9782,8,FALSE)</f>
        <v>Si</v>
      </c>
      <c r="J35" s="136" t="str">
        <f>VLOOKUP(E35,VIP!$A$2:$O9732,8,FALSE)</f>
        <v>Si</v>
      </c>
      <c r="K35" s="136" t="str">
        <f>VLOOKUP(E35,VIP!$A$2:$O13306,6,0)</f>
        <v>NO</v>
      </c>
      <c r="L35" s="134" t="s">
        <v>2584</v>
      </c>
      <c r="M35" s="203" t="s">
        <v>2729</v>
      </c>
      <c r="N35" s="130" t="s">
        <v>2463</v>
      </c>
      <c r="O35" s="137" t="s">
        <v>2464</v>
      </c>
      <c r="P35" s="135"/>
      <c r="Q35" s="204">
        <v>44321.448576388888</v>
      </c>
    </row>
    <row r="36" spans="1:17" s="96" customFormat="1" ht="18" x14ac:dyDescent="0.25">
      <c r="A36" s="136" t="str">
        <f>VLOOKUP(E36,'LISTADO ATM'!$A$2:$C$899,3,0)</f>
        <v>DISTRITO NACIONAL</v>
      </c>
      <c r="B36" s="133" t="s">
        <v>2722</v>
      </c>
      <c r="C36" s="131">
        <v>44321.162534722222</v>
      </c>
      <c r="D36" s="131" t="s">
        <v>2483</v>
      </c>
      <c r="E36" s="132">
        <v>410</v>
      </c>
      <c r="F36" s="137" t="str">
        <f>VLOOKUP(E36,VIP!$A$2:$O12897,2,0)</f>
        <v>DRBR410</v>
      </c>
      <c r="G36" s="136" t="str">
        <f>VLOOKUP(E36,'LISTADO ATM'!$A$2:$B$898,2,0)</f>
        <v xml:space="preserve">ATM Oficina Las Palmas de Herrera II </v>
      </c>
      <c r="H36" s="136" t="str">
        <f>VLOOKUP(E36,VIP!$A$2:$O17818,7,FALSE)</f>
        <v>Si</v>
      </c>
      <c r="I36" s="136" t="str">
        <f>VLOOKUP(E36,VIP!$A$2:$O9783,8,FALSE)</f>
        <v>Si</v>
      </c>
      <c r="J36" s="136" t="str">
        <f>VLOOKUP(E36,VIP!$A$2:$O9733,8,FALSE)</f>
        <v>Si</v>
      </c>
      <c r="K36" s="136" t="str">
        <f>VLOOKUP(E36,VIP!$A$2:$O13307,6,0)</f>
        <v>NO</v>
      </c>
      <c r="L36" s="134" t="s">
        <v>2584</v>
      </c>
      <c r="M36" s="203" t="s">
        <v>2729</v>
      </c>
      <c r="N36" s="130" t="s">
        <v>2463</v>
      </c>
      <c r="O36" s="137" t="s">
        <v>2484</v>
      </c>
      <c r="P36" s="135"/>
      <c r="Q36" s="204">
        <v>44321.448854166665</v>
      </c>
    </row>
    <row r="37" spans="1:17" s="96" customFormat="1" ht="18" x14ac:dyDescent="0.25">
      <c r="A37" s="136" t="str">
        <f>VLOOKUP(E37,'LISTADO ATM'!$A$2:$C$899,3,0)</f>
        <v>SUR</v>
      </c>
      <c r="B37" s="133" t="s">
        <v>2723</v>
      </c>
      <c r="C37" s="131">
        <v>44321.143287037034</v>
      </c>
      <c r="D37" s="131" t="s">
        <v>2459</v>
      </c>
      <c r="E37" s="132">
        <v>873</v>
      </c>
      <c r="F37" s="137" t="str">
        <f>VLOOKUP(E37,VIP!$A$2:$O12898,2,0)</f>
        <v>DRBR873</v>
      </c>
      <c r="G37" s="136" t="str">
        <f>VLOOKUP(E37,'LISTADO ATM'!$A$2:$B$898,2,0)</f>
        <v xml:space="preserve">ATM Centro de Caja San Cristóbal II </v>
      </c>
      <c r="H37" s="136" t="str">
        <f>VLOOKUP(E37,VIP!$A$2:$O17819,7,FALSE)</f>
        <v>Si</v>
      </c>
      <c r="I37" s="136" t="str">
        <f>VLOOKUP(E37,VIP!$A$2:$O9784,8,FALSE)</f>
        <v>Si</v>
      </c>
      <c r="J37" s="136" t="str">
        <f>VLOOKUP(E37,VIP!$A$2:$O9734,8,FALSE)</f>
        <v>Si</v>
      </c>
      <c r="K37" s="136" t="str">
        <f>VLOOKUP(E37,VIP!$A$2:$O13308,6,0)</f>
        <v>SI</v>
      </c>
      <c r="L37" s="134" t="s">
        <v>2450</v>
      </c>
      <c r="M37" s="203" t="s">
        <v>2729</v>
      </c>
      <c r="N37" s="130" t="s">
        <v>2463</v>
      </c>
      <c r="O37" s="137" t="s">
        <v>2464</v>
      </c>
      <c r="P37" s="135"/>
      <c r="Q37" s="204">
        <v>44321.621493055558</v>
      </c>
    </row>
    <row r="38" spans="1:17" s="96" customFormat="1" ht="18" x14ac:dyDescent="0.25">
      <c r="A38" s="136" t="str">
        <f>VLOOKUP(E38,'LISTADO ATM'!$A$2:$C$899,3,0)</f>
        <v>DISTRITO NACIONAL</v>
      </c>
      <c r="B38" s="133" t="s">
        <v>2703</v>
      </c>
      <c r="C38" s="131">
        <v>44321.091296296298</v>
      </c>
      <c r="D38" s="131" t="s">
        <v>2181</v>
      </c>
      <c r="E38" s="132">
        <v>113</v>
      </c>
      <c r="F38" s="137" t="str">
        <f>VLOOKUP(E38,VIP!$A$2:$O12892,2,0)</f>
        <v>DRBR113</v>
      </c>
      <c r="G38" s="136" t="str">
        <f>VLOOKUP(E38,'LISTADO ATM'!$A$2:$B$898,2,0)</f>
        <v xml:space="preserve">ATM Autoservicio Atalaya del Mar </v>
      </c>
      <c r="H38" s="136" t="str">
        <f>VLOOKUP(E38,VIP!$A$2:$O17813,7,FALSE)</f>
        <v>Si</v>
      </c>
      <c r="I38" s="136" t="str">
        <f>VLOOKUP(E38,VIP!$A$2:$O9778,8,FALSE)</f>
        <v>No</v>
      </c>
      <c r="J38" s="136" t="str">
        <f>VLOOKUP(E38,VIP!$A$2:$O9728,8,FALSE)</f>
        <v>No</v>
      </c>
      <c r="K38" s="136" t="str">
        <f>VLOOKUP(E38,VIP!$A$2:$O13302,6,0)</f>
        <v>NO</v>
      </c>
      <c r="L38" s="134" t="s">
        <v>2220</v>
      </c>
      <c r="M38" s="203" t="s">
        <v>2729</v>
      </c>
      <c r="N38" s="130" t="s">
        <v>2463</v>
      </c>
      <c r="O38" s="137" t="s">
        <v>2465</v>
      </c>
      <c r="P38" s="135"/>
      <c r="Q38" s="204">
        <v>44321.428310185183</v>
      </c>
    </row>
    <row r="39" spans="1:17" s="96" customFormat="1" ht="18" x14ac:dyDescent="0.25">
      <c r="A39" s="136" t="str">
        <f>VLOOKUP(E39,'LISTADO ATM'!$A$2:$C$899,3,0)</f>
        <v>NORTE</v>
      </c>
      <c r="B39" s="133" t="s">
        <v>2704</v>
      </c>
      <c r="C39" s="131">
        <v>44321.090416666666</v>
      </c>
      <c r="D39" s="131" t="s">
        <v>2182</v>
      </c>
      <c r="E39" s="132">
        <v>528</v>
      </c>
      <c r="F39" s="137" t="str">
        <f>VLOOKUP(E39,VIP!$A$2:$O12893,2,0)</f>
        <v>DRBR284</v>
      </c>
      <c r="G39" s="136" t="str">
        <f>VLOOKUP(E39,'LISTADO ATM'!$A$2:$B$898,2,0)</f>
        <v xml:space="preserve">ATM Ferretería Ochoa (Santiago) </v>
      </c>
      <c r="H39" s="136" t="str">
        <f>VLOOKUP(E39,VIP!$A$2:$O17814,7,FALSE)</f>
        <v>Si</v>
      </c>
      <c r="I39" s="136" t="str">
        <f>VLOOKUP(E39,VIP!$A$2:$O9779,8,FALSE)</f>
        <v>Si</v>
      </c>
      <c r="J39" s="136" t="str">
        <f>VLOOKUP(E39,VIP!$A$2:$O9729,8,FALSE)</f>
        <v>Si</v>
      </c>
      <c r="K39" s="136" t="str">
        <f>VLOOKUP(E39,VIP!$A$2:$O13303,6,0)</f>
        <v>NO</v>
      </c>
      <c r="L39" s="134" t="s">
        <v>2220</v>
      </c>
      <c r="M39" s="203" t="s">
        <v>2729</v>
      </c>
      <c r="N39" s="130" t="s">
        <v>2463</v>
      </c>
      <c r="O39" s="137" t="s">
        <v>2492</v>
      </c>
      <c r="P39" s="135"/>
      <c r="Q39" s="204">
        <v>44321.597673611112</v>
      </c>
    </row>
    <row r="40" spans="1:17" s="96" customFormat="1" ht="18" x14ac:dyDescent="0.25">
      <c r="A40" s="136" t="str">
        <f>VLOOKUP(E40,'LISTADO ATM'!$A$2:$C$899,3,0)</f>
        <v>DISTRITO NACIONAL</v>
      </c>
      <c r="B40" s="133" t="s">
        <v>2705</v>
      </c>
      <c r="C40" s="131">
        <v>44321.088923611111</v>
      </c>
      <c r="D40" s="131" t="s">
        <v>2181</v>
      </c>
      <c r="E40" s="132">
        <v>224</v>
      </c>
      <c r="F40" s="137" t="str">
        <f>VLOOKUP(E40,VIP!$A$2:$O12894,2,0)</f>
        <v>DRBR224</v>
      </c>
      <c r="G40" s="136" t="str">
        <f>VLOOKUP(E40,'LISTADO ATM'!$A$2:$B$898,2,0)</f>
        <v xml:space="preserve">ATM S/M Nacional El Millón (Núñez de Cáceres) </v>
      </c>
      <c r="H40" s="136" t="str">
        <f>VLOOKUP(E40,VIP!$A$2:$O17815,7,FALSE)</f>
        <v>Si</v>
      </c>
      <c r="I40" s="136" t="str">
        <f>VLOOKUP(E40,VIP!$A$2:$O9780,8,FALSE)</f>
        <v>Si</v>
      </c>
      <c r="J40" s="136" t="str">
        <f>VLOOKUP(E40,VIP!$A$2:$O9730,8,FALSE)</f>
        <v>Si</v>
      </c>
      <c r="K40" s="136" t="str">
        <f>VLOOKUP(E40,VIP!$A$2:$O13304,6,0)</f>
        <v>SI</v>
      </c>
      <c r="L40" s="134" t="s">
        <v>2220</v>
      </c>
      <c r="M40" s="130" t="s">
        <v>2456</v>
      </c>
      <c r="N40" s="130" t="s">
        <v>2463</v>
      </c>
      <c r="O40" s="137" t="s">
        <v>2465</v>
      </c>
      <c r="P40" s="135"/>
      <c r="Q40" s="130" t="s">
        <v>2220</v>
      </c>
    </row>
    <row r="41" spans="1:17" s="96" customFormat="1" ht="18" x14ac:dyDescent="0.25">
      <c r="A41" s="136" t="str">
        <f>VLOOKUP(E41,'LISTADO ATM'!$A$2:$C$899,3,0)</f>
        <v>NORTE</v>
      </c>
      <c r="B41" s="133" t="s">
        <v>2706</v>
      </c>
      <c r="C41" s="131">
        <v>44321.088495370372</v>
      </c>
      <c r="D41" s="131" t="s">
        <v>2182</v>
      </c>
      <c r="E41" s="132">
        <v>172</v>
      </c>
      <c r="F41" s="138" t="str">
        <f>VLOOKUP(E41,VIP!$A$2:$O12895,2,0)</f>
        <v>DRBR172</v>
      </c>
      <c r="G41" s="136" t="str">
        <f>VLOOKUP(E41,'LISTADO ATM'!$A$2:$B$898,2,0)</f>
        <v xml:space="preserve">ATM UNP Guaucí </v>
      </c>
      <c r="H41" s="136" t="str">
        <f>VLOOKUP(E41,VIP!$A$2:$O17816,7,FALSE)</f>
        <v>Si</v>
      </c>
      <c r="I41" s="136" t="str">
        <f>VLOOKUP(E41,VIP!$A$2:$O9781,8,FALSE)</f>
        <v>Si</v>
      </c>
      <c r="J41" s="136" t="str">
        <f>VLOOKUP(E41,VIP!$A$2:$O9731,8,FALSE)</f>
        <v>Si</v>
      </c>
      <c r="K41" s="136" t="str">
        <f>VLOOKUP(E41,VIP!$A$2:$O13305,6,0)</f>
        <v>NO</v>
      </c>
      <c r="L41" s="134" t="s">
        <v>2220</v>
      </c>
      <c r="M41" s="130" t="s">
        <v>2456</v>
      </c>
      <c r="N41" s="130" t="s">
        <v>2463</v>
      </c>
      <c r="O41" s="138" t="s">
        <v>2492</v>
      </c>
      <c r="P41" s="135"/>
      <c r="Q41" s="130" t="s">
        <v>2220</v>
      </c>
    </row>
    <row r="42" spans="1:17" s="96" customFormat="1" ht="18" x14ac:dyDescent="0.25">
      <c r="A42" s="136" t="str">
        <f>VLOOKUP(E42,'LISTADO ATM'!$A$2:$C$899,3,0)</f>
        <v>NORTE</v>
      </c>
      <c r="B42" s="133" t="s">
        <v>2707</v>
      </c>
      <c r="C42" s="131">
        <v>44321.087916666664</v>
      </c>
      <c r="D42" s="131" t="s">
        <v>2182</v>
      </c>
      <c r="E42" s="132">
        <v>94</v>
      </c>
      <c r="F42" s="138" t="str">
        <f>VLOOKUP(E42,VIP!$A$2:$O12896,2,0)</f>
        <v>DRBR094</v>
      </c>
      <c r="G42" s="136" t="str">
        <f>VLOOKUP(E42,'LISTADO ATM'!$A$2:$B$898,2,0)</f>
        <v xml:space="preserve">ATM Centro de Caja Porvenir (San Francisco) </v>
      </c>
      <c r="H42" s="136" t="str">
        <f>VLOOKUP(E42,VIP!$A$2:$O17817,7,FALSE)</f>
        <v>Si</v>
      </c>
      <c r="I42" s="136" t="str">
        <f>VLOOKUP(E42,VIP!$A$2:$O9782,8,FALSE)</f>
        <v>Si</v>
      </c>
      <c r="J42" s="136" t="str">
        <f>VLOOKUP(E42,VIP!$A$2:$O9732,8,FALSE)</f>
        <v>Si</v>
      </c>
      <c r="K42" s="136" t="str">
        <f>VLOOKUP(E42,VIP!$A$2:$O13306,6,0)</f>
        <v>NO</v>
      </c>
      <c r="L42" s="134" t="s">
        <v>2220</v>
      </c>
      <c r="M42" s="203" t="s">
        <v>2729</v>
      </c>
      <c r="N42" s="130" t="s">
        <v>2463</v>
      </c>
      <c r="O42" s="138" t="s">
        <v>2492</v>
      </c>
      <c r="P42" s="135"/>
      <c r="Q42" s="204">
        <v>44321.597245370373</v>
      </c>
    </row>
    <row r="43" spans="1:17" s="96" customFormat="1" ht="18" x14ac:dyDescent="0.25">
      <c r="A43" s="136" t="str">
        <f>VLOOKUP(E43,'LISTADO ATM'!$A$2:$C$899,3,0)</f>
        <v>DISTRITO NACIONAL</v>
      </c>
      <c r="B43" s="133" t="s">
        <v>2708</v>
      </c>
      <c r="C43" s="131">
        <v>44321.087361111109</v>
      </c>
      <c r="D43" s="131" t="s">
        <v>2181</v>
      </c>
      <c r="E43" s="132">
        <v>57</v>
      </c>
      <c r="F43" s="138" t="str">
        <f>VLOOKUP(E43,VIP!$A$2:$O12897,2,0)</f>
        <v>DRBR057</v>
      </c>
      <c r="G43" s="136" t="str">
        <f>VLOOKUP(E43,'LISTADO ATM'!$A$2:$B$898,2,0)</f>
        <v xml:space="preserve">ATM Oficina Malecon Center </v>
      </c>
      <c r="H43" s="136" t="str">
        <f>VLOOKUP(E43,VIP!$A$2:$O17818,7,FALSE)</f>
        <v>Si</v>
      </c>
      <c r="I43" s="136" t="str">
        <f>VLOOKUP(E43,VIP!$A$2:$O9783,8,FALSE)</f>
        <v>Si</v>
      </c>
      <c r="J43" s="136" t="str">
        <f>VLOOKUP(E43,VIP!$A$2:$O9733,8,FALSE)</f>
        <v>Si</v>
      </c>
      <c r="K43" s="136" t="str">
        <f>VLOOKUP(E43,VIP!$A$2:$O13307,6,0)</f>
        <v>NO</v>
      </c>
      <c r="L43" s="134" t="s">
        <v>2220</v>
      </c>
      <c r="M43" s="130" t="s">
        <v>2456</v>
      </c>
      <c r="N43" s="130" t="s">
        <v>2463</v>
      </c>
      <c r="O43" s="138" t="s">
        <v>2465</v>
      </c>
      <c r="P43" s="135"/>
      <c r="Q43" s="130" t="s">
        <v>2220</v>
      </c>
    </row>
    <row r="44" spans="1:17" s="96" customFormat="1" ht="18" x14ac:dyDescent="0.25">
      <c r="A44" s="136" t="str">
        <f>VLOOKUP(E44,'LISTADO ATM'!$A$2:$C$899,3,0)</f>
        <v>SUR</v>
      </c>
      <c r="B44" s="133" t="s">
        <v>2709</v>
      </c>
      <c r="C44" s="131">
        <v>44321.086805555555</v>
      </c>
      <c r="D44" s="131" t="s">
        <v>2181</v>
      </c>
      <c r="E44" s="132">
        <v>33</v>
      </c>
      <c r="F44" s="138" t="str">
        <f>VLOOKUP(E44,VIP!$A$2:$O12898,2,0)</f>
        <v>DRBR033</v>
      </c>
      <c r="G44" s="136" t="str">
        <f>VLOOKUP(E44,'LISTADO ATM'!$A$2:$B$898,2,0)</f>
        <v xml:space="preserve">ATM UNP Juan de Herrera </v>
      </c>
      <c r="H44" s="136" t="str">
        <f>VLOOKUP(E44,VIP!$A$2:$O17819,7,FALSE)</f>
        <v>Si</v>
      </c>
      <c r="I44" s="136" t="str">
        <f>VLOOKUP(E44,VIP!$A$2:$O9784,8,FALSE)</f>
        <v>Si</v>
      </c>
      <c r="J44" s="136" t="str">
        <f>VLOOKUP(E44,VIP!$A$2:$O9734,8,FALSE)</f>
        <v>Si</v>
      </c>
      <c r="K44" s="136" t="str">
        <f>VLOOKUP(E44,VIP!$A$2:$O13308,6,0)</f>
        <v>NO</v>
      </c>
      <c r="L44" s="134" t="s">
        <v>2220</v>
      </c>
      <c r="M44" s="203" t="s">
        <v>2729</v>
      </c>
      <c r="N44" s="130" t="s">
        <v>2463</v>
      </c>
      <c r="O44" s="138" t="s">
        <v>2465</v>
      </c>
      <c r="P44" s="135"/>
      <c r="Q44" s="204">
        <v>44321.428310185183</v>
      </c>
    </row>
    <row r="45" spans="1:17" s="96" customFormat="1" ht="18" x14ac:dyDescent="0.25">
      <c r="A45" s="136" t="str">
        <f>VLOOKUP(E45,'LISTADO ATM'!$A$2:$C$899,3,0)</f>
        <v>DISTRITO NACIONAL</v>
      </c>
      <c r="B45" s="133" t="s">
        <v>2710</v>
      </c>
      <c r="C45" s="131">
        <v>44321.086365740739</v>
      </c>
      <c r="D45" s="131" t="s">
        <v>2181</v>
      </c>
      <c r="E45" s="132">
        <v>18</v>
      </c>
      <c r="F45" s="138" t="str">
        <f>VLOOKUP(E45,VIP!$A$2:$O12899,2,0)</f>
        <v>DRBR018</v>
      </c>
      <c r="G45" s="136" t="str">
        <f>VLOOKUP(E45,'LISTADO ATM'!$A$2:$B$898,2,0)</f>
        <v xml:space="preserve">ATM Oficina Haina Occidental I </v>
      </c>
      <c r="H45" s="136" t="str">
        <f>VLOOKUP(E45,VIP!$A$2:$O17820,7,FALSE)</f>
        <v>Si</v>
      </c>
      <c r="I45" s="136" t="str">
        <f>VLOOKUP(E45,VIP!$A$2:$O9785,8,FALSE)</f>
        <v>Si</v>
      </c>
      <c r="J45" s="136" t="str">
        <f>VLOOKUP(E45,VIP!$A$2:$O9735,8,FALSE)</f>
        <v>Si</v>
      </c>
      <c r="K45" s="136" t="str">
        <f>VLOOKUP(E45,VIP!$A$2:$O13309,6,0)</f>
        <v>SI</v>
      </c>
      <c r="L45" s="134" t="s">
        <v>2220</v>
      </c>
      <c r="M45" s="130" t="s">
        <v>2456</v>
      </c>
      <c r="N45" s="130" t="s">
        <v>2463</v>
      </c>
      <c r="O45" s="138" t="s">
        <v>2465</v>
      </c>
      <c r="P45" s="135"/>
      <c r="Q45" s="130" t="s">
        <v>2220</v>
      </c>
    </row>
    <row r="46" spans="1:17" s="96" customFormat="1" ht="18" x14ac:dyDescent="0.25">
      <c r="A46" s="136" t="str">
        <f>VLOOKUP(E46,'LISTADO ATM'!$A$2:$C$899,3,0)</f>
        <v>DISTRITO NACIONAL</v>
      </c>
      <c r="B46" s="133" t="s">
        <v>2711</v>
      </c>
      <c r="C46" s="131">
        <v>44321.085601851853</v>
      </c>
      <c r="D46" s="131" t="s">
        <v>2181</v>
      </c>
      <c r="E46" s="132">
        <v>522</v>
      </c>
      <c r="F46" s="138" t="str">
        <f>VLOOKUP(E46,VIP!$A$2:$O12900,2,0)</f>
        <v>DRBR522</v>
      </c>
      <c r="G46" s="136" t="str">
        <f>VLOOKUP(E46,'LISTADO ATM'!$A$2:$B$898,2,0)</f>
        <v xml:space="preserve">ATM Oficina Galería 360 </v>
      </c>
      <c r="H46" s="136" t="str">
        <f>VLOOKUP(E46,VIP!$A$2:$O17821,7,FALSE)</f>
        <v>Si</v>
      </c>
      <c r="I46" s="136" t="str">
        <f>VLOOKUP(E46,VIP!$A$2:$O9786,8,FALSE)</f>
        <v>Si</v>
      </c>
      <c r="J46" s="136" t="str">
        <f>VLOOKUP(E46,VIP!$A$2:$O9736,8,FALSE)</f>
        <v>Si</v>
      </c>
      <c r="K46" s="136" t="str">
        <f>VLOOKUP(E46,VIP!$A$2:$O13310,6,0)</f>
        <v>SI</v>
      </c>
      <c r="L46" s="134" t="s">
        <v>2220</v>
      </c>
      <c r="M46" s="130" t="s">
        <v>2456</v>
      </c>
      <c r="N46" s="130" t="s">
        <v>2463</v>
      </c>
      <c r="O46" s="138" t="s">
        <v>2465</v>
      </c>
      <c r="P46" s="135"/>
      <c r="Q46" s="130" t="s">
        <v>2220</v>
      </c>
    </row>
    <row r="47" spans="1:17" s="96" customFormat="1" ht="18" x14ac:dyDescent="0.25">
      <c r="A47" s="136" t="str">
        <f>VLOOKUP(E47,'LISTADO ATM'!$A$2:$C$899,3,0)</f>
        <v>ESTE</v>
      </c>
      <c r="B47" s="133" t="s">
        <v>2712</v>
      </c>
      <c r="C47" s="131">
        <v>44321.085092592592</v>
      </c>
      <c r="D47" s="131" t="s">
        <v>2181</v>
      </c>
      <c r="E47" s="132">
        <v>521</v>
      </c>
      <c r="F47" s="138" t="str">
        <f>VLOOKUP(E47,VIP!$A$2:$O12901,2,0)</f>
        <v>DRBR521</v>
      </c>
      <c r="G47" s="136" t="str">
        <f>VLOOKUP(E47,'LISTADO ATM'!$A$2:$B$898,2,0)</f>
        <v xml:space="preserve">ATM UNP Bayahibe (La Romana) </v>
      </c>
      <c r="H47" s="136" t="str">
        <f>VLOOKUP(E47,VIP!$A$2:$O17822,7,FALSE)</f>
        <v>Si</v>
      </c>
      <c r="I47" s="136" t="str">
        <f>VLOOKUP(E47,VIP!$A$2:$O9787,8,FALSE)</f>
        <v>Si</v>
      </c>
      <c r="J47" s="136" t="str">
        <f>VLOOKUP(E47,VIP!$A$2:$O9737,8,FALSE)</f>
        <v>Si</v>
      </c>
      <c r="K47" s="136" t="str">
        <f>VLOOKUP(E47,VIP!$A$2:$O13311,6,0)</f>
        <v>NO</v>
      </c>
      <c r="L47" s="134" t="s">
        <v>2220</v>
      </c>
      <c r="M47" s="203" t="s">
        <v>2729</v>
      </c>
      <c r="N47" s="130" t="s">
        <v>2463</v>
      </c>
      <c r="O47" s="138" t="s">
        <v>2465</v>
      </c>
      <c r="P47" s="135"/>
      <c r="Q47" s="204">
        <v>44321.611331018517</v>
      </c>
    </row>
    <row r="48" spans="1:17" s="96" customFormat="1" ht="18" x14ac:dyDescent="0.25">
      <c r="A48" s="136" t="str">
        <f>VLOOKUP(E48,'LISTADO ATM'!$A$2:$C$899,3,0)</f>
        <v>DISTRITO NACIONAL</v>
      </c>
      <c r="B48" s="133" t="s">
        <v>2713</v>
      </c>
      <c r="C48" s="131">
        <v>44321.084745370368</v>
      </c>
      <c r="D48" s="131" t="s">
        <v>2181</v>
      </c>
      <c r="E48" s="132">
        <v>240</v>
      </c>
      <c r="F48" s="138" t="str">
        <f>VLOOKUP(E48,VIP!$A$2:$O12902,2,0)</f>
        <v>DRBR24D</v>
      </c>
      <c r="G48" s="136" t="str">
        <f>VLOOKUP(E48,'LISTADO ATM'!$A$2:$B$898,2,0)</f>
        <v xml:space="preserve">ATM Oficina Carrefour I </v>
      </c>
      <c r="H48" s="136" t="str">
        <f>VLOOKUP(E48,VIP!$A$2:$O17823,7,FALSE)</f>
        <v>Si</v>
      </c>
      <c r="I48" s="136" t="str">
        <f>VLOOKUP(E48,VIP!$A$2:$O9788,8,FALSE)</f>
        <v>Si</v>
      </c>
      <c r="J48" s="136" t="str">
        <f>VLOOKUP(E48,VIP!$A$2:$O9738,8,FALSE)</f>
        <v>Si</v>
      </c>
      <c r="K48" s="136" t="str">
        <f>VLOOKUP(E48,VIP!$A$2:$O13312,6,0)</f>
        <v>SI</v>
      </c>
      <c r="L48" s="134" t="s">
        <v>2220</v>
      </c>
      <c r="M48" s="203" t="s">
        <v>2729</v>
      </c>
      <c r="N48" s="130" t="s">
        <v>2463</v>
      </c>
      <c r="O48" s="138" t="s">
        <v>2465</v>
      </c>
      <c r="P48" s="135"/>
      <c r="Q48" s="204">
        <v>44321.611388888887</v>
      </c>
    </row>
    <row r="49" spans="1:17" s="96" customFormat="1" ht="18" x14ac:dyDescent="0.25">
      <c r="A49" s="136" t="str">
        <f>VLOOKUP(E49,'LISTADO ATM'!$A$2:$C$899,3,0)</f>
        <v>DISTRITO NACIONAL</v>
      </c>
      <c r="B49" s="133" t="s">
        <v>2714</v>
      </c>
      <c r="C49" s="131">
        <v>44321.079027777778</v>
      </c>
      <c r="D49" s="131" t="s">
        <v>2181</v>
      </c>
      <c r="E49" s="132">
        <v>906</v>
      </c>
      <c r="F49" s="138" t="str">
        <f>VLOOKUP(E49,VIP!$A$2:$O12903,2,0)</f>
        <v>DRBR906</v>
      </c>
      <c r="G49" s="136" t="str">
        <f>VLOOKUP(E49,'LISTADO ATM'!$A$2:$B$898,2,0)</f>
        <v xml:space="preserve">ATM MESCYT  </v>
      </c>
      <c r="H49" s="136" t="str">
        <f>VLOOKUP(E49,VIP!$A$2:$O17824,7,FALSE)</f>
        <v>Si</v>
      </c>
      <c r="I49" s="136" t="str">
        <f>VLOOKUP(E49,VIP!$A$2:$O9789,8,FALSE)</f>
        <v>Si</v>
      </c>
      <c r="J49" s="136" t="str">
        <f>VLOOKUP(E49,VIP!$A$2:$O9739,8,FALSE)</f>
        <v>Si</v>
      </c>
      <c r="K49" s="136" t="str">
        <f>VLOOKUP(E49,VIP!$A$2:$O13313,6,0)</f>
        <v>NO</v>
      </c>
      <c r="L49" s="134" t="s">
        <v>2246</v>
      </c>
      <c r="M49" s="130" t="s">
        <v>2456</v>
      </c>
      <c r="N49" s="130" t="s">
        <v>2463</v>
      </c>
      <c r="O49" s="138" t="s">
        <v>2465</v>
      </c>
      <c r="P49" s="135"/>
      <c r="Q49" s="130" t="s">
        <v>2246</v>
      </c>
    </row>
    <row r="50" spans="1:17" s="96" customFormat="1" ht="18" x14ac:dyDescent="0.25">
      <c r="A50" s="136" t="str">
        <f>VLOOKUP(E50,'LISTADO ATM'!$A$2:$C$899,3,0)</f>
        <v>NORTE</v>
      </c>
      <c r="B50" s="133" t="s">
        <v>2715</v>
      </c>
      <c r="C50" s="131">
        <v>44321.077326388891</v>
      </c>
      <c r="D50" s="131" t="s">
        <v>2182</v>
      </c>
      <c r="E50" s="132">
        <v>950</v>
      </c>
      <c r="F50" s="138" t="str">
        <f>VLOOKUP(E50,VIP!$A$2:$O12904,2,0)</f>
        <v>DRBR12G</v>
      </c>
      <c r="G50" s="136" t="str">
        <f>VLOOKUP(E50,'LISTADO ATM'!$A$2:$B$898,2,0)</f>
        <v xml:space="preserve">ATM Oficina Monterrico </v>
      </c>
      <c r="H50" s="136" t="str">
        <f>VLOOKUP(E50,VIP!$A$2:$O17825,7,FALSE)</f>
        <v>Si</v>
      </c>
      <c r="I50" s="136" t="str">
        <f>VLOOKUP(E50,VIP!$A$2:$O9790,8,FALSE)</f>
        <v>Si</v>
      </c>
      <c r="J50" s="136" t="str">
        <f>VLOOKUP(E50,VIP!$A$2:$O9740,8,FALSE)</f>
        <v>Si</v>
      </c>
      <c r="K50" s="136" t="str">
        <f>VLOOKUP(E50,VIP!$A$2:$O13314,6,0)</f>
        <v>SI</v>
      </c>
      <c r="L50" s="134" t="s">
        <v>2220</v>
      </c>
      <c r="M50" s="130" t="s">
        <v>2456</v>
      </c>
      <c r="N50" s="130" t="s">
        <v>2463</v>
      </c>
      <c r="O50" s="139" t="s">
        <v>2492</v>
      </c>
      <c r="P50" s="135"/>
      <c r="Q50" s="130" t="s">
        <v>2220</v>
      </c>
    </row>
    <row r="51" spans="1:17" s="96" customFormat="1" ht="18" x14ac:dyDescent="0.25">
      <c r="A51" s="136" t="str">
        <f>VLOOKUP(E51,'LISTADO ATM'!$A$2:$C$899,3,0)</f>
        <v>ESTE</v>
      </c>
      <c r="B51" s="133" t="s">
        <v>2716</v>
      </c>
      <c r="C51" s="131">
        <v>44321.058935185189</v>
      </c>
      <c r="D51" s="131" t="s">
        <v>2181</v>
      </c>
      <c r="E51" s="132">
        <v>843</v>
      </c>
      <c r="F51" s="138" t="str">
        <f>VLOOKUP(E51,VIP!$A$2:$O12905,2,0)</f>
        <v>DRBR843</v>
      </c>
      <c r="G51" s="136" t="str">
        <f>VLOOKUP(E51,'LISTADO ATM'!$A$2:$B$898,2,0)</f>
        <v xml:space="preserve">ATM Oficina Romana Centro </v>
      </c>
      <c r="H51" s="136" t="str">
        <f>VLOOKUP(E51,VIP!$A$2:$O17826,7,FALSE)</f>
        <v>Si</v>
      </c>
      <c r="I51" s="136" t="str">
        <f>VLOOKUP(E51,VIP!$A$2:$O9791,8,FALSE)</f>
        <v>Si</v>
      </c>
      <c r="J51" s="136" t="str">
        <f>VLOOKUP(E51,VIP!$A$2:$O9741,8,FALSE)</f>
        <v>Si</v>
      </c>
      <c r="K51" s="136" t="str">
        <f>VLOOKUP(E51,VIP!$A$2:$O13315,6,0)</f>
        <v>NO</v>
      </c>
      <c r="L51" s="134" t="s">
        <v>2220</v>
      </c>
      <c r="M51" s="203" t="s">
        <v>2729</v>
      </c>
      <c r="N51" s="130" t="s">
        <v>2463</v>
      </c>
      <c r="O51" s="139" t="s">
        <v>2465</v>
      </c>
      <c r="P51" s="135"/>
      <c r="Q51" s="204">
        <v>44321.430231481485</v>
      </c>
    </row>
    <row r="52" spans="1:17" s="96" customFormat="1" ht="18" x14ac:dyDescent="0.25">
      <c r="A52" s="136" t="str">
        <f>VLOOKUP(E52,'LISTADO ATM'!$A$2:$C$899,3,0)</f>
        <v>DISTRITO NACIONAL</v>
      </c>
      <c r="B52" s="133" t="s">
        <v>2717</v>
      </c>
      <c r="C52" s="131">
        <v>44321.057141203702</v>
      </c>
      <c r="D52" s="131" t="s">
        <v>2181</v>
      </c>
      <c r="E52" s="132">
        <v>517</v>
      </c>
      <c r="F52" s="138" t="str">
        <f>VLOOKUP(E52,VIP!$A$2:$O12906,2,0)</f>
        <v>DRBR517</v>
      </c>
      <c r="G52" s="136" t="str">
        <f>VLOOKUP(E52,'LISTADO ATM'!$A$2:$B$898,2,0)</f>
        <v xml:space="preserve">ATM Autobanco Oficina Sans Soucí </v>
      </c>
      <c r="H52" s="136" t="str">
        <f>VLOOKUP(E52,VIP!$A$2:$O17827,7,FALSE)</f>
        <v>Si</v>
      </c>
      <c r="I52" s="136" t="str">
        <f>VLOOKUP(E52,VIP!$A$2:$O9792,8,FALSE)</f>
        <v>Si</v>
      </c>
      <c r="J52" s="136" t="str">
        <f>VLOOKUP(E52,VIP!$A$2:$O9742,8,FALSE)</f>
        <v>Si</v>
      </c>
      <c r="K52" s="136" t="str">
        <f>VLOOKUP(E52,VIP!$A$2:$O13316,6,0)</f>
        <v>SI</v>
      </c>
      <c r="L52" s="134" t="s">
        <v>2220</v>
      </c>
      <c r="M52" s="130" t="s">
        <v>2456</v>
      </c>
      <c r="N52" s="130" t="s">
        <v>2463</v>
      </c>
      <c r="O52" s="138" t="s">
        <v>2465</v>
      </c>
      <c r="P52" s="135"/>
      <c r="Q52" s="130" t="s">
        <v>2220</v>
      </c>
    </row>
    <row r="53" spans="1:17" s="96" customFormat="1" ht="18" x14ac:dyDescent="0.25">
      <c r="A53" s="136" t="str">
        <f>VLOOKUP(E53,'LISTADO ATM'!$A$2:$C$899,3,0)</f>
        <v>SUR</v>
      </c>
      <c r="B53" s="133" t="s">
        <v>2698</v>
      </c>
      <c r="C53" s="131">
        <v>44320.96707175926</v>
      </c>
      <c r="D53" s="131" t="s">
        <v>2459</v>
      </c>
      <c r="E53" s="132">
        <v>44</v>
      </c>
      <c r="F53" s="138" t="str">
        <f>VLOOKUP(E53,VIP!$A$2:$O12907,2,0)</f>
        <v>DRBR044</v>
      </c>
      <c r="G53" s="136" t="str">
        <f>VLOOKUP(E53,'LISTADO ATM'!$A$2:$B$898,2,0)</f>
        <v xml:space="preserve">ATM Oficina Pedernales </v>
      </c>
      <c r="H53" s="136" t="str">
        <f>VLOOKUP(E53,VIP!$A$2:$O17828,7,FALSE)</f>
        <v>Si</v>
      </c>
      <c r="I53" s="136" t="str">
        <f>VLOOKUP(E53,VIP!$A$2:$O9793,8,FALSE)</f>
        <v>Si</v>
      </c>
      <c r="J53" s="136" t="str">
        <f>VLOOKUP(E53,VIP!$A$2:$O9743,8,FALSE)</f>
        <v>Si</v>
      </c>
      <c r="K53" s="136" t="str">
        <f>VLOOKUP(E53,VIP!$A$2:$O13317,6,0)</f>
        <v>SI</v>
      </c>
      <c r="L53" s="134" t="s">
        <v>2584</v>
      </c>
      <c r="M53" s="203" t="s">
        <v>2729</v>
      </c>
      <c r="N53" s="130" t="s">
        <v>2463</v>
      </c>
      <c r="O53" s="138" t="s">
        <v>2464</v>
      </c>
      <c r="P53" s="135"/>
      <c r="Q53" s="204">
        <v>44321.443483796298</v>
      </c>
    </row>
    <row r="54" spans="1:17" s="96" customFormat="1" ht="18" x14ac:dyDescent="0.25">
      <c r="A54" s="136" t="str">
        <f>VLOOKUP(E54,'LISTADO ATM'!$A$2:$C$899,3,0)</f>
        <v>SUR</v>
      </c>
      <c r="B54" s="133" t="s">
        <v>2697</v>
      </c>
      <c r="C54" s="131">
        <v>44320.965370370373</v>
      </c>
      <c r="D54" s="131" t="s">
        <v>2459</v>
      </c>
      <c r="E54" s="132">
        <v>781</v>
      </c>
      <c r="F54" s="138" t="str">
        <f>VLOOKUP(E54,VIP!$A$2:$O12891,2,0)</f>
        <v>DRBR186</v>
      </c>
      <c r="G54" s="136" t="str">
        <f>VLOOKUP(E54,'LISTADO ATM'!$A$2:$B$898,2,0)</f>
        <v xml:space="preserve">ATM Estación Isla Barahona </v>
      </c>
      <c r="H54" s="136" t="str">
        <f>VLOOKUP(E54,VIP!$A$2:$O17812,7,FALSE)</f>
        <v>Si</v>
      </c>
      <c r="I54" s="136" t="str">
        <f>VLOOKUP(E54,VIP!$A$2:$O9777,8,FALSE)</f>
        <v>Si</v>
      </c>
      <c r="J54" s="136" t="str">
        <f>VLOOKUP(E54,VIP!$A$2:$O9727,8,FALSE)</f>
        <v>Si</v>
      </c>
      <c r="K54" s="136" t="str">
        <f>VLOOKUP(E54,VIP!$A$2:$O13301,6,0)</f>
        <v>NO</v>
      </c>
      <c r="L54" s="134" t="s">
        <v>2450</v>
      </c>
      <c r="M54" s="203" t="s">
        <v>2729</v>
      </c>
      <c r="N54" s="130" t="s">
        <v>2463</v>
      </c>
      <c r="O54" s="138" t="s">
        <v>2464</v>
      </c>
      <c r="P54" s="135"/>
      <c r="Q54" s="204">
        <v>44321.455034722225</v>
      </c>
    </row>
    <row r="55" spans="1:17" s="96" customFormat="1" ht="18" x14ac:dyDescent="0.25">
      <c r="A55" s="136" t="str">
        <f>VLOOKUP(E55,'LISTADO ATM'!$A$2:$C$899,3,0)</f>
        <v>NORTE</v>
      </c>
      <c r="B55" s="133" t="s">
        <v>2696</v>
      </c>
      <c r="C55" s="131">
        <v>44320.96435185185</v>
      </c>
      <c r="D55" s="131" t="s">
        <v>2575</v>
      </c>
      <c r="E55" s="132">
        <v>496</v>
      </c>
      <c r="F55" s="138" t="str">
        <f>VLOOKUP(E55,VIP!$A$2:$O12890,2,0)</f>
        <v>DRBR496</v>
      </c>
      <c r="G55" s="136" t="str">
        <f>VLOOKUP(E55,'LISTADO ATM'!$A$2:$B$898,2,0)</f>
        <v xml:space="preserve">ATM Multicentro La Sirena Bonao </v>
      </c>
      <c r="H55" s="136" t="str">
        <f>VLOOKUP(E55,VIP!$A$2:$O17811,7,FALSE)</f>
        <v>Si</v>
      </c>
      <c r="I55" s="136" t="str">
        <f>VLOOKUP(E55,VIP!$A$2:$O9776,8,FALSE)</f>
        <v>Si</v>
      </c>
      <c r="J55" s="136" t="str">
        <f>VLOOKUP(E55,VIP!$A$2:$O9726,8,FALSE)</f>
        <v>Si</v>
      </c>
      <c r="K55" s="136" t="str">
        <f>VLOOKUP(E55,VIP!$A$2:$O13300,6,0)</f>
        <v>NO</v>
      </c>
      <c r="L55" s="134" t="s">
        <v>2450</v>
      </c>
      <c r="M55" s="203" t="s">
        <v>2729</v>
      </c>
      <c r="N55" s="130" t="s">
        <v>2463</v>
      </c>
      <c r="O55" s="138" t="s">
        <v>2576</v>
      </c>
      <c r="P55" s="135"/>
      <c r="Q55" s="204">
        <v>44321.616574074076</v>
      </c>
    </row>
    <row r="56" spans="1:17" s="96" customFormat="1" ht="18" x14ac:dyDescent="0.25">
      <c r="A56" s="136" t="str">
        <f>VLOOKUP(E56,'LISTADO ATM'!$A$2:$C$899,3,0)</f>
        <v>DISTRITO NACIONAL</v>
      </c>
      <c r="B56" s="133" t="s">
        <v>2695</v>
      </c>
      <c r="C56" s="131">
        <v>44320.963425925926</v>
      </c>
      <c r="D56" s="131" t="s">
        <v>2459</v>
      </c>
      <c r="E56" s="132">
        <v>327</v>
      </c>
      <c r="F56" s="138" t="str">
        <f>VLOOKUP(E56,VIP!$A$2:$O12889,2,0)</f>
        <v>DRBR327</v>
      </c>
      <c r="G56" s="136" t="str">
        <f>VLOOKUP(E56,'LISTADO ATM'!$A$2:$B$898,2,0)</f>
        <v xml:space="preserve">ATM UNP CCN (Nacional 27 de Febrero) </v>
      </c>
      <c r="H56" s="136" t="str">
        <f>VLOOKUP(E56,VIP!$A$2:$O17810,7,FALSE)</f>
        <v>Si</v>
      </c>
      <c r="I56" s="136" t="str">
        <f>VLOOKUP(E56,VIP!$A$2:$O9775,8,FALSE)</f>
        <v>Si</v>
      </c>
      <c r="J56" s="136" t="str">
        <f>VLOOKUP(E56,VIP!$A$2:$O9725,8,FALSE)</f>
        <v>Si</v>
      </c>
      <c r="K56" s="136" t="str">
        <f>VLOOKUP(E56,VIP!$A$2:$O13299,6,0)</f>
        <v>NO</v>
      </c>
      <c r="L56" s="134" t="s">
        <v>2450</v>
      </c>
      <c r="M56" s="203" t="s">
        <v>2729</v>
      </c>
      <c r="N56" s="130" t="s">
        <v>2463</v>
      </c>
      <c r="O56" s="138" t="s">
        <v>2464</v>
      </c>
      <c r="P56" s="135"/>
      <c r="Q56" s="204">
        <v>44321.547060185185</v>
      </c>
    </row>
    <row r="57" spans="1:17" s="96" customFormat="1" ht="18" x14ac:dyDescent="0.25">
      <c r="A57" s="136" t="str">
        <f>VLOOKUP(E57,'LISTADO ATM'!$A$2:$C$899,3,0)</f>
        <v>DISTRITO NACIONAL</v>
      </c>
      <c r="B57" s="133" t="s">
        <v>2694</v>
      </c>
      <c r="C57" s="131">
        <v>44320.962847222225</v>
      </c>
      <c r="D57" s="131" t="s">
        <v>2459</v>
      </c>
      <c r="E57" s="132">
        <v>949</v>
      </c>
      <c r="F57" s="138" t="str">
        <f>VLOOKUP(E57,VIP!$A$2:$O12888,2,0)</f>
        <v>DRBR23D</v>
      </c>
      <c r="G57" s="136" t="str">
        <f>VLOOKUP(E57,'LISTADO ATM'!$A$2:$B$898,2,0)</f>
        <v xml:space="preserve">ATM S/M Bravo San Isidro Coral Mall </v>
      </c>
      <c r="H57" s="136" t="str">
        <f>VLOOKUP(E57,VIP!$A$2:$O17809,7,FALSE)</f>
        <v>Si</v>
      </c>
      <c r="I57" s="136" t="str">
        <f>VLOOKUP(E57,VIP!$A$2:$O9774,8,FALSE)</f>
        <v>No</v>
      </c>
      <c r="J57" s="136" t="str">
        <f>VLOOKUP(E57,VIP!$A$2:$O9724,8,FALSE)</f>
        <v>No</v>
      </c>
      <c r="K57" s="136" t="str">
        <f>VLOOKUP(E57,VIP!$A$2:$O13298,6,0)</f>
        <v>NO</v>
      </c>
      <c r="L57" s="134" t="s">
        <v>2419</v>
      </c>
      <c r="M57" s="203" t="s">
        <v>2729</v>
      </c>
      <c r="N57" s="130" t="s">
        <v>2463</v>
      </c>
      <c r="O57" s="138" t="s">
        <v>2464</v>
      </c>
      <c r="P57" s="135"/>
      <c r="Q57" s="204">
        <v>44321.63758101852</v>
      </c>
    </row>
    <row r="58" spans="1:17" s="96" customFormat="1" ht="18" x14ac:dyDescent="0.25">
      <c r="A58" s="136" t="str">
        <f>VLOOKUP(E58,'LISTADO ATM'!$A$2:$C$899,3,0)</f>
        <v>DISTRITO NACIONAL</v>
      </c>
      <c r="B58" s="133" t="s">
        <v>2693</v>
      </c>
      <c r="C58" s="131">
        <v>44320.96197916667</v>
      </c>
      <c r="D58" s="131" t="s">
        <v>2459</v>
      </c>
      <c r="E58" s="132">
        <v>416</v>
      </c>
      <c r="F58" s="138" t="str">
        <f>VLOOKUP(E58,VIP!$A$2:$O12887,2,0)</f>
        <v>DRBR416</v>
      </c>
      <c r="G58" s="136" t="str">
        <f>VLOOKUP(E58,'LISTADO ATM'!$A$2:$B$898,2,0)</f>
        <v xml:space="preserve">ATM Autobanco San Martín II </v>
      </c>
      <c r="H58" s="136" t="str">
        <f>VLOOKUP(E58,VIP!$A$2:$O17808,7,FALSE)</f>
        <v>Si</v>
      </c>
      <c r="I58" s="136" t="str">
        <f>VLOOKUP(E58,VIP!$A$2:$O9773,8,FALSE)</f>
        <v>Si</v>
      </c>
      <c r="J58" s="136" t="str">
        <f>VLOOKUP(E58,VIP!$A$2:$O9723,8,FALSE)</f>
        <v>Si</v>
      </c>
      <c r="K58" s="136" t="str">
        <f>VLOOKUP(E58,VIP!$A$2:$O13297,6,0)</f>
        <v>NO</v>
      </c>
      <c r="L58" s="134" t="s">
        <v>2419</v>
      </c>
      <c r="M58" s="203" t="s">
        <v>2729</v>
      </c>
      <c r="N58" s="130" t="s">
        <v>2463</v>
      </c>
      <c r="O58" s="138" t="s">
        <v>2464</v>
      </c>
      <c r="P58" s="135"/>
      <c r="Q58" s="204">
        <v>44321.635335648149</v>
      </c>
    </row>
    <row r="59" spans="1:17" s="96" customFormat="1" ht="18" x14ac:dyDescent="0.25">
      <c r="A59" s="136" t="str">
        <f>VLOOKUP(E59,'LISTADO ATM'!$A$2:$C$899,3,0)</f>
        <v>DISTRITO NACIONAL</v>
      </c>
      <c r="B59" s="133" t="s">
        <v>2692</v>
      </c>
      <c r="C59" s="131">
        <v>44320.961273148147</v>
      </c>
      <c r="D59" s="131" t="s">
        <v>2459</v>
      </c>
      <c r="E59" s="132">
        <v>415</v>
      </c>
      <c r="F59" s="138" t="str">
        <f>VLOOKUP(E59,VIP!$A$2:$O12886,2,0)</f>
        <v>DRBR415</v>
      </c>
      <c r="G59" s="136" t="str">
        <f>VLOOKUP(E59,'LISTADO ATM'!$A$2:$B$898,2,0)</f>
        <v xml:space="preserve">ATM Autobanco San Martín I </v>
      </c>
      <c r="H59" s="136" t="str">
        <f>VLOOKUP(E59,VIP!$A$2:$O17807,7,FALSE)</f>
        <v>Si</v>
      </c>
      <c r="I59" s="136" t="str">
        <f>VLOOKUP(E59,VIP!$A$2:$O9772,8,FALSE)</f>
        <v>Si</v>
      </c>
      <c r="J59" s="136" t="str">
        <f>VLOOKUP(E59,VIP!$A$2:$O9722,8,FALSE)</f>
        <v>Si</v>
      </c>
      <c r="K59" s="136" t="str">
        <f>VLOOKUP(E59,VIP!$A$2:$O13296,6,0)</f>
        <v>NO</v>
      </c>
      <c r="L59" s="134" t="s">
        <v>2419</v>
      </c>
      <c r="M59" s="203" t="s">
        <v>2729</v>
      </c>
      <c r="N59" s="130" t="s">
        <v>2463</v>
      </c>
      <c r="O59" s="138" t="s">
        <v>2464</v>
      </c>
      <c r="P59" s="135"/>
      <c r="Q59" s="204">
        <v>44321.638611111113</v>
      </c>
    </row>
    <row r="60" spans="1:17" s="96" customFormat="1" ht="18" x14ac:dyDescent="0.25">
      <c r="A60" s="136" t="str">
        <f>VLOOKUP(E60,'LISTADO ATM'!$A$2:$C$899,3,0)</f>
        <v>ESTE</v>
      </c>
      <c r="B60" s="133" t="s">
        <v>2691</v>
      </c>
      <c r="C60" s="131">
        <v>44320.960300925923</v>
      </c>
      <c r="D60" s="131" t="s">
        <v>2483</v>
      </c>
      <c r="E60" s="132">
        <v>268</v>
      </c>
      <c r="F60" s="138" t="str">
        <f>VLOOKUP(E60,VIP!$A$2:$O12885,2,0)</f>
        <v>DRBR268</v>
      </c>
      <c r="G60" s="136" t="str">
        <f>VLOOKUP(E60,'LISTADO ATM'!$A$2:$B$898,2,0)</f>
        <v xml:space="preserve">ATM Autobanco La Altagracia (Higuey) </v>
      </c>
      <c r="H60" s="136" t="str">
        <f>VLOOKUP(E60,VIP!$A$2:$O17806,7,FALSE)</f>
        <v>Si</v>
      </c>
      <c r="I60" s="136" t="str">
        <f>VLOOKUP(E60,VIP!$A$2:$O9771,8,FALSE)</f>
        <v>Si</v>
      </c>
      <c r="J60" s="136" t="str">
        <f>VLOOKUP(E60,VIP!$A$2:$O9721,8,FALSE)</f>
        <v>Si</v>
      </c>
      <c r="K60" s="136" t="str">
        <f>VLOOKUP(E60,VIP!$A$2:$O13295,6,0)</f>
        <v>NO</v>
      </c>
      <c r="L60" s="134" t="s">
        <v>2419</v>
      </c>
      <c r="M60" s="203" t="s">
        <v>2729</v>
      </c>
      <c r="N60" s="130" t="s">
        <v>2463</v>
      </c>
      <c r="O60" s="138" t="s">
        <v>2484</v>
      </c>
      <c r="P60" s="135"/>
      <c r="Q60" s="204">
        <v>44321.63790509259</v>
      </c>
    </row>
    <row r="61" spans="1:17" s="96" customFormat="1" ht="18" x14ac:dyDescent="0.25">
      <c r="A61" s="153" t="str">
        <f>VLOOKUP(E61,'LISTADO ATM'!$A$2:$C$899,3,0)</f>
        <v>DISTRITO NACIONAL</v>
      </c>
      <c r="B61" s="145" t="s">
        <v>2685</v>
      </c>
      <c r="C61" s="131">
        <v>44320.90457175926</v>
      </c>
      <c r="D61" s="131" t="s">
        <v>2181</v>
      </c>
      <c r="E61" s="142">
        <v>686</v>
      </c>
      <c r="F61" s="140" t="str">
        <f>VLOOKUP(E61,VIP!$A$2:$O12884,2,0)</f>
        <v>DRBR686</v>
      </c>
      <c r="G61" s="136" t="str">
        <f>VLOOKUP(E61,'LISTADO ATM'!$A$2:$B$898,2,0)</f>
        <v>ATM Autoservicio Oficina Máximo Gómez</v>
      </c>
      <c r="H61" s="136" t="str">
        <f>VLOOKUP(E61,VIP!$A$2:$O17805,7,FALSE)</f>
        <v>Si</v>
      </c>
      <c r="I61" s="136" t="str">
        <f>VLOOKUP(E61,VIP!$A$2:$O9770,8,FALSE)</f>
        <v>Si</v>
      </c>
      <c r="J61" s="136" t="str">
        <f>VLOOKUP(E61,VIP!$A$2:$O9720,8,FALSE)</f>
        <v>Si</v>
      </c>
      <c r="K61" s="136" t="str">
        <f>VLOOKUP(E61,VIP!$A$2:$O13294,6,0)</f>
        <v>NO</v>
      </c>
      <c r="L61" s="134" t="s">
        <v>2220</v>
      </c>
      <c r="M61" s="203" t="s">
        <v>2729</v>
      </c>
      <c r="N61" s="130" t="s">
        <v>2463</v>
      </c>
      <c r="O61" s="140" t="s">
        <v>2465</v>
      </c>
      <c r="P61" s="202"/>
      <c r="Q61" s="204">
        <v>44321.59920138889</v>
      </c>
    </row>
    <row r="62" spans="1:17" s="96" customFormat="1" ht="18" x14ac:dyDescent="0.25">
      <c r="A62" s="136" t="str">
        <f>VLOOKUP(E62,'LISTADO ATM'!$A$2:$C$899,3,0)</f>
        <v>SUR</v>
      </c>
      <c r="B62" s="133" t="s">
        <v>2686</v>
      </c>
      <c r="C62" s="131">
        <v>44320.903356481482</v>
      </c>
      <c r="D62" s="131" t="s">
        <v>2181</v>
      </c>
      <c r="E62" s="132">
        <v>537</v>
      </c>
      <c r="F62" s="138" t="str">
        <f>VLOOKUP(E62,VIP!$A$2:$O12885,2,0)</f>
        <v>DRBR537</v>
      </c>
      <c r="G62" s="136" t="str">
        <f>VLOOKUP(E62,'LISTADO ATM'!$A$2:$B$898,2,0)</f>
        <v xml:space="preserve">ATM Estación Texaco Enriquillo (Barahona) </v>
      </c>
      <c r="H62" s="136" t="str">
        <f>VLOOKUP(E62,VIP!$A$2:$O17806,7,FALSE)</f>
        <v>Si</v>
      </c>
      <c r="I62" s="136" t="str">
        <f>VLOOKUP(E62,VIP!$A$2:$O9771,8,FALSE)</f>
        <v>Si</v>
      </c>
      <c r="J62" s="136" t="str">
        <f>VLOOKUP(E62,VIP!$A$2:$O9721,8,FALSE)</f>
        <v>Si</v>
      </c>
      <c r="K62" s="136" t="str">
        <f>VLOOKUP(E62,VIP!$A$2:$O13295,6,0)</f>
        <v>NO</v>
      </c>
      <c r="L62" s="134" t="s">
        <v>2220</v>
      </c>
      <c r="M62" s="203" t="s">
        <v>2729</v>
      </c>
      <c r="N62" s="130" t="s">
        <v>2463</v>
      </c>
      <c r="O62" s="138" t="s">
        <v>2465</v>
      </c>
      <c r="P62" s="135"/>
      <c r="Q62" s="204">
        <v>44321.611666666664</v>
      </c>
    </row>
    <row r="63" spans="1:17" s="96" customFormat="1" ht="18" x14ac:dyDescent="0.25">
      <c r="A63" s="136" t="str">
        <f>VLOOKUP(E63,'LISTADO ATM'!$A$2:$C$899,3,0)</f>
        <v>ESTE</v>
      </c>
      <c r="B63" s="133" t="s">
        <v>2687</v>
      </c>
      <c r="C63" s="131">
        <v>44320.899918981479</v>
      </c>
      <c r="D63" s="131" t="s">
        <v>2181</v>
      </c>
      <c r="E63" s="132">
        <v>159</v>
      </c>
      <c r="F63" s="138" t="str">
        <f>VLOOKUP(E63,VIP!$A$2:$O12886,2,0)</f>
        <v>DRBR159</v>
      </c>
      <c r="G63" s="136" t="str">
        <f>VLOOKUP(E63,'LISTADO ATM'!$A$2:$B$898,2,0)</f>
        <v xml:space="preserve">ATM Hotel Dreams Bayahibe I </v>
      </c>
      <c r="H63" s="136" t="str">
        <f>VLOOKUP(E63,VIP!$A$2:$O17807,7,FALSE)</f>
        <v>Si</v>
      </c>
      <c r="I63" s="136" t="str">
        <f>VLOOKUP(E63,VIP!$A$2:$O9772,8,FALSE)</f>
        <v>Si</v>
      </c>
      <c r="J63" s="136" t="str">
        <f>VLOOKUP(E63,VIP!$A$2:$O9722,8,FALSE)</f>
        <v>Si</v>
      </c>
      <c r="K63" s="136" t="str">
        <f>VLOOKUP(E63,VIP!$A$2:$O13296,6,0)</f>
        <v>NO</v>
      </c>
      <c r="L63" s="134" t="s">
        <v>2220</v>
      </c>
      <c r="M63" s="203" t="s">
        <v>2729</v>
      </c>
      <c r="N63" s="130" t="s">
        <v>2463</v>
      </c>
      <c r="O63" s="138" t="s">
        <v>2465</v>
      </c>
      <c r="P63" s="135"/>
      <c r="Q63" s="204">
        <v>44321.529537037037</v>
      </c>
    </row>
    <row r="64" spans="1:17" ht="18" x14ac:dyDescent="0.25">
      <c r="A64" s="136" t="str">
        <f>VLOOKUP(E64,'LISTADO ATM'!$A$2:$C$899,3,0)</f>
        <v>ESTE</v>
      </c>
      <c r="B64" s="133" t="s">
        <v>2688</v>
      </c>
      <c r="C64" s="131">
        <v>44320.898761574077</v>
      </c>
      <c r="D64" s="131" t="s">
        <v>2181</v>
      </c>
      <c r="E64" s="132">
        <v>293</v>
      </c>
      <c r="F64" s="139" t="str">
        <f>VLOOKUP(E64,VIP!$A$2:$O12887,2,0)</f>
        <v>DRBR293</v>
      </c>
      <c r="G64" s="136" t="str">
        <f>VLOOKUP(E64,'LISTADO ATM'!$A$2:$B$898,2,0)</f>
        <v xml:space="preserve">ATM S/M Nueva Visión (San Pedro) </v>
      </c>
      <c r="H64" s="136" t="str">
        <f>VLOOKUP(E64,VIP!$A$2:$O17808,7,FALSE)</f>
        <v>Si</v>
      </c>
      <c r="I64" s="136" t="str">
        <f>VLOOKUP(E64,VIP!$A$2:$O9773,8,FALSE)</f>
        <v>Si</v>
      </c>
      <c r="J64" s="136" t="str">
        <f>VLOOKUP(E64,VIP!$A$2:$O9723,8,FALSE)</f>
        <v>Si</v>
      </c>
      <c r="K64" s="136" t="str">
        <f>VLOOKUP(E64,VIP!$A$2:$O13297,6,0)</f>
        <v>NO</v>
      </c>
      <c r="L64" s="134" t="s">
        <v>2220</v>
      </c>
      <c r="M64" s="203" t="s">
        <v>2729</v>
      </c>
      <c r="N64" s="130" t="s">
        <v>2463</v>
      </c>
      <c r="O64" s="139" t="s">
        <v>2465</v>
      </c>
      <c r="P64" s="135"/>
      <c r="Q64" s="204">
        <v>44321.614641203705</v>
      </c>
    </row>
    <row r="65" spans="1:17" ht="18" x14ac:dyDescent="0.25">
      <c r="A65" s="136" t="str">
        <f>VLOOKUP(E65,'LISTADO ATM'!$A$2:$C$899,3,0)</f>
        <v>DISTRITO NACIONAL</v>
      </c>
      <c r="B65" s="133" t="s">
        <v>2689</v>
      </c>
      <c r="C65" s="131">
        <v>44320.895231481481</v>
      </c>
      <c r="D65" s="131" t="s">
        <v>2181</v>
      </c>
      <c r="E65" s="132">
        <v>938</v>
      </c>
      <c r="F65" s="139" t="str">
        <f>VLOOKUP(E65,VIP!$A$2:$O12889,2,0)</f>
        <v>DRBR938</v>
      </c>
      <c r="G65" s="136" t="str">
        <f>VLOOKUP(E65,'LISTADO ATM'!$A$2:$B$898,2,0)</f>
        <v xml:space="preserve">ATM Autobanco Oficina Filadelfia Plaza </v>
      </c>
      <c r="H65" s="136" t="str">
        <f>VLOOKUP(E65,VIP!$A$2:$O17810,7,FALSE)</f>
        <v>Si</v>
      </c>
      <c r="I65" s="136" t="str">
        <f>VLOOKUP(E65,VIP!$A$2:$O9775,8,FALSE)</f>
        <v>Si</v>
      </c>
      <c r="J65" s="136" t="str">
        <f>VLOOKUP(E65,VIP!$A$2:$O9725,8,FALSE)</f>
        <v>Si</v>
      </c>
      <c r="K65" s="136" t="str">
        <f>VLOOKUP(E65,VIP!$A$2:$O13299,6,0)</f>
        <v>NO</v>
      </c>
      <c r="L65" s="134" t="s">
        <v>2422</v>
      </c>
      <c r="M65" s="130" t="s">
        <v>2456</v>
      </c>
      <c r="N65" s="130" t="s">
        <v>2463</v>
      </c>
      <c r="O65" s="139" t="s">
        <v>2465</v>
      </c>
      <c r="P65" s="135"/>
      <c r="Q65" s="130" t="s">
        <v>2422</v>
      </c>
    </row>
    <row r="66" spans="1:17" ht="18" x14ac:dyDescent="0.25">
      <c r="A66" s="136" t="str">
        <f>VLOOKUP(E66,'LISTADO ATM'!$A$2:$C$899,3,0)</f>
        <v>ESTE</v>
      </c>
      <c r="B66" s="133" t="s">
        <v>2690</v>
      </c>
      <c r="C66" s="131">
        <v>44320.893553240741</v>
      </c>
      <c r="D66" s="131" t="s">
        <v>2181</v>
      </c>
      <c r="E66" s="132">
        <v>289</v>
      </c>
      <c r="F66" s="139" t="str">
        <f>VLOOKUP(E66,VIP!$A$2:$O12890,2,0)</f>
        <v>DRBR910</v>
      </c>
      <c r="G66" s="136" t="str">
        <f>VLOOKUP(E66,'LISTADO ATM'!$A$2:$B$898,2,0)</f>
        <v>ATM Oficina Bávaro II</v>
      </c>
      <c r="H66" s="136" t="str">
        <f>VLOOKUP(E66,VIP!$A$2:$O17811,7,FALSE)</f>
        <v>Si</v>
      </c>
      <c r="I66" s="136" t="str">
        <f>VLOOKUP(E66,VIP!$A$2:$O9776,8,FALSE)</f>
        <v>Si</v>
      </c>
      <c r="J66" s="136" t="str">
        <f>VLOOKUP(E66,VIP!$A$2:$O9726,8,FALSE)</f>
        <v>Si</v>
      </c>
      <c r="K66" s="136" t="str">
        <f>VLOOKUP(E66,VIP!$A$2:$O13300,6,0)</f>
        <v>NO</v>
      </c>
      <c r="L66" s="134" t="s">
        <v>2246</v>
      </c>
      <c r="M66" s="130" t="s">
        <v>2456</v>
      </c>
      <c r="N66" s="130" t="s">
        <v>2463</v>
      </c>
      <c r="O66" s="139" t="s">
        <v>2465</v>
      </c>
      <c r="P66" s="135"/>
      <c r="Q66" s="130" t="s">
        <v>2246</v>
      </c>
    </row>
    <row r="67" spans="1:17" ht="18" x14ac:dyDescent="0.25">
      <c r="A67" s="136" t="str">
        <f>VLOOKUP(E67,'LISTADO ATM'!$A$2:$C$899,3,0)</f>
        <v>DISTRITO NACIONAL</v>
      </c>
      <c r="B67" s="133" t="s">
        <v>2671</v>
      </c>
      <c r="C67" s="131">
        <v>44320.740902777776</v>
      </c>
      <c r="D67" s="131" t="s">
        <v>2181</v>
      </c>
      <c r="E67" s="132">
        <v>708</v>
      </c>
      <c r="F67" s="139" t="str">
        <f>VLOOKUP(E67,VIP!$A$2:$O12884,2,0)</f>
        <v>DRBR505</v>
      </c>
      <c r="G67" s="136" t="str">
        <f>VLOOKUP(E67,'LISTADO ATM'!$A$2:$B$898,2,0)</f>
        <v xml:space="preserve">ATM El Vestir De Hoy </v>
      </c>
      <c r="H67" s="136" t="str">
        <f>VLOOKUP(E67,VIP!$A$2:$O17805,7,FALSE)</f>
        <v>Si</v>
      </c>
      <c r="I67" s="136" t="str">
        <f>VLOOKUP(E67,VIP!$A$2:$O9770,8,FALSE)</f>
        <v>Si</v>
      </c>
      <c r="J67" s="136" t="str">
        <f>VLOOKUP(E67,VIP!$A$2:$O9720,8,FALSE)</f>
        <v>Si</v>
      </c>
      <c r="K67" s="136" t="str">
        <f>VLOOKUP(E67,VIP!$A$2:$O13294,6,0)</f>
        <v>NO</v>
      </c>
      <c r="L67" s="134" t="s">
        <v>2422</v>
      </c>
      <c r="M67" s="203" t="s">
        <v>2729</v>
      </c>
      <c r="N67" s="130" t="s">
        <v>2463</v>
      </c>
      <c r="O67" s="139" t="s">
        <v>2465</v>
      </c>
      <c r="P67" s="135"/>
      <c r="Q67" s="204">
        <v>44321.635914351849</v>
      </c>
    </row>
    <row r="68" spans="1:17" ht="18" x14ac:dyDescent="0.25">
      <c r="A68" s="136" t="str">
        <f>VLOOKUP(E68,'LISTADO ATM'!$A$2:$C$899,3,0)</f>
        <v>DISTRITO NACIONAL</v>
      </c>
      <c r="B68" s="133" t="s">
        <v>2672</v>
      </c>
      <c r="C68" s="131">
        <v>44320.736793981479</v>
      </c>
      <c r="D68" s="131" t="s">
        <v>2459</v>
      </c>
      <c r="E68" s="132">
        <v>162</v>
      </c>
      <c r="F68" s="139" t="str">
        <f>VLOOKUP(E68,VIP!$A$2:$O12885,2,0)</f>
        <v>DRBR162</v>
      </c>
      <c r="G68" s="136" t="str">
        <f>VLOOKUP(E68,'LISTADO ATM'!$A$2:$B$898,2,0)</f>
        <v xml:space="preserve">ATM Oficina Tiradentes I </v>
      </c>
      <c r="H68" s="136" t="str">
        <f>VLOOKUP(E68,VIP!$A$2:$O17806,7,FALSE)</f>
        <v>Si</v>
      </c>
      <c r="I68" s="136" t="str">
        <f>VLOOKUP(E68,VIP!$A$2:$O9771,8,FALSE)</f>
        <v>Si</v>
      </c>
      <c r="J68" s="136" t="str">
        <f>VLOOKUP(E68,VIP!$A$2:$O9721,8,FALSE)</f>
        <v>Si</v>
      </c>
      <c r="K68" s="136" t="str">
        <f>VLOOKUP(E68,VIP!$A$2:$O13295,6,0)</f>
        <v>NO</v>
      </c>
      <c r="L68" s="134" t="s">
        <v>2450</v>
      </c>
      <c r="M68" s="203" t="s">
        <v>2729</v>
      </c>
      <c r="N68" s="130" t="s">
        <v>2463</v>
      </c>
      <c r="O68" s="139" t="s">
        <v>2464</v>
      </c>
      <c r="P68" s="135"/>
      <c r="Q68" s="204">
        <v>44321.628923611112</v>
      </c>
    </row>
    <row r="69" spans="1:17" ht="18" x14ac:dyDescent="0.25">
      <c r="A69" s="136" t="str">
        <f>VLOOKUP(E69,'LISTADO ATM'!$A$2:$C$899,3,0)</f>
        <v>DISTRITO NACIONAL</v>
      </c>
      <c r="B69" s="133" t="s">
        <v>2673</v>
      </c>
      <c r="C69" s="131">
        <v>44320.736724537041</v>
      </c>
      <c r="D69" s="131" t="s">
        <v>2459</v>
      </c>
      <c r="E69" s="132">
        <v>836</v>
      </c>
      <c r="F69" s="139" t="str">
        <f>VLOOKUP(E69,VIP!$A$2:$O12886,2,0)</f>
        <v>DRBR836</v>
      </c>
      <c r="G69" s="136" t="str">
        <f>VLOOKUP(E69,'LISTADO ATM'!$A$2:$B$898,2,0)</f>
        <v xml:space="preserve">ATM UNP Plaza Luperón </v>
      </c>
      <c r="H69" s="136" t="str">
        <f>VLOOKUP(E69,VIP!$A$2:$O17807,7,FALSE)</f>
        <v>Si</v>
      </c>
      <c r="I69" s="136" t="str">
        <f>VLOOKUP(E69,VIP!$A$2:$O9772,8,FALSE)</f>
        <v>Si</v>
      </c>
      <c r="J69" s="136" t="str">
        <f>VLOOKUP(E69,VIP!$A$2:$O9722,8,FALSE)</f>
        <v>Si</v>
      </c>
      <c r="K69" s="136" t="str">
        <f>VLOOKUP(E69,VIP!$A$2:$O13296,6,0)</f>
        <v>NO</v>
      </c>
      <c r="L69" s="134" t="s">
        <v>2419</v>
      </c>
      <c r="M69" s="203" t="s">
        <v>2729</v>
      </c>
      <c r="N69" s="130" t="s">
        <v>2463</v>
      </c>
      <c r="O69" s="140" t="s">
        <v>2464</v>
      </c>
      <c r="P69" s="135"/>
      <c r="Q69" s="204">
        <v>44321.638148148151</v>
      </c>
    </row>
    <row r="70" spans="1:17" ht="18" x14ac:dyDescent="0.25">
      <c r="A70" s="136" t="str">
        <f>VLOOKUP(E70,'LISTADO ATM'!$A$2:$C$899,3,0)</f>
        <v>DISTRITO NACIONAL</v>
      </c>
      <c r="B70" s="133" t="s">
        <v>2674</v>
      </c>
      <c r="C70" s="131">
        <v>44320.736701388887</v>
      </c>
      <c r="D70" s="131" t="s">
        <v>2459</v>
      </c>
      <c r="E70" s="132">
        <v>710</v>
      </c>
      <c r="F70" s="140" t="str">
        <f>VLOOKUP(E70,VIP!$A$2:$O12887,2,0)</f>
        <v>DRBR506</v>
      </c>
      <c r="G70" s="136" t="str">
        <f>VLOOKUP(E70,'LISTADO ATM'!$A$2:$B$898,2,0)</f>
        <v xml:space="preserve">ATM S/M Soberano </v>
      </c>
      <c r="H70" s="136" t="str">
        <f>VLOOKUP(E70,VIP!$A$2:$O17808,7,FALSE)</f>
        <v>Si</v>
      </c>
      <c r="I70" s="136" t="str">
        <f>VLOOKUP(E70,VIP!$A$2:$O9773,8,FALSE)</f>
        <v>Si</v>
      </c>
      <c r="J70" s="136" t="str">
        <f>VLOOKUP(E70,VIP!$A$2:$O9723,8,FALSE)</f>
        <v>Si</v>
      </c>
      <c r="K70" s="136" t="str">
        <f>VLOOKUP(E70,VIP!$A$2:$O13297,6,0)</f>
        <v>NO</v>
      </c>
      <c r="L70" s="134" t="s">
        <v>2419</v>
      </c>
      <c r="M70" s="203" t="s">
        <v>2729</v>
      </c>
      <c r="N70" s="130" t="s">
        <v>2463</v>
      </c>
      <c r="O70" s="140" t="s">
        <v>2464</v>
      </c>
      <c r="P70" s="135"/>
      <c r="Q70" s="204">
        <v>44321.637175925927</v>
      </c>
    </row>
    <row r="71" spans="1:17" ht="18" x14ac:dyDescent="0.25">
      <c r="A71" s="136" t="str">
        <f>VLOOKUP(E71,'LISTADO ATM'!$A$2:$C$899,3,0)</f>
        <v>DISTRITO NACIONAL</v>
      </c>
      <c r="B71" s="133" t="s">
        <v>2675</v>
      </c>
      <c r="C71" s="131">
        <v>44320.731886574074</v>
      </c>
      <c r="D71" s="131" t="s">
        <v>2181</v>
      </c>
      <c r="E71" s="132">
        <v>908</v>
      </c>
      <c r="F71" s="140" t="str">
        <f>VLOOKUP(E71,VIP!$A$2:$O12888,2,0)</f>
        <v>DRBR16D</v>
      </c>
      <c r="G71" s="136" t="str">
        <f>VLOOKUP(E71,'LISTADO ATM'!$A$2:$B$898,2,0)</f>
        <v xml:space="preserve">ATM Oficina Plaza Botánika </v>
      </c>
      <c r="H71" s="136" t="str">
        <f>VLOOKUP(E71,VIP!$A$2:$O17809,7,FALSE)</f>
        <v>Si</v>
      </c>
      <c r="I71" s="136" t="str">
        <f>VLOOKUP(E71,VIP!$A$2:$O9774,8,FALSE)</f>
        <v>Si</v>
      </c>
      <c r="J71" s="136" t="str">
        <f>VLOOKUP(E71,VIP!$A$2:$O9724,8,FALSE)</f>
        <v>Si</v>
      </c>
      <c r="K71" s="136" t="str">
        <f>VLOOKUP(E71,VIP!$A$2:$O13298,6,0)</f>
        <v>NO</v>
      </c>
      <c r="L71" s="134" t="s">
        <v>2479</v>
      </c>
      <c r="M71" s="203" t="s">
        <v>2729</v>
      </c>
      <c r="N71" s="130" t="s">
        <v>2463</v>
      </c>
      <c r="O71" s="140" t="s">
        <v>2465</v>
      </c>
      <c r="P71" s="135"/>
      <c r="Q71" s="204">
        <v>44321.639444444445</v>
      </c>
    </row>
    <row r="72" spans="1:17" ht="18" x14ac:dyDescent="0.25">
      <c r="A72" s="136" t="str">
        <f>VLOOKUP(E72,'LISTADO ATM'!$A$2:$C$899,3,0)</f>
        <v>DISTRITO NACIONAL</v>
      </c>
      <c r="B72" s="133" t="s">
        <v>2676</v>
      </c>
      <c r="C72" s="131">
        <v>44320.724733796298</v>
      </c>
      <c r="D72" s="131" t="s">
        <v>2181</v>
      </c>
      <c r="E72" s="132">
        <v>678</v>
      </c>
      <c r="F72" s="140" t="str">
        <f>VLOOKUP(E72,VIP!$A$2:$O12890,2,0)</f>
        <v>DRBR678</v>
      </c>
      <c r="G72" s="136" t="str">
        <f>VLOOKUP(E72,'LISTADO ATM'!$A$2:$B$898,2,0)</f>
        <v>ATM Eco Petroleo San Isidro</v>
      </c>
      <c r="H72" s="136" t="str">
        <f>VLOOKUP(E72,VIP!$A$2:$O17811,7,FALSE)</f>
        <v>Si</v>
      </c>
      <c r="I72" s="136" t="str">
        <f>VLOOKUP(E72,VIP!$A$2:$O9776,8,FALSE)</f>
        <v>Si</v>
      </c>
      <c r="J72" s="136" t="str">
        <f>VLOOKUP(E72,VIP!$A$2:$O9726,8,FALSE)</f>
        <v>Si</v>
      </c>
      <c r="K72" s="136" t="str">
        <f>VLOOKUP(E72,VIP!$A$2:$O13300,6,0)</f>
        <v>NO</v>
      </c>
      <c r="L72" s="134" t="s">
        <v>2479</v>
      </c>
      <c r="M72" s="203" t="s">
        <v>2729</v>
      </c>
      <c r="N72" s="130" t="s">
        <v>2463</v>
      </c>
      <c r="O72" s="140" t="s">
        <v>2465</v>
      </c>
      <c r="P72" s="135"/>
      <c r="Q72" s="204">
        <v>44321.639444444445</v>
      </c>
    </row>
    <row r="73" spans="1:17" ht="18" x14ac:dyDescent="0.25">
      <c r="A73" s="136" t="str">
        <f>VLOOKUP(E73,'LISTADO ATM'!$A$2:$C$899,3,0)</f>
        <v>DISTRITO NACIONAL</v>
      </c>
      <c r="B73" s="133" t="s">
        <v>2677</v>
      </c>
      <c r="C73" s="131">
        <v>44320.722175925926</v>
      </c>
      <c r="D73" s="131" t="s">
        <v>2181</v>
      </c>
      <c r="E73" s="132">
        <v>707</v>
      </c>
      <c r="F73" s="140" t="str">
        <f>VLOOKUP(E73,VIP!$A$2:$O12891,2,0)</f>
        <v>DRBR707</v>
      </c>
      <c r="G73" s="136" t="str">
        <f>VLOOKUP(E73,'LISTADO ATM'!$A$2:$B$898,2,0)</f>
        <v xml:space="preserve">ATM IAD </v>
      </c>
      <c r="H73" s="136" t="str">
        <f>VLOOKUP(E73,VIP!$A$2:$O17812,7,FALSE)</f>
        <v>No</v>
      </c>
      <c r="I73" s="136" t="str">
        <f>VLOOKUP(E73,VIP!$A$2:$O9777,8,FALSE)</f>
        <v>No</v>
      </c>
      <c r="J73" s="136" t="str">
        <f>VLOOKUP(E73,VIP!$A$2:$O9727,8,FALSE)</f>
        <v>No</v>
      </c>
      <c r="K73" s="136" t="str">
        <f>VLOOKUP(E73,VIP!$A$2:$O13301,6,0)</f>
        <v>NO</v>
      </c>
      <c r="L73" s="134" t="s">
        <v>2479</v>
      </c>
      <c r="M73" s="130" t="s">
        <v>2456</v>
      </c>
      <c r="N73" s="130" t="s">
        <v>2463</v>
      </c>
      <c r="O73" s="140" t="s">
        <v>2465</v>
      </c>
      <c r="P73" s="135"/>
      <c r="Q73" s="130" t="s">
        <v>2479</v>
      </c>
    </row>
    <row r="74" spans="1:17" ht="18" x14ac:dyDescent="0.25">
      <c r="A74" s="136" t="str">
        <f>VLOOKUP(E74,'LISTADO ATM'!$A$2:$C$899,3,0)</f>
        <v>DISTRITO NACIONAL</v>
      </c>
      <c r="B74" s="133" t="s">
        <v>2678</v>
      </c>
      <c r="C74" s="131">
        <v>44320.716134259259</v>
      </c>
      <c r="D74" s="131" t="s">
        <v>2181</v>
      </c>
      <c r="E74" s="132">
        <v>160</v>
      </c>
      <c r="F74" s="140" t="str">
        <f>VLOOKUP(E74,VIP!$A$2:$O12894,2,0)</f>
        <v>DRBR160</v>
      </c>
      <c r="G74" s="136" t="str">
        <f>VLOOKUP(E74,'LISTADO ATM'!$A$2:$B$898,2,0)</f>
        <v xml:space="preserve">ATM Oficina Herrera </v>
      </c>
      <c r="H74" s="136" t="str">
        <f>VLOOKUP(E74,VIP!$A$2:$O17815,7,FALSE)</f>
        <v>Si</v>
      </c>
      <c r="I74" s="136" t="str">
        <f>VLOOKUP(E74,VIP!$A$2:$O9780,8,FALSE)</f>
        <v>Si</v>
      </c>
      <c r="J74" s="136" t="str">
        <f>VLOOKUP(E74,VIP!$A$2:$O9730,8,FALSE)</f>
        <v>Si</v>
      </c>
      <c r="K74" s="136" t="str">
        <f>VLOOKUP(E74,VIP!$A$2:$O13304,6,0)</f>
        <v>NO</v>
      </c>
      <c r="L74" s="134" t="s">
        <v>2220</v>
      </c>
      <c r="M74" s="203" t="s">
        <v>2729</v>
      </c>
      <c r="N74" s="130" t="s">
        <v>2463</v>
      </c>
      <c r="O74" s="140" t="s">
        <v>2465</v>
      </c>
      <c r="P74" s="135"/>
      <c r="Q74" s="204">
        <v>44321.439895833333</v>
      </c>
    </row>
    <row r="75" spans="1:17" ht="18" x14ac:dyDescent="0.25">
      <c r="A75" s="136" t="str">
        <f>VLOOKUP(E75,'LISTADO ATM'!$A$2:$C$899,3,0)</f>
        <v>DISTRITO NACIONAL</v>
      </c>
      <c r="B75" s="133" t="s">
        <v>2679</v>
      </c>
      <c r="C75" s="131">
        <v>44320.714907407404</v>
      </c>
      <c r="D75" s="131" t="s">
        <v>2181</v>
      </c>
      <c r="E75" s="132">
        <v>790</v>
      </c>
      <c r="F75" s="140" t="str">
        <f>VLOOKUP(E75,VIP!$A$2:$O12895,2,0)</f>
        <v>DRBR16I</v>
      </c>
      <c r="G75" s="136" t="str">
        <f>VLOOKUP(E75,'LISTADO ATM'!$A$2:$B$898,2,0)</f>
        <v xml:space="preserve">ATM Oficina Bella Vista Mall I </v>
      </c>
      <c r="H75" s="136" t="str">
        <f>VLOOKUP(E75,VIP!$A$2:$O17816,7,FALSE)</f>
        <v>Si</v>
      </c>
      <c r="I75" s="136" t="str">
        <f>VLOOKUP(E75,VIP!$A$2:$O9781,8,FALSE)</f>
        <v>Si</v>
      </c>
      <c r="J75" s="136" t="str">
        <f>VLOOKUP(E75,VIP!$A$2:$O9731,8,FALSE)</f>
        <v>Si</v>
      </c>
      <c r="K75" s="136" t="str">
        <f>VLOOKUP(E75,VIP!$A$2:$O13305,6,0)</f>
        <v>SI</v>
      </c>
      <c r="L75" s="134" t="s">
        <v>2220</v>
      </c>
      <c r="M75" s="203" t="s">
        <v>2729</v>
      </c>
      <c r="N75" s="130" t="s">
        <v>2463</v>
      </c>
      <c r="O75" s="140" t="s">
        <v>2465</v>
      </c>
      <c r="P75" s="135"/>
      <c r="Q75" s="204">
        <v>44321.438530092593</v>
      </c>
    </row>
    <row r="76" spans="1:17" ht="18" x14ac:dyDescent="0.25">
      <c r="A76" s="136" t="str">
        <f>VLOOKUP(E76,'LISTADO ATM'!$A$2:$C$899,3,0)</f>
        <v>DISTRITO NACIONAL</v>
      </c>
      <c r="B76" s="133" t="s">
        <v>2680</v>
      </c>
      <c r="C76" s="131">
        <v>44320.714097222219</v>
      </c>
      <c r="D76" s="131" t="s">
        <v>2181</v>
      </c>
      <c r="E76" s="132">
        <v>672</v>
      </c>
      <c r="F76" s="140" t="str">
        <f>VLOOKUP(E76,VIP!$A$2:$O12896,2,0)</f>
        <v>DRBR672</v>
      </c>
      <c r="G76" s="136" t="str">
        <f>VLOOKUP(E76,'LISTADO ATM'!$A$2:$B$898,2,0)</f>
        <v>ATM Destacamento Policía Nacional La Victoria</v>
      </c>
      <c r="H76" s="136" t="str">
        <f>VLOOKUP(E76,VIP!$A$2:$O17817,7,FALSE)</f>
        <v>Si</v>
      </c>
      <c r="I76" s="136" t="str">
        <f>VLOOKUP(E76,VIP!$A$2:$O9782,8,FALSE)</f>
        <v>Si</v>
      </c>
      <c r="J76" s="136" t="str">
        <f>VLOOKUP(E76,VIP!$A$2:$O9732,8,FALSE)</f>
        <v>Si</v>
      </c>
      <c r="K76" s="136" t="str">
        <f>VLOOKUP(E76,VIP!$A$2:$O13306,6,0)</f>
        <v>SI</v>
      </c>
      <c r="L76" s="134" t="s">
        <v>2220</v>
      </c>
      <c r="M76" s="130" t="s">
        <v>2456</v>
      </c>
      <c r="N76" s="130" t="s">
        <v>2463</v>
      </c>
      <c r="O76" s="140" t="s">
        <v>2465</v>
      </c>
      <c r="P76" s="135"/>
      <c r="Q76" s="130" t="s">
        <v>2220</v>
      </c>
    </row>
    <row r="77" spans="1:17" ht="18" x14ac:dyDescent="0.25">
      <c r="A77" s="136" t="str">
        <f>VLOOKUP(E77,'LISTADO ATM'!$A$2:$C$899,3,0)</f>
        <v>DISTRITO NACIONAL</v>
      </c>
      <c r="B77" s="133" t="s">
        <v>2681</v>
      </c>
      <c r="C77" s="131">
        <v>44320.711180555554</v>
      </c>
      <c r="D77" s="131" t="s">
        <v>2181</v>
      </c>
      <c r="E77" s="132">
        <v>896</v>
      </c>
      <c r="F77" s="140" t="str">
        <f>VLOOKUP(E77,VIP!$A$2:$O12897,2,0)</f>
        <v>DRBR896</v>
      </c>
      <c r="G77" s="136" t="str">
        <f>VLOOKUP(E77,'LISTADO ATM'!$A$2:$B$898,2,0)</f>
        <v xml:space="preserve">ATM Campamento Militar 16 de Agosto I </v>
      </c>
      <c r="H77" s="136" t="str">
        <f>VLOOKUP(E77,VIP!$A$2:$O17818,7,FALSE)</f>
        <v>Si</v>
      </c>
      <c r="I77" s="136" t="str">
        <f>VLOOKUP(E77,VIP!$A$2:$O9783,8,FALSE)</f>
        <v>Si</v>
      </c>
      <c r="J77" s="136" t="str">
        <f>VLOOKUP(E77,VIP!$A$2:$O9733,8,FALSE)</f>
        <v>Si</v>
      </c>
      <c r="K77" s="136" t="str">
        <f>VLOOKUP(E77,VIP!$A$2:$O13307,6,0)</f>
        <v>NO</v>
      </c>
      <c r="L77" s="134" t="s">
        <v>2220</v>
      </c>
      <c r="M77" s="130" t="s">
        <v>2456</v>
      </c>
      <c r="N77" s="130" t="s">
        <v>2463</v>
      </c>
      <c r="O77" s="140" t="s">
        <v>2465</v>
      </c>
      <c r="P77" s="135"/>
      <c r="Q77" s="130" t="s">
        <v>2220</v>
      </c>
    </row>
    <row r="78" spans="1:17" ht="18" x14ac:dyDescent="0.25">
      <c r="A78" s="136" t="str">
        <f>VLOOKUP(E78,'LISTADO ATM'!$A$2:$C$899,3,0)</f>
        <v>ESTE</v>
      </c>
      <c r="B78" s="133" t="s">
        <v>2682</v>
      </c>
      <c r="C78" s="131">
        <v>44320.664097222223</v>
      </c>
      <c r="D78" s="131" t="s">
        <v>2459</v>
      </c>
      <c r="E78" s="132">
        <v>495</v>
      </c>
      <c r="F78" s="140" t="str">
        <f>VLOOKUP(E78,VIP!$A$2:$O12898,2,0)</f>
        <v>DRBR495</v>
      </c>
      <c r="G78" s="136" t="str">
        <f>VLOOKUP(E78,'LISTADO ATM'!$A$2:$B$898,2,0)</f>
        <v>ATM Cemento PANAM</v>
      </c>
      <c r="H78" s="136" t="str">
        <f>VLOOKUP(E78,VIP!$A$2:$O17819,7,FALSE)</f>
        <v>SI</v>
      </c>
      <c r="I78" s="136" t="str">
        <f>VLOOKUP(E78,VIP!$A$2:$O9784,8,FALSE)</f>
        <v>SI</v>
      </c>
      <c r="J78" s="136" t="str">
        <f>VLOOKUP(E78,VIP!$A$2:$O9734,8,FALSE)</f>
        <v>SI</v>
      </c>
      <c r="K78" s="136" t="str">
        <f>VLOOKUP(E78,VIP!$A$2:$O13308,6,0)</f>
        <v>NO</v>
      </c>
      <c r="L78" s="134" t="s">
        <v>2450</v>
      </c>
      <c r="M78" s="203" t="s">
        <v>2729</v>
      </c>
      <c r="N78" s="130" t="s">
        <v>2463</v>
      </c>
      <c r="O78" s="140" t="s">
        <v>2464</v>
      </c>
      <c r="P78" s="135"/>
      <c r="Q78" s="204">
        <v>44321.629166666666</v>
      </c>
    </row>
    <row r="79" spans="1:17" ht="18" x14ac:dyDescent="0.25">
      <c r="A79" s="136" t="str">
        <f>VLOOKUP(E79,'LISTADO ATM'!$A$2:$C$899,3,0)</f>
        <v>DISTRITO NACIONAL</v>
      </c>
      <c r="B79" s="133" t="s">
        <v>2683</v>
      </c>
      <c r="C79" s="131">
        <v>44320.63821759259</v>
      </c>
      <c r="D79" s="131" t="s">
        <v>2181</v>
      </c>
      <c r="E79" s="132">
        <v>868</v>
      </c>
      <c r="F79" s="140" t="str">
        <f>VLOOKUP(E79,VIP!$A$2:$O12900,2,0)</f>
        <v>DRBR868</v>
      </c>
      <c r="G79" s="136" t="str">
        <f>VLOOKUP(E79,'LISTADO ATM'!$A$2:$B$898,2,0)</f>
        <v xml:space="preserve">ATM Casino Diamante </v>
      </c>
      <c r="H79" s="136" t="str">
        <f>VLOOKUP(E79,VIP!$A$2:$O17821,7,FALSE)</f>
        <v>Si</v>
      </c>
      <c r="I79" s="136" t="str">
        <f>VLOOKUP(E79,VIP!$A$2:$O9786,8,FALSE)</f>
        <v>Si</v>
      </c>
      <c r="J79" s="136" t="str">
        <f>VLOOKUP(E79,VIP!$A$2:$O9736,8,FALSE)</f>
        <v>Si</v>
      </c>
      <c r="K79" s="136" t="str">
        <f>VLOOKUP(E79,VIP!$A$2:$O13310,6,0)</f>
        <v>NO</v>
      </c>
      <c r="L79" s="134" t="s">
        <v>2220</v>
      </c>
      <c r="M79" s="130" t="s">
        <v>2456</v>
      </c>
      <c r="N79" s="130" t="s">
        <v>2463</v>
      </c>
      <c r="O79" s="140" t="s">
        <v>2465</v>
      </c>
      <c r="P79" s="135"/>
      <c r="Q79" s="130" t="s">
        <v>2220</v>
      </c>
    </row>
    <row r="80" spans="1:17" ht="18" x14ac:dyDescent="0.25">
      <c r="A80" s="136" t="str">
        <f>VLOOKUP(E80,'LISTADO ATM'!$A$2:$C$899,3,0)</f>
        <v>NORTE</v>
      </c>
      <c r="B80" s="133" t="s">
        <v>2684</v>
      </c>
      <c r="C80" s="131">
        <v>44320.636122685188</v>
      </c>
      <c r="D80" s="131" t="s">
        <v>2182</v>
      </c>
      <c r="E80" s="132">
        <v>351</v>
      </c>
      <c r="F80" s="140" t="str">
        <f>VLOOKUP(E80,VIP!$A$2:$O12901,2,0)</f>
        <v>DRBR351</v>
      </c>
      <c r="G80" s="136" t="str">
        <f>VLOOKUP(E80,'LISTADO ATM'!$A$2:$B$898,2,0)</f>
        <v xml:space="preserve">ATM S/M José Luís (Puerto Plata) </v>
      </c>
      <c r="H80" s="136" t="str">
        <f>VLOOKUP(E80,VIP!$A$2:$O17822,7,FALSE)</f>
        <v>Si</v>
      </c>
      <c r="I80" s="136" t="str">
        <f>VLOOKUP(E80,VIP!$A$2:$O9787,8,FALSE)</f>
        <v>Si</v>
      </c>
      <c r="J80" s="136" t="str">
        <f>VLOOKUP(E80,VIP!$A$2:$O9737,8,FALSE)</f>
        <v>Si</v>
      </c>
      <c r="K80" s="136" t="str">
        <f>VLOOKUP(E80,VIP!$A$2:$O13311,6,0)</f>
        <v>NO</v>
      </c>
      <c r="L80" s="134" t="s">
        <v>2220</v>
      </c>
      <c r="M80" s="203" t="s">
        <v>2729</v>
      </c>
      <c r="N80" s="130" t="s">
        <v>2463</v>
      </c>
      <c r="O80" s="140" t="s">
        <v>2492</v>
      </c>
      <c r="P80" s="135"/>
      <c r="Q80" s="204">
        <v>44321.443368055552</v>
      </c>
    </row>
    <row r="81" spans="1:17" ht="18" x14ac:dyDescent="0.25">
      <c r="A81" s="136" t="str">
        <f>VLOOKUP(E81,'LISTADO ATM'!$A$2:$C$899,3,0)</f>
        <v>DISTRITO NACIONAL</v>
      </c>
      <c r="B81" s="133" t="s">
        <v>2667</v>
      </c>
      <c r="C81" s="131">
        <v>44320.621608796297</v>
      </c>
      <c r="D81" s="131" t="s">
        <v>2459</v>
      </c>
      <c r="E81" s="132">
        <v>622</v>
      </c>
      <c r="F81" s="140" t="str">
        <f>VLOOKUP(E81,VIP!$A$2:$O12966,2,0)</f>
        <v>DRBR622</v>
      </c>
      <c r="G81" s="136" t="str">
        <f>VLOOKUP(E81,'LISTADO ATM'!$A$2:$B$898,2,0)</f>
        <v xml:space="preserve">ATM Ayuntamiento D.N. </v>
      </c>
      <c r="H81" s="136" t="str">
        <f>VLOOKUP(E81,VIP!$A$2:$O17887,7,FALSE)</f>
        <v>Si</v>
      </c>
      <c r="I81" s="136" t="str">
        <f>VLOOKUP(E81,VIP!$A$2:$O9852,8,FALSE)</f>
        <v>Si</v>
      </c>
      <c r="J81" s="136" t="str">
        <f>VLOOKUP(E81,VIP!$A$2:$O9802,8,FALSE)</f>
        <v>Si</v>
      </c>
      <c r="K81" s="136" t="str">
        <f>VLOOKUP(E81,VIP!$A$2:$O13376,6,0)</f>
        <v>NO</v>
      </c>
      <c r="L81" s="134" t="s">
        <v>2450</v>
      </c>
      <c r="M81" s="203" t="s">
        <v>2729</v>
      </c>
      <c r="N81" s="130" t="s">
        <v>2463</v>
      </c>
      <c r="O81" s="140" t="s">
        <v>2464</v>
      </c>
      <c r="P81" s="136"/>
      <c r="Q81" s="204">
        <v>44321.627870370372</v>
      </c>
    </row>
    <row r="82" spans="1:17" ht="18" x14ac:dyDescent="0.25">
      <c r="A82" s="136" t="str">
        <f>VLOOKUP(E82,'LISTADO ATM'!$A$2:$C$899,3,0)</f>
        <v>DISTRITO NACIONAL</v>
      </c>
      <c r="B82" s="133" t="s">
        <v>2668</v>
      </c>
      <c r="C82" s="131">
        <v>44320.61991898148</v>
      </c>
      <c r="D82" s="131" t="s">
        <v>2459</v>
      </c>
      <c r="E82" s="132">
        <v>698</v>
      </c>
      <c r="F82" s="140" t="str">
        <f>VLOOKUP(E82,VIP!$A$2:$O12967,2,0)</f>
        <v>DRBR698</v>
      </c>
      <c r="G82" s="136" t="str">
        <f>VLOOKUP(E82,'LISTADO ATM'!$A$2:$B$898,2,0)</f>
        <v>ATM Parador Bellamar</v>
      </c>
      <c r="H82" s="136" t="str">
        <f>VLOOKUP(E82,VIP!$A$2:$O17888,7,FALSE)</f>
        <v>Si</v>
      </c>
      <c r="I82" s="136" t="str">
        <f>VLOOKUP(E82,VIP!$A$2:$O9853,8,FALSE)</f>
        <v>Si</v>
      </c>
      <c r="J82" s="136" t="str">
        <f>VLOOKUP(E82,VIP!$A$2:$O9803,8,FALSE)</f>
        <v>Si</v>
      </c>
      <c r="K82" s="136" t="str">
        <f>VLOOKUP(E82,VIP!$A$2:$O13377,6,0)</f>
        <v>NO</v>
      </c>
      <c r="L82" s="134" t="s">
        <v>2419</v>
      </c>
      <c r="M82" s="203" t="s">
        <v>2729</v>
      </c>
      <c r="N82" s="130" t="s">
        <v>2463</v>
      </c>
      <c r="O82" s="140" t="s">
        <v>2464</v>
      </c>
      <c r="P82" s="136"/>
      <c r="Q82" s="204">
        <v>44321.655752314815</v>
      </c>
    </row>
    <row r="83" spans="1:17" ht="18" x14ac:dyDescent="0.25">
      <c r="A83" s="136" t="str">
        <f>VLOOKUP(E83,'LISTADO ATM'!$A$2:$C$899,3,0)</f>
        <v>NORTE</v>
      </c>
      <c r="B83" s="133" t="s">
        <v>2669</v>
      </c>
      <c r="C83" s="131">
        <v>44320.568657407406</v>
      </c>
      <c r="D83" s="131" t="s">
        <v>2483</v>
      </c>
      <c r="E83" s="132">
        <v>431</v>
      </c>
      <c r="F83" s="140" t="str">
        <f>VLOOKUP(E83,VIP!$A$2:$O12969,2,0)</f>
        <v>DRBR583</v>
      </c>
      <c r="G83" s="136" t="str">
        <f>VLOOKUP(E83,'LISTADO ATM'!$A$2:$B$898,2,0)</f>
        <v xml:space="preserve">ATM Autoservicio Sol (Santiago) </v>
      </c>
      <c r="H83" s="136" t="str">
        <f>VLOOKUP(E83,VIP!$A$2:$O17890,7,FALSE)</f>
        <v>Si</v>
      </c>
      <c r="I83" s="136" t="str">
        <f>VLOOKUP(E83,VIP!$A$2:$O9855,8,FALSE)</f>
        <v>Si</v>
      </c>
      <c r="J83" s="136" t="str">
        <f>VLOOKUP(E83,VIP!$A$2:$O9805,8,FALSE)</f>
        <v>Si</v>
      </c>
      <c r="K83" s="136" t="str">
        <f>VLOOKUP(E83,VIP!$A$2:$O13379,6,0)</f>
        <v>SI</v>
      </c>
      <c r="L83" s="134" t="s">
        <v>2584</v>
      </c>
      <c r="M83" s="203" t="s">
        <v>2729</v>
      </c>
      <c r="N83" s="130" t="s">
        <v>2463</v>
      </c>
      <c r="O83" s="140" t="s">
        <v>2484</v>
      </c>
      <c r="P83" s="136"/>
      <c r="Q83" s="204">
        <v>44321.447453703702</v>
      </c>
    </row>
    <row r="84" spans="1:17" ht="18" x14ac:dyDescent="0.25">
      <c r="A84" s="136" t="str">
        <f>VLOOKUP(E84,'LISTADO ATM'!$A$2:$C$899,3,0)</f>
        <v>SUR</v>
      </c>
      <c r="B84" s="133" t="s">
        <v>2670</v>
      </c>
      <c r="C84" s="131">
        <v>44320.55809027778</v>
      </c>
      <c r="D84" s="131" t="s">
        <v>2181</v>
      </c>
      <c r="E84" s="132">
        <v>677</v>
      </c>
      <c r="F84" s="140" t="str">
        <f>VLOOKUP(E84,VIP!$A$2:$O12971,2,0)</f>
        <v>DRBR677</v>
      </c>
      <c r="G84" s="136" t="str">
        <f>VLOOKUP(E84,'LISTADO ATM'!$A$2:$B$898,2,0)</f>
        <v>ATM PBG Villa Jaragua</v>
      </c>
      <c r="H84" s="136" t="str">
        <f>VLOOKUP(E84,VIP!$A$2:$O17892,7,FALSE)</f>
        <v>Si</v>
      </c>
      <c r="I84" s="136" t="str">
        <f>VLOOKUP(E84,VIP!$A$2:$O9857,8,FALSE)</f>
        <v>Si</v>
      </c>
      <c r="J84" s="136" t="str">
        <f>VLOOKUP(E84,VIP!$A$2:$O9807,8,FALSE)</f>
        <v>Si</v>
      </c>
      <c r="K84" s="136" t="str">
        <f>VLOOKUP(E84,VIP!$A$2:$O13381,6,0)</f>
        <v>SI</v>
      </c>
      <c r="L84" s="134" t="s">
        <v>2246</v>
      </c>
      <c r="M84" s="203" t="s">
        <v>2729</v>
      </c>
      <c r="N84" s="130" t="s">
        <v>2659</v>
      </c>
      <c r="O84" s="140" t="s">
        <v>2465</v>
      </c>
      <c r="P84" s="136"/>
      <c r="Q84" s="204">
        <v>44321.625555555554</v>
      </c>
    </row>
    <row r="85" spans="1:17" ht="18" x14ac:dyDescent="0.25">
      <c r="A85" s="136" t="str">
        <f>VLOOKUP(E85,'LISTADO ATM'!$A$2:$C$899,3,0)</f>
        <v>DISTRITO NACIONAL</v>
      </c>
      <c r="B85" s="133" t="s">
        <v>2660</v>
      </c>
      <c r="C85" s="131">
        <v>44320.523101851853</v>
      </c>
      <c r="D85" s="131" t="s">
        <v>2181</v>
      </c>
      <c r="E85" s="132">
        <v>354</v>
      </c>
      <c r="F85" s="140" t="str">
        <f>VLOOKUP(E85,VIP!$A$2:$O12969,2,0)</f>
        <v>DRBR354</v>
      </c>
      <c r="G85" s="136" t="str">
        <f>VLOOKUP(E85,'LISTADO ATM'!$A$2:$B$898,2,0)</f>
        <v xml:space="preserve">ATM Oficina Núñez de Cáceres II </v>
      </c>
      <c r="H85" s="136" t="str">
        <f>VLOOKUP(E85,VIP!$A$2:$O17890,7,FALSE)</f>
        <v>Si</v>
      </c>
      <c r="I85" s="136" t="str">
        <f>VLOOKUP(E85,VIP!$A$2:$O9855,8,FALSE)</f>
        <v>Si</v>
      </c>
      <c r="J85" s="136" t="str">
        <f>VLOOKUP(E85,VIP!$A$2:$O9805,8,FALSE)</f>
        <v>Si</v>
      </c>
      <c r="K85" s="136" t="str">
        <f>VLOOKUP(E85,VIP!$A$2:$O13379,6,0)</f>
        <v>NO</v>
      </c>
      <c r="L85" s="134" t="s">
        <v>2220</v>
      </c>
      <c r="M85" s="203" t="s">
        <v>2729</v>
      </c>
      <c r="N85" s="130" t="s">
        <v>2463</v>
      </c>
      <c r="O85" s="140" t="s">
        <v>2465</v>
      </c>
      <c r="P85" s="136"/>
      <c r="Q85" s="204">
        <v>44321.614930555559</v>
      </c>
    </row>
    <row r="86" spans="1:17" ht="18" x14ac:dyDescent="0.25">
      <c r="A86" s="136" t="str">
        <f>VLOOKUP(E86,'LISTADO ATM'!$A$2:$C$899,3,0)</f>
        <v>DISTRITO NACIONAL</v>
      </c>
      <c r="B86" s="133" t="s">
        <v>2661</v>
      </c>
      <c r="C86" s="131">
        <v>44320.501967592594</v>
      </c>
      <c r="D86" s="131" t="s">
        <v>2181</v>
      </c>
      <c r="E86" s="132">
        <v>87</v>
      </c>
      <c r="F86" s="140" t="str">
        <f>VLOOKUP(E86,VIP!$A$2:$O12976,2,0)</f>
        <v>DRBR087</v>
      </c>
      <c r="G86" s="136" t="str">
        <f>VLOOKUP(E86,'LISTADO ATM'!$A$2:$B$898,2,0)</f>
        <v xml:space="preserve">ATM Autoservicio Sarasota </v>
      </c>
      <c r="H86" s="136" t="str">
        <f>VLOOKUP(E86,VIP!$A$2:$O17897,7,FALSE)</f>
        <v>Si</v>
      </c>
      <c r="I86" s="136" t="str">
        <f>VLOOKUP(E86,VIP!$A$2:$O9862,8,FALSE)</f>
        <v>Si</v>
      </c>
      <c r="J86" s="136" t="str">
        <f>VLOOKUP(E86,VIP!$A$2:$O9812,8,FALSE)</f>
        <v>Si</v>
      </c>
      <c r="K86" s="136" t="str">
        <f>VLOOKUP(E86,VIP!$A$2:$O13386,6,0)</f>
        <v>NO</v>
      </c>
      <c r="L86" s="134" t="s">
        <v>2220</v>
      </c>
      <c r="M86" s="203" t="s">
        <v>2729</v>
      </c>
      <c r="N86" s="130" t="s">
        <v>2463</v>
      </c>
      <c r="O86" s="140" t="s">
        <v>2465</v>
      </c>
      <c r="P86" s="136"/>
      <c r="Q86" s="204">
        <v>44321.605787037035</v>
      </c>
    </row>
    <row r="87" spans="1:17" ht="18" x14ac:dyDescent="0.25">
      <c r="A87" s="136" t="str">
        <f>VLOOKUP(E87,'LISTADO ATM'!$A$2:$C$899,3,0)</f>
        <v>NORTE</v>
      </c>
      <c r="B87" s="133" t="s">
        <v>2662</v>
      </c>
      <c r="C87" s="131">
        <v>44320.496793981481</v>
      </c>
      <c r="D87" s="131" t="s">
        <v>2575</v>
      </c>
      <c r="E87" s="132">
        <v>383</v>
      </c>
      <c r="F87" s="140" t="str">
        <f>VLOOKUP(E87,VIP!$A$2:$O12982,2,0)</f>
        <v>DRBR383</v>
      </c>
      <c r="G87" s="136" t="str">
        <f>VLOOKUP(E87,'LISTADO ATM'!$A$2:$B$898,2,0)</f>
        <v>ATM S/M Daniel (Dajabón)</v>
      </c>
      <c r="H87" s="136" t="str">
        <f>VLOOKUP(E87,VIP!$A$2:$O17903,7,FALSE)</f>
        <v>N/A</v>
      </c>
      <c r="I87" s="136" t="str">
        <f>VLOOKUP(E87,VIP!$A$2:$O9868,8,FALSE)</f>
        <v>N/A</v>
      </c>
      <c r="J87" s="136" t="str">
        <f>VLOOKUP(E87,VIP!$A$2:$O9818,8,FALSE)</f>
        <v>N/A</v>
      </c>
      <c r="K87" s="136" t="str">
        <f>VLOOKUP(E87,VIP!$A$2:$O13392,6,0)</f>
        <v>N/A</v>
      </c>
      <c r="L87" s="134" t="s">
        <v>2513</v>
      </c>
      <c r="M87" s="130" t="s">
        <v>2456</v>
      </c>
      <c r="N87" s="130" t="s">
        <v>2463</v>
      </c>
      <c r="O87" s="140" t="s">
        <v>2576</v>
      </c>
      <c r="P87" s="136"/>
      <c r="Q87" s="130" t="s">
        <v>2513</v>
      </c>
    </row>
    <row r="88" spans="1:17" ht="18" x14ac:dyDescent="0.25">
      <c r="A88" s="136" t="str">
        <f>VLOOKUP(E88,'LISTADO ATM'!$A$2:$C$899,3,0)</f>
        <v>NORTE</v>
      </c>
      <c r="B88" s="133" t="s">
        <v>2663</v>
      </c>
      <c r="C88" s="131">
        <v>44320.494479166664</v>
      </c>
      <c r="D88" s="131" t="s">
        <v>2182</v>
      </c>
      <c r="E88" s="132">
        <v>727</v>
      </c>
      <c r="F88" s="140" t="str">
        <f>VLOOKUP(E88,VIP!$A$2:$O12985,2,0)</f>
        <v>DRBR286</v>
      </c>
      <c r="G88" s="136" t="str">
        <f>VLOOKUP(E88,'LISTADO ATM'!$A$2:$B$898,2,0)</f>
        <v xml:space="preserve">ATM UNP Pisano </v>
      </c>
      <c r="H88" s="136" t="str">
        <f>VLOOKUP(E88,VIP!$A$2:$O17906,7,FALSE)</f>
        <v>Si</v>
      </c>
      <c r="I88" s="136" t="str">
        <f>VLOOKUP(E88,VIP!$A$2:$O9871,8,FALSE)</f>
        <v>Si</v>
      </c>
      <c r="J88" s="136" t="str">
        <f>VLOOKUP(E88,VIP!$A$2:$O9821,8,FALSE)</f>
        <v>Si</v>
      </c>
      <c r="K88" s="136" t="str">
        <f>VLOOKUP(E88,VIP!$A$2:$O13395,6,0)</f>
        <v>NO</v>
      </c>
      <c r="L88" s="134" t="s">
        <v>2220</v>
      </c>
      <c r="M88" s="203" t="s">
        <v>2729</v>
      </c>
      <c r="N88" s="130" t="s">
        <v>2463</v>
      </c>
      <c r="O88" s="140" t="s">
        <v>2492</v>
      </c>
      <c r="P88" s="136"/>
      <c r="Q88" s="204">
        <v>44321.406018518515</v>
      </c>
    </row>
    <row r="89" spans="1:17" ht="18" x14ac:dyDescent="0.25">
      <c r="A89" s="136" t="str">
        <f>VLOOKUP(E89,'LISTADO ATM'!$A$2:$C$899,3,0)</f>
        <v>DISTRITO NACIONAL</v>
      </c>
      <c r="B89" s="133" t="s">
        <v>2664</v>
      </c>
      <c r="C89" s="131">
        <v>44320.485891203702</v>
      </c>
      <c r="D89" s="131" t="s">
        <v>2181</v>
      </c>
      <c r="E89" s="132">
        <v>407</v>
      </c>
      <c r="F89" s="140" t="str">
        <f>VLOOKUP(E89,VIP!$A$2:$O12988,2,0)</f>
        <v>DRBR407</v>
      </c>
      <c r="G89" s="136" t="str">
        <f>VLOOKUP(E89,'LISTADO ATM'!$A$2:$B$898,2,0)</f>
        <v xml:space="preserve">ATM Multicentro La Sirena Villa Mella </v>
      </c>
      <c r="H89" s="136" t="str">
        <f>VLOOKUP(E89,VIP!$A$2:$O17909,7,FALSE)</f>
        <v>Si</v>
      </c>
      <c r="I89" s="136" t="str">
        <f>VLOOKUP(E89,VIP!$A$2:$O9874,8,FALSE)</f>
        <v>Si</v>
      </c>
      <c r="J89" s="136" t="str">
        <f>VLOOKUP(E89,VIP!$A$2:$O9824,8,FALSE)</f>
        <v>Si</v>
      </c>
      <c r="K89" s="136" t="str">
        <f>VLOOKUP(E89,VIP!$A$2:$O13398,6,0)</f>
        <v>NO</v>
      </c>
      <c r="L89" s="134" t="s">
        <v>2220</v>
      </c>
      <c r="M89" s="130" t="s">
        <v>2456</v>
      </c>
      <c r="N89" s="130" t="s">
        <v>2463</v>
      </c>
      <c r="O89" s="140" t="s">
        <v>2465</v>
      </c>
      <c r="P89" s="136"/>
      <c r="Q89" s="130" t="s">
        <v>2220</v>
      </c>
    </row>
    <row r="90" spans="1:17" ht="18" x14ac:dyDescent="0.25">
      <c r="A90" s="136" t="str">
        <f>VLOOKUP(E90,'LISTADO ATM'!$A$2:$C$899,3,0)</f>
        <v>DISTRITO NACIONAL</v>
      </c>
      <c r="B90" s="133" t="s">
        <v>2665</v>
      </c>
      <c r="C90" s="131">
        <v>44320.468530092592</v>
      </c>
      <c r="D90" s="131" t="s">
        <v>2181</v>
      </c>
      <c r="E90" s="132">
        <v>448</v>
      </c>
      <c r="F90" s="140" t="str">
        <f>VLOOKUP(E90,VIP!$A$2:$O12991,2,0)</f>
        <v>DRBR448</v>
      </c>
      <c r="G90" s="136" t="str">
        <f>VLOOKUP(E90,'LISTADO ATM'!$A$2:$B$898,2,0)</f>
        <v xml:space="preserve">ATM Club Banco Central </v>
      </c>
      <c r="H90" s="136" t="str">
        <f>VLOOKUP(E90,VIP!$A$2:$O17912,7,FALSE)</f>
        <v>Si</v>
      </c>
      <c r="I90" s="136" t="str">
        <f>VLOOKUP(E90,VIP!$A$2:$O9877,8,FALSE)</f>
        <v>Si</v>
      </c>
      <c r="J90" s="136" t="str">
        <f>VLOOKUP(E90,VIP!$A$2:$O9827,8,FALSE)</f>
        <v>Si</v>
      </c>
      <c r="K90" s="136" t="str">
        <f>VLOOKUP(E90,VIP!$A$2:$O13401,6,0)</f>
        <v>NO</v>
      </c>
      <c r="L90" s="134" t="s">
        <v>2220</v>
      </c>
      <c r="M90" s="203" t="s">
        <v>2729</v>
      </c>
      <c r="N90" s="130" t="s">
        <v>2463</v>
      </c>
      <c r="O90" s="140" t="s">
        <v>2465</v>
      </c>
      <c r="P90" s="136"/>
      <c r="Q90" s="204">
        <v>44321.541689814818</v>
      </c>
    </row>
    <row r="91" spans="1:17" ht="18" x14ac:dyDescent="0.25">
      <c r="A91" s="136" t="str">
        <f>VLOOKUP(E91,'LISTADO ATM'!$A$2:$C$899,3,0)</f>
        <v>DISTRITO NACIONAL</v>
      </c>
      <c r="B91" s="133" t="s">
        <v>2666</v>
      </c>
      <c r="C91" s="131">
        <v>44320.439027777778</v>
      </c>
      <c r="D91" s="131" t="s">
        <v>2181</v>
      </c>
      <c r="E91" s="132">
        <v>577</v>
      </c>
      <c r="F91" s="140" t="str">
        <f>VLOOKUP(E91,VIP!$A$2:$O12993,2,0)</f>
        <v>DRBR173</v>
      </c>
      <c r="G91" s="136" t="str">
        <f>VLOOKUP(E91,'LISTADO ATM'!$A$2:$B$898,2,0)</f>
        <v xml:space="preserve">ATM Olé Ave. Duarte </v>
      </c>
      <c r="H91" s="136" t="str">
        <f>VLOOKUP(E91,VIP!$A$2:$O17914,7,FALSE)</f>
        <v>Si</v>
      </c>
      <c r="I91" s="136" t="str">
        <f>VLOOKUP(E91,VIP!$A$2:$O9879,8,FALSE)</f>
        <v>Si</v>
      </c>
      <c r="J91" s="136" t="str">
        <f>VLOOKUP(E91,VIP!$A$2:$O9829,8,FALSE)</f>
        <v>Si</v>
      </c>
      <c r="K91" s="136" t="str">
        <f>VLOOKUP(E91,VIP!$A$2:$O13403,6,0)</f>
        <v>SI</v>
      </c>
      <c r="L91" s="134" t="s">
        <v>2220</v>
      </c>
      <c r="M91" s="130" t="s">
        <v>2456</v>
      </c>
      <c r="N91" s="130" t="s">
        <v>2463</v>
      </c>
      <c r="O91" s="140" t="s">
        <v>2465</v>
      </c>
      <c r="P91" s="136"/>
      <c r="Q91" s="130" t="s">
        <v>2220</v>
      </c>
    </row>
    <row r="92" spans="1:17" s="96" customFormat="1" ht="18" x14ac:dyDescent="0.25">
      <c r="A92" s="136" t="str">
        <f>VLOOKUP(E92,'LISTADO ATM'!$A$2:$C$899,3,0)</f>
        <v>DISTRITO NACIONAL</v>
      </c>
      <c r="B92" s="133" t="s">
        <v>2658</v>
      </c>
      <c r="C92" s="131">
        <v>44320.39230324074</v>
      </c>
      <c r="D92" s="131" t="s">
        <v>2181</v>
      </c>
      <c r="E92" s="132">
        <v>115</v>
      </c>
      <c r="F92" s="152" t="str">
        <f>VLOOKUP(E92,VIP!$A$2:$O12953,2,0)</f>
        <v>DRBR115</v>
      </c>
      <c r="G92" s="136" t="str">
        <f>VLOOKUP(E92,'LISTADO ATM'!$A$2:$B$898,2,0)</f>
        <v xml:space="preserve">ATM Oficina Megacentro I </v>
      </c>
      <c r="H92" s="136" t="str">
        <f>VLOOKUP(E92,VIP!$A$2:$O17874,7,FALSE)</f>
        <v>Si</v>
      </c>
      <c r="I92" s="136" t="str">
        <f>VLOOKUP(E92,VIP!$A$2:$O9839,8,FALSE)</f>
        <v>Si</v>
      </c>
      <c r="J92" s="136" t="str">
        <f>VLOOKUP(E92,VIP!$A$2:$O9789,8,FALSE)</f>
        <v>Si</v>
      </c>
      <c r="K92" s="136" t="str">
        <f>VLOOKUP(E92,VIP!$A$2:$O13363,6,0)</f>
        <v>SI</v>
      </c>
      <c r="L92" s="134" t="s">
        <v>2450</v>
      </c>
      <c r="M92" s="203" t="s">
        <v>2729</v>
      </c>
      <c r="N92" s="130" t="s">
        <v>2463</v>
      </c>
      <c r="O92" s="152" t="s">
        <v>2465</v>
      </c>
      <c r="P92" s="136"/>
      <c r="Q92" s="204">
        <v>44321.630347222221</v>
      </c>
    </row>
    <row r="93" spans="1:17" s="96" customFormat="1" ht="18" x14ac:dyDescent="0.25">
      <c r="A93" s="136" t="str">
        <f>VLOOKUP(E93,'LISTADO ATM'!$A$2:$C$899,3,0)</f>
        <v>DISTRITO NACIONAL</v>
      </c>
      <c r="B93" s="133" t="s">
        <v>2655</v>
      </c>
      <c r="C93" s="131">
        <v>44320.129942129628</v>
      </c>
      <c r="D93" s="131" t="s">
        <v>2181</v>
      </c>
      <c r="E93" s="132">
        <v>473</v>
      </c>
      <c r="F93" s="152" t="str">
        <f>VLOOKUP(E93,VIP!$A$2:$O12958,2,0)</f>
        <v>DRBR473</v>
      </c>
      <c r="G93" s="136" t="str">
        <f>VLOOKUP(E93,'LISTADO ATM'!$A$2:$B$898,2,0)</f>
        <v xml:space="preserve">ATM Oficina Carrefour II </v>
      </c>
      <c r="H93" s="136" t="str">
        <f>VLOOKUP(E93,VIP!$A$2:$O17879,7,FALSE)</f>
        <v>Si</v>
      </c>
      <c r="I93" s="136" t="str">
        <f>VLOOKUP(E93,VIP!$A$2:$O9844,8,FALSE)</f>
        <v>Si</v>
      </c>
      <c r="J93" s="136" t="str">
        <f>VLOOKUP(E93,VIP!$A$2:$O9794,8,FALSE)</f>
        <v>Si</v>
      </c>
      <c r="K93" s="136" t="str">
        <f>VLOOKUP(E93,VIP!$A$2:$O13368,6,0)</f>
        <v>NO</v>
      </c>
      <c r="L93" s="134" t="s">
        <v>2220</v>
      </c>
      <c r="M93" s="203" t="s">
        <v>2729</v>
      </c>
      <c r="N93" s="130" t="s">
        <v>2463</v>
      </c>
      <c r="O93" s="152" t="s">
        <v>2465</v>
      </c>
      <c r="P93" s="136"/>
      <c r="Q93" s="204">
        <v>44321.618530092594</v>
      </c>
    </row>
    <row r="94" spans="1:17" s="96" customFormat="1" ht="18" x14ac:dyDescent="0.25">
      <c r="A94" s="136" t="str">
        <f>VLOOKUP(E94,'LISTADO ATM'!$A$2:$C$899,3,0)</f>
        <v>DISTRITO NACIONAL</v>
      </c>
      <c r="B94" s="133" t="s">
        <v>2656</v>
      </c>
      <c r="C94" s="131">
        <v>44320.128391203703</v>
      </c>
      <c r="D94" s="131" t="s">
        <v>2181</v>
      </c>
      <c r="E94" s="132">
        <v>943</v>
      </c>
      <c r="F94" s="152" t="str">
        <f>VLOOKUP(E94,VIP!$A$2:$O12959,2,0)</f>
        <v>DRBR16K</v>
      </c>
      <c r="G94" s="136" t="str">
        <f>VLOOKUP(E94,'LISTADO ATM'!$A$2:$B$898,2,0)</f>
        <v xml:space="preserve">ATM Oficina Tránsito Terreste </v>
      </c>
      <c r="H94" s="136" t="str">
        <f>VLOOKUP(E94,VIP!$A$2:$O17880,7,FALSE)</f>
        <v>Si</v>
      </c>
      <c r="I94" s="136" t="str">
        <f>VLOOKUP(E94,VIP!$A$2:$O9845,8,FALSE)</f>
        <v>Si</v>
      </c>
      <c r="J94" s="136" t="str">
        <f>VLOOKUP(E94,VIP!$A$2:$O9795,8,FALSE)</f>
        <v>Si</v>
      </c>
      <c r="K94" s="136" t="str">
        <f>VLOOKUP(E94,VIP!$A$2:$O13369,6,0)</f>
        <v>NO</v>
      </c>
      <c r="L94" s="134" t="s">
        <v>2220</v>
      </c>
      <c r="M94" s="203" t="s">
        <v>2729</v>
      </c>
      <c r="N94" s="130" t="s">
        <v>2463</v>
      </c>
      <c r="O94" s="152" t="s">
        <v>2465</v>
      </c>
      <c r="P94" s="136"/>
      <c r="Q94" s="204">
        <v>44321.618379629632</v>
      </c>
    </row>
    <row r="95" spans="1:17" s="96" customFormat="1" ht="18" x14ac:dyDescent="0.25">
      <c r="A95" s="136" t="str">
        <f>VLOOKUP(E95,'LISTADO ATM'!$A$2:$C$899,3,0)</f>
        <v>NORTE</v>
      </c>
      <c r="B95" s="133" t="s">
        <v>2657</v>
      </c>
      <c r="C95" s="131">
        <v>44320.018275462964</v>
      </c>
      <c r="D95" s="131" t="s">
        <v>2483</v>
      </c>
      <c r="E95" s="132">
        <v>944</v>
      </c>
      <c r="F95" s="152" t="str">
        <f>VLOOKUP(E95,VIP!$A$2:$O12977,2,0)</f>
        <v>DRBR944</v>
      </c>
      <c r="G95" s="136" t="str">
        <f>VLOOKUP(E95,'LISTADO ATM'!$A$2:$B$898,2,0)</f>
        <v xml:space="preserve">ATM UNP Mao </v>
      </c>
      <c r="H95" s="136" t="str">
        <f>VLOOKUP(E95,VIP!$A$2:$O17898,7,FALSE)</f>
        <v>Si</v>
      </c>
      <c r="I95" s="136" t="str">
        <f>VLOOKUP(E95,VIP!$A$2:$O9863,8,FALSE)</f>
        <v>Si</v>
      </c>
      <c r="J95" s="136" t="str">
        <f>VLOOKUP(E95,VIP!$A$2:$O9813,8,FALSE)</f>
        <v>Si</v>
      </c>
      <c r="K95" s="136" t="str">
        <f>VLOOKUP(E95,VIP!$A$2:$O13387,6,0)</f>
        <v>NO</v>
      </c>
      <c r="L95" s="134" t="s">
        <v>2584</v>
      </c>
      <c r="M95" s="203" t="s">
        <v>2729</v>
      </c>
      <c r="N95" s="130" t="s">
        <v>2463</v>
      </c>
      <c r="O95" s="152" t="s">
        <v>2484</v>
      </c>
      <c r="P95" s="136"/>
      <c r="Q95" s="204">
        <v>44321.447974537034</v>
      </c>
    </row>
    <row r="96" spans="1:17" s="96" customFormat="1" ht="18" x14ac:dyDescent="0.25">
      <c r="A96" s="136" t="str">
        <f>VLOOKUP(E96,'LISTADO ATM'!$A$2:$C$899,3,0)</f>
        <v>DISTRITO NACIONAL</v>
      </c>
      <c r="B96" s="133" t="s">
        <v>2631</v>
      </c>
      <c r="C96" s="131">
        <v>44319.866747685184</v>
      </c>
      <c r="D96" s="131" t="s">
        <v>2181</v>
      </c>
      <c r="E96" s="132">
        <v>248</v>
      </c>
      <c r="F96" s="152" t="str">
        <f>VLOOKUP(E96,VIP!$A$2:$O12944,2,0)</f>
        <v>DRBR248</v>
      </c>
      <c r="G96" s="136" t="str">
        <f>VLOOKUP(E96,'LISTADO ATM'!$A$2:$B$898,2,0)</f>
        <v xml:space="preserve">ATM Shell Paraiso </v>
      </c>
      <c r="H96" s="136" t="str">
        <f>VLOOKUP(E96,VIP!$A$2:$O17865,7,FALSE)</f>
        <v>Si</v>
      </c>
      <c r="I96" s="136" t="str">
        <f>VLOOKUP(E96,VIP!$A$2:$O9830,8,FALSE)</f>
        <v>Si</v>
      </c>
      <c r="J96" s="136" t="str">
        <f>VLOOKUP(E96,VIP!$A$2:$O9780,8,FALSE)</f>
        <v>Si</v>
      </c>
      <c r="K96" s="136" t="str">
        <f>VLOOKUP(E96,VIP!$A$2:$O13354,6,0)</f>
        <v>NO</v>
      </c>
      <c r="L96" s="134" t="s">
        <v>2220</v>
      </c>
      <c r="M96" s="203" t="s">
        <v>2729</v>
      </c>
      <c r="N96" s="130" t="s">
        <v>2463</v>
      </c>
      <c r="O96" s="152" t="s">
        <v>2465</v>
      </c>
      <c r="P96" s="136"/>
      <c r="Q96" s="204">
        <v>44321.608877314815</v>
      </c>
    </row>
    <row r="97" spans="1:17" s="96" customFormat="1" ht="18" x14ac:dyDescent="0.25">
      <c r="A97" s="136" t="str">
        <f>VLOOKUP(E97,'LISTADO ATM'!$A$2:$C$899,3,0)</f>
        <v>DISTRITO NACIONAL</v>
      </c>
      <c r="B97" s="133" t="s">
        <v>2632</v>
      </c>
      <c r="C97" s="131">
        <v>44319.866365740738</v>
      </c>
      <c r="D97" s="131" t="s">
        <v>2181</v>
      </c>
      <c r="E97" s="132">
        <v>583</v>
      </c>
      <c r="F97" s="152" t="str">
        <f>VLOOKUP(E97,VIP!$A$2:$O12945,2,0)</f>
        <v>DRBR431</v>
      </c>
      <c r="G97" s="136" t="str">
        <f>VLOOKUP(E97,'LISTADO ATM'!$A$2:$B$898,2,0)</f>
        <v xml:space="preserve">ATM Ministerio Fuerzas Armadas I </v>
      </c>
      <c r="H97" s="136" t="str">
        <f>VLOOKUP(E97,VIP!$A$2:$O17866,7,FALSE)</f>
        <v>Si</v>
      </c>
      <c r="I97" s="136" t="str">
        <f>VLOOKUP(E97,VIP!$A$2:$O9831,8,FALSE)</f>
        <v>Si</v>
      </c>
      <c r="J97" s="136" t="str">
        <f>VLOOKUP(E97,VIP!$A$2:$O9781,8,FALSE)</f>
        <v>Si</v>
      </c>
      <c r="K97" s="136" t="str">
        <f>VLOOKUP(E97,VIP!$A$2:$O13355,6,0)</f>
        <v>NO</v>
      </c>
      <c r="L97" s="134" t="s">
        <v>2220</v>
      </c>
      <c r="M97" s="203" t="s">
        <v>2729</v>
      </c>
      <c r="N97" s="130" t="s">
        <v>2463</v>
      </c>
      <c r="O97" s="152" t="s">
        <v>2465</v>
      </c>
      <c r="P97" s="136"/>
      <c r="Q97" s="204">
        <v>44321.619675925926</v>
      </c>
    </row>
    <row r="98" spans="1:17" s="96" customFormat="1" ht="18" x14ac:dyDescent="0.25">
      <c r="A98" s="136" t="str">
        <f>VLOOKUP(E98,'LISTADO ATM'!$A$2:$C$899,3,0)</f>
        <v>DISTRITO NACIONAL</v>
      </c>
      <c r="B98" s="133" t="s">
        <v>2614</v>
      </c>
      <c r="C98" s="131">
        <v>44319.742835648147</v>
      </c>
      <c r="D98" s="131" t="s">
        <v>2181</v>
      </c>
      <c r="E98" s="132">
        <v>902</v>
      </c>
      <c r="F98" s="152" t="str">
        <f>VLOOKUP(E98,VIP!$A$2:$O12945,2,0)</f>
        <v>DRBR16A</v>
      </c>
      <c r="G98" s="136" t="str">
        <f>VLOOKUP(E98,'LISTADO ATM'!$A$2:$B$898,2,0)</f>
        <v xml:space="preserve">ATM Oficina Plaza Florida </v>
      </c>
      <c r="H98" s="136" t="str">
        <f>VLOOKUP(E98,VIP!$A$2:$O17866,7,FALSE)</f>
        <v>Si</v>
      </c>
      <c r="I98" s="136" t="str">
        <f>VLOOKUP(E98,VIP!$A$2:$O9831,8,FALSE)</f>
        <v>Si</v>
      </c>
      <c r="J98" s="136" t="str">
        <f>VLOOKUP(E98,VIP!$A$2:$O9781,8,FALSE)</f>
        <v>Si</v>
      </c>
      <c r="K98" s="136" t="str">
        <f>VLOOKUP(E98,VIP!$A$2:$O13355,6,0)</f>
        <v>NO</v>
      </c>
      <c r="L98" s="134" t="s">
        <v>2220</v>
      </c>
      <c r="M98" s="203" t="s">
        <v>2729</v>
      </c>
      <c r="N98" s="130" t="s">
        <v>2463</v>
      </c>
      <c r="O98" s="152" t="s">
        <v>2465</v>
      </c>
      <c r="P98" s="136"/>
      <c r="Q98" s="204">
        <v>44321.619675925926</v>
      </c>
    </row>
    <row r="99" spans="1:17" s="96" customFormat="1" ht="18" x14ac:dyDescent="0.25">
      <c r="A99" s="136" t="str">
        <f>VLOOKUP(E99,'LISTADO ATM'!$A$2:$C$899,3,0)</f>
        <v>DISTRITO NACIONAL</v>
      </c>
      <c r="B99" s="133" t="s">
        <v>2617</v>
      </c>
      <c r="C99" s="131">
        <v>44319.725115740737</v>
      </c>
      <c r="D99" s="131" t="s">
        <v>2181</v>
      </c>
      <c r="E99" s="132">
        <v>558</v>
      </c>
      <c r="F99" s="152" t="str">
        <f>VLOOKUP(E99,VIP!$A$2:$O12956,2,0)</f>
        <v>DRBR106</v>
      </c>
      <c r="G99" s="136" t="str">
        <f>VLOOKUP(E99,'LISTADO ATM'!$A$2:$B$898,2,0)</f>
        <v xml:space="preserve">ATM Base Naval 27 de Febrero (Sans Soucí) </v>
      </c>
      <c r="H99" s="136" t="str">
        <f>VLOOKUP(E99,VIP!$A$2:$O17877,7,FALSE)</f>
        <v>Si</v>
      </c>
      <c r="I99" s="136" t="str">
        <f>VLOOKUP(E99,VIP!$A$2:$O9842,8,FALSE)</f>
        <v>Si</v>
      </c>
      <c r="J99" s="136" t="str">
        <f>VLOOKUP(E99,VIP!$A$2:$O9792,8,FALSE)</f>
        <v>Si</v>
      </c>
      <c r="K99" s="136" t="str">
        <f>VLOOKUP(E99,VIP!$A$2:$O13366,6,0)</f>
        <v>NO</v>
      </c>
      <c r="L99" s="134" t="s">
        <v>2246</v>
      </c>
      <c r="M99" s="203" t="s">
        <v>2729</v>
      </c>
      <c r="N99" s="130" t="s">
        <v>2463</v>
      </c>
      <c r="O99" s="152" t="s">
        <v>2465</v>
      </c>
      <c r="P99" s="136"/>
      <c r="Q99" s="204">
        <v>44321.626087962963</v>
      </c>
    </row>
    <row r="100" spans="1:17" s="96" customFormat="1" ht="18" x14ac:dyDescent="0.25">
      <c r="A100" s="136" t="str">
        <f>VLOOKUP(E100,'LISTADO ATM'!$A$2:$C$899,3,0)</f>
        <v>DISTRITO NACIONAL</v>
      </c>
      <c r="B100" s="133" t="s">
        <v>2619</v>
      </c>
      <c r="C100" s="131">
        <v>44319.706076388888</v>
      </c>
      <c r="D100" s="131" t="s">
        <v>2459</v>
      </c>
      <c r="E100" s="132">
        <v>539</v>
      </c>
      <c r="F100" s="152" t="str">
        <f>VLOOKUP(E100,VIP!$A$2:$O12959,2,0)</f>
        <v>DRBR539</v>
      </c>
      <c r="G100" s="136" t="str">
        <f>VLOOKUP(E100,'LISTADO ATM'!$A$2:$B$898,2,0)</f>
        <v>ATM S/M La Cadena Los Proceres</v>
      </c>
      <c r="H100" s="136" t="str">
        <f>VLOOKUP(E100,VIP!$A$2:$O17880,7,FALSE)</f>
        <v>Si</v>
      </c>
      <c r="I100" s="136" t="str">
        <f>VLOOKUP(E100,VIP!$A$2:$O9845,8,FALSE)</f>
        <v>Si</v>
      </c>
      <c r="J100" s="136" t="str">
        <f>VLOOKUP(E100,VIP!$A$2:$O9795,8,FALSE)</f>
        <v>Si</v>
      </c>
      <c r="K100" s="136" t="str">
        <f>VLOOKUP(E100,VIP!$A$2:$O13369,6,0)</f>
        <v>NO</v>
      </c>
      <c r="L100" s="134" t="s">
        <v>2450</v>
      </c>
      <c r="M100" s="203" t="s">
        <v>2729</v>
      </c>
      <c r="N100" s="130" t="s">
        <v>2463</v>
      </c>
      <c r="O100" s="152" t="s">
        <v>2464</v>
      </c>
      <c r="P100" s="135"/>
      <c r="Q100" s="204">
        <v>44321.630555555559</v>
      </c>
    </row>
    <row r="101" spans="1:17" s="96" customFormat="1" ht="18" x14ac:dyDescent="0.25">
      <c r="A101" s="136"/>
      <c r="B101" s="133" t="s">
        <v>2611</v>
      </c>
      <c r="C101" s="131">
        <v>44319.242696759262</v>
      </c>
      <c r="D101" s="131" t="s">
        <v>2459</v>
      </c>
      <c r="E101" s="132">
        <v>180</v>
      </c>
      <c r="F101" s="152" t="str">
        <f>VLOOKUP(E101,VIP!$A$2:$O12945,2,0)</f>
        <v>DRBR180</v>
      </c>
      <c r="G101" s="136" t="str">
        <f>VLOOKUP(E101,'LISTADO ATM'!$A$2:$B$898,2,0)</f>
        <v xml:space="preserve">ATM Megacentro II </v>
      </c>
      <c r="H101" s="136" t="str">
        <f>VLOOKUP(E101,VIP!$A$2:$O17866,7,FALSE)</f>
        <v>Si</v>
      </c>
      <c r="I101" s="136" t="str">
        <f>VLOOKUP(E101,VIP!$A$2:$O9831,8,FALSE)</f>
        <v>Si</v>
      </c>
      <c r="J101" s="136" t="str">
        <f>VLOOKUP(E101,VIP!$A$2:$O9781,8,FALSE)</f>
        <v>Si</v>
      </c>
      <c r="K101" s="136" t="str">
        <f>VLOOKUP(E101,VIP!$A$2:$O13355,6,0)</f>
        <v>SI</v>
      </c>
      <c r="L101" s="134" t="s">
        <v>2450</v>
      </c>
      <c r="M101" s="203" t="s">
        <v>2729</v>
      </c>
      <c r="N101" s="130" t="s">
        <v>2463</v>
      </c>
      <c r="O101" s="152" t="s">
        <v>2464</v>
      </c>
      <c r="P101" s="136"/>
      <c r="Q101" s="204">
        <v>44321.630671296298</v>
      </c>
    </row>
    <row r="102" spans="1:17" s="96" customFormat="1" ht="18" x14ac:dyDescent="0.25">
      <c r="A102" s="136" t="str">
        <f>VLOOKUP(E102,'LISTADO ATM'!$A$2:$C$899,3,0)</f>
        <v>DISTRITO NACIONAL</v>
      </c>
      <c r="B102" s="133" t="s">
        <v>2610</v>
      </c>
      <c r="C102" s="131">
        <v>44319.240613425929</v>
      </c>
      <c r="D102" s="131" t="s">
        <v>2483</v>
      </c>
      <c r="E102" s="132">
        <v>239</v>
      </c>
      <c r="F102" s="152" t="str">
        <f>VLOOKUP(E102,VIP!$A$2:$O12920,2,0)</f>
        <v>DRBR239</v>
      </c>
      <c r="G102" s="136" t="str">
        <f>VLOOKUP(E102,'LISTADO ATM'!$A$2:$B$898,2,0)</f>
        <v xml:space="preserve">ATM Autobanco Charles de Gaulle </v>
      </c>
      <c r="H102" s="136" t="str">
        <f>VLOOKUP(E102,VIP!$A$2:$O17841,7,FALSE)</f>
        <v>Si</v>
      </c>
      <c r="I102" s="136" t="str">
        <f>VLOOKUP(E102,VIP!$A$2:$O9806,8,FALSE)</f>
        <v>Si</v>
      </c>
      <c r="J102" s="136" t="str">
        <f>VLOOKUP(E102,VIP!$A$2:$O9756,8,FALSE)</f>
        <v>Si</v>
      </c>
      <c r="K102" s="136" t="str">
        <f>VLOOKUP(E102,VIP!$A$2:$O13330,6,0)</f>
        <v>SI</v>
      </c>
      <c r="L102" s="134" t="s">
        <v>2609</v>
      </c>
      <c r="M102" s="130" t="s">
        <v>2456</v>
      </c>
      <c r="N102" s="130" t="s">
        <v>2463</v>
      </c>
      <c r="O102" s="152" t="s">
        <v>2484</v>
      </c>
      <c r="P102" s="135"/>
      <c r="Q102" s="130" t="s">
        <v>2609</v>
      </c>
    </row>
    <row r="103" spans="1:17" s="96" customFormat="1" ht="18" x14ac:dyDescent="0.25">
      <c r="A103" s="136" t="str">
        <f>VLOOKUP(E103,'LISTADO ATM'!$A$2:$C$899,3,0)</f>
        <v>DISTRITO NACIONAL</v>
      </c>
      <c r="B103" s="133" t="s">
        <v>2607</v>
      </c>
      <c r="C103" s="131">
        <v>44318.869108796294</v>
      </c>
      <c r="D103" s="131" t="s">
        <v>2459</v>
      </c>
      <c r="E103" s="132">
        <v>719</v>
      </c>
      <c r="F103" s="152" t="str">
        <f>VLOOKUP(E103,VIP!$A$2:$O12933,2,0)</f>
        <v>DRBR419</v>
      </c>
      <c r="G103" s="136" t="str">
        <f>VLOOKUP(E103,'LISTADO ATM'!$A$2:$B$898,2,0)</f>
        <v xml:space="preserve">ATM Ayuntamiento Municipal San Luís </v>
      </c>
      <c r="H103" s="136" t="str">
        <f>VLOOKUP(E103,VIP!$A$2:$O17854,7,FALSE)</f>
        <v>Si</v>
      </c>
      <c r="I103" s="136" t="str">
        <f>VLOOKUP(E103,VIP!$A$2:$O9819,8,FALSE)</f>
        <v>Si</v>
      </c>
      <c r="J103" s="136" t="str">
        <f>VLOOKUP(E103,VIP!$A$2:$O9769,8,FALSE)</f>
        <v>Si</v>
      </c>
      <c r="K103" s="136" t="str">
        <f>VLOOKUP(E103,VIP!$A$2:$O13343,6,0)</f>
        <v>NO</v>
      </c>
      <c r="L103" s="134" t="s">
        <v>2450</v>
      </c>
      <c r="M103" s="130" t="s">
        <v>2456</v>
      </c>
      <c r="N103" s="130" t="s">
        <v>2463</v>
      </c>
      <c r="O103" s="152" t="s">
        <v>2464</v>
      </c>
      <c r="P103" s="135"/>
      <c r="Q103" s="130" t="s">
        <v>2450</v>
      </c>
    </row>
    <row r="104" spans="1:17" s="96" customFormat="1" ht="18" x14ac:dyDescent="0.25">
      <c r="A104" s="136" t="str">
        <f>VLOOKUP(E104,'LISTADO ATM'!$A$2:$C$899,3,0)</f>
        <v>DISTRITO NACIONAL</v>
      </c>
      <c r="B104" s="133" t="s">
        <v>2602</v>
      </c>
      <c r="C104" s="131">
        <v>44318.720231481479</v>
      </c>
      <c r="D104" s="131" t="s">
        <v>2459</v>
      </c>
      <c r="E104" s="132">
        <v>300</v>
      </c>
      <c r="F104" s="152" t="str">
        <f>VLOOKUP(E104,VIP!$A$2:$O12935,2,0)</f>
        <v>DRBR300</v>
      </c>
      <c r="G104" s="136" t="str">
        <f>VLOOKUP(E104,'LISTADO ATM'!$A$2:$B$898,2,0)</f>
        <v xml:space="preserve">ATM S/M Aprezio Los Guaricanos </v>
      </c>
      <c r="H104" s="136" t="str">
        <f>VLOOKUP(E104,VIP!$A$2:$O17856,7,FALSE)</f>
        <v>Si</v>
      </c>
      <c r="I104" s="136" t="str">
        <f>VLOOKUP(E104,VIP!$A$2:$O9821,8,FALSE)</f>
        <v>Si</v>
      </c>
      <c r="J104" s="136" t="str">
        <f>VLOOKUP(E104,VIP!$A$2:$O9771,8,FALSE)</f>
        <v>Si</v>
      </c>
      <c r="K104" s="136" t="str">
        <f>VLOOKUP(E104,VIP!$A$2:$O13345,6,0)</f>
        <v>NO</v>
      </c>
      <c r="L104" s="134" t="s">
        <v>2450</v>
      </c>
      <c r="M104" s="130" t="s">
        <v>2456</v>
      </c>
      <c r="N104" s="130" t="s">
        <v>2463</v>
      </c>
      <c r="O104" s="152" t="s">
        <v>2464</v>
      </c>
      <c r="P104" s="136"/>
      <c r="Q104" s="130" t="s">
        <v>2450</v>
      </c>
    </row>
    <row r="105" spans="1:17" s="96" customFormat="1" ht="18" x14ac:dyDescent="0.25">
      <c r="A105" s="136" t="str">
        <f>VLOOKUP(E105,'LISTADO ATM'!$A$2:$C$899,3,0)</f>
        <v>DISTRITO NACIONAL</v>
      </c>
      <c r="B105" s="133" t="s">
        <v>2604</v>
      </c>
      <c r="C105" s="131">
        <v>44318.713680555556</v>
      </c>
      <c r="D105" s="131" t="s">
        <v>2459</v>
      </c>
      <c r="E105" s="132">
        <v>54</v>
      </c>
      <c r="F105" s="152" t="str">
        <f>VLOOKUP(E105,VIP!$A$2:$O12939,2,0)</f>
        <v>DRBR054</v>
      </c>
      <c r="G105" s="136" t="str">
        <f>VLOOKUP(E105,'LISTADO ATM'!$A$2:$B$898,2,0)</f>
        <v xml:space="preserve">ATM Autoservicio Galería 360 </v>
      </c>
      <c r="H105" s="136" t="str">
        <f>VLOOKUP(E105,VIP!$A$2:$O17860,7,FALSE)</f>
        <v>Si</v>
      </c>
      <c r="I105" s="136" t="str">
        <f>VLOOKUP(E105,VIP!$A$2:$O9825,8,FALSE)</f>
        <v>Si</v>
      </c>
      <c r="J105" s="136" t="str">
        <f>VLOOKUP(E105,VIP!$A$2:$O9775,8,FALSE)</f>
        <v>Si</v>
      </c>
      <c r="K105" s="136" t="str">
        <f>VLOOKUP(E105,VIP!$A$2:$O13349,6,0)</f>
        <v>NO</v>
      </c>
      <c r="L105" s="134" t="s">
        <v>2513</v>
      </c>
      <c r="M105" s="203" t="s">
        <v>2729</v>
      </c>
      <c r="N105" s="205" t="s">
        <v>2463</v>
      </c>
      <c r="O105" s="152" t="s">
        <v>2464</v>
      </c>
      <c r="P105" s="136"/>
      <c r="Q105" s="204">
        <v>44321.621689814812</v>
      </c>
    </row>
    <row r="106" spans="1:17" s="96" customFormat="1" ht="18" x14ac:dyDescent="0.25">
      <c r="A106" s="136" t="str">
        <f>VLOOKUP(E106,'LISTADO ATM'!$A$2:$C$899,3,0)</f>
        <v>DISTRITO NACIONAL</v>
      </c>
      <c r="B106" s="133" t="s">
        <v>2605</v>
      </c>
      <c r="C106" s="131">
        <v>44318.682476851849</v>
      </c>
      <c r="D106" s="131" t="s">
        <v>2459</v>
      </c>
      <c r="E106" s="132">
        <v>60</v>
      </c>
      <c r="F106" s="152" t="str">
        <f>VLOOKUP(E106,VIP!$A$2:$O12944,2,0)</f>
        <v>DRBR060</v>
      </c>
      <c r="G106" s="136" t="str">
        <f>VLOOKUP(E106,'LISTADO ATM'!$A$2:$B$898,2,0)</f>
        <v xml:space="preserve">ATM Autobanco 27 de Febrero </v>
      </c>
      <c r="H106" s="136" t="str">
        <f>VLOOKUP(E106,VIP!$A$2:$O17865,7,FALSE)</f>
        <v>Si</v>
      </c>
      <c r="I106" s="136" t="str">
        <f>VLOOKUP(E106,VIP!$A$2:$O9830,8,FALSE)</f>
        <v>Si</v>
      </c>
      <c r="J106" s="136" t="str">
        <f>VLOOKUP(E106,VIP!$A$2:$O9780,8,FALSE)</f>
        <v>Si</v>
      </c>
      <c r="K106" s="136" t="str">
        <f>VLOOKUP(E106,VIP!$A$2:$O13354,6,0)</f>
        <v>NO</v>
      </c>
      <c r="L106" s="134" t="s">
        <v>2450</v>
      </c>
      <c r="M106" s="203" t="s">
        <v>2729</v>
      </c>
      <c r="N106" s="205" t="s">
        <v>2463</v>
      </c>
      <c r="O106" s="152" t="s">
        <v>2464</v>
      </c>
      <c r="P106" s="136"/>
      <c r="Q106" s="204">
        <v>44321.63380787037</v>
      </c>
    </row>
    <row r="107" spans="1:17" s="96" customFormat="1" ht="18" x14ac:dyDescent="0.25">
      <c r="A107" s="136" t="str">
        <f>VLOOKUP(E107,'LISTADO ATM'!$A$2:$C$899,3,0)</f>
        <v>DISTRITO NACIONAL</v>
      </c>
      <c r="B107" s="133" t="s">
        <v>2593</v>
      </c>
      <c r="C107" s="131">
        <v>44318.429537037038</v>
      </c>
      <c r="D107" s="131" t="s">
        <v>2459</v>
      </c>
      <c r="E107" s="132">
        <v>149</v>
      </c>
      <c r="F107" s="152" t="str">
        <f>VLOOKUP(E107,VIP!$A$2:$O12888,2,0)</f>
        <v>DRBR149</v>
      </c>
      <c r="G107" s="136" t="str">
        <f>VLOOKUP(E107,'LISTADO ATM'!$A$2:$B$898,2,0)</f>
        <v>ATM Estación Metro Concepción</v>
      </c>
      <c r="H107" s="136" t="str">
        <f>VLOOKUP(E107,VIP!$A$2:$O17809,7,FALSE)</f>
        <v>N/A</v>
      </c>
      <c r="I107" s="136" t="str">
        <f>VLOOKUP(E107,VIP!$A$2:$O9774,8,FALSE)</f>
        <v>N/A</v>
      </c>
      <c r="J107" s="136" t="str">
        <f>VLOOKUP(E107,VIP!$A$2:$O9724,8,FALSE)</f>
        <v>N/A</v>
      </c>
      <c r="K107" s="136" t="str">
        <f>VLOOKUP(E107,VIP!$A$2:$O13298,6,0)</f>
        <v>N/A</v>
      </c>
      <c r="L107" s="134" t="s">
        <v>2450</v>
      </c>
      <c r="M107" s="203" t="s">
        <v>2729</v>
      </c>
      <c r="N107" s="205" t="s">
        <v>2463</v>
      </c>
      <c r="O107" s="152" t="s">
        <v>2464</v>
      </c>
      <c r="P107" s="136"/>
      <c r="Q107" s="204">
        <v>44321.634293981479</v>
      </c>
    </row>
    <row r="108" spans="1:17" s="96" customFormat="1" ht="18" x14ac:dyDescent="0.25">
      <c r="A108" s="136" t="str">
        <f>VLOOKUP(E108,'LISTADO ATM'!$A$2:$C$899,3,0)</f>
        <v>DISTRITO NACIONAL</v>
      </c>
      <c r="B108" s="133" t="s">
        <v>2596</v>
      </c>
      <c r="C108" s="131">
        <v>44318.374444444446</v>
      </c>
      <c r="D108" s="131" t="s">
        <v>2459</v>
      </c>
      <c r="E108" s="132">
        <v>915</v>
      </c>
      <c r="F108" s="152" t="str">
        <f>VLOOKUP(E108,VIP!$A$2:$O12906,2,0)</f>
        <v>DRBR24F</v>
      </c>
      <c r="G108" s="136" t="str">
        <f>VLOOKUP(E108,'LISTADO ATM'!$A$2:$B$898,2,0)</f>
        <v xml:space="preserve">ATM Multicentro La Sirena Aut. Duarte </v>
      </c>
      <c r="H108" s="136" t="str">
        <f>VLOOKUP(E108,VIP!$A$2:$O17827,7,FALSE)</f>
        <v>Si</v>
      </c>
      <c r="I108" s="136" t="str">
        <f>VLOOKUP(E108,VIP!$A$2:$O9792,8,FALSE)</f>
        <v>Si</v>
      </c>
      <c r="J108" s="136" t="str">
        <f>VLOOKUP(E108,VIP!$A$2:$O9742,8,FALSE)</f>
        <v>Si</v>
      </c>
      <c r="K108" s="136" t="str">
        <f>VLOOKUP(E108,VIP!$A$2:$O13316,6,0)</f>
        <v>SI</v>
      </c>
      <c r="L108" s="134" t="s">
        <v>2450</v>
      </c>
      <c r="M108" s="203" t="s">
        <v>2729</v>
      </c>
      <c r="N108" s="205" t="s">
        <v>2463</v>
      </c>
      <c r="O108" s="152" t="s">
        <v>2464</v>
      </c>
      <c r="P108" s="136"/>
      <c r="Q108" s="204">
        <v>44321.630868055552</v>
      </c>
    </row>
    <row r="109" spans="1:17" s="96" customFormat="1" ht="18" x14ac:dyDescent="0.25">
      <c r="A109" s="136" t="str">
        <f>VLOOKUP(E109,'LISTADO ATM'!$A$2:$C$899,3,0)</f>
        <v>DISTRITO NACIONAL</v>
      </c>
      <c r="B109" s="133" t="s">
        <v>2590</v>
      </c>
      <c r="C109" s="131">
        <v>44317.846064814818</v>
      </c>
      <c r="D109" s="131" t="s">
        <v>2181</v>
      </c>
      <c r="E109" s="132">
        <v>34</v>
      </c>
      <c r="F109" s="152" t="str">
        <f>VLOOKUP(E109,VIP!$A$2:$O13028,2,0)</f>
        <v>DRBR034</v>
      </c>
      <c r="G109" s="136" t="str">
        <f>VLOOKUP(E109,'LISTADO ATM'!$A$2:$B$898,2,0)</f>
        <v xml:space="preserve">ATM Plaza de la Salud </v>
      </c>
      <c r="H109" s="136" t="str">
        <f>VLOOKUP(E109,VIP!$A$2:$O17949,7,FALSE)</f>
        <v>Si</v>
      </c>
      <c r="I109" s="136" t="str">
        <f>VLOOKUP(E109,VIP!$A$2:$O9914,8,FALSE)</f>
        <v>Si</v>
      </c>
      <c r="J109" s="136" t="str">
        <f>VLOOKUP(E109,VIP!$A$2:$O9864,8,FALSE)</f>
        <v>Si</v>
      </c>
      <c r="K109" s="136" t="str">
        <f>VLOOKUP(E109,VIP!$A$2:$O13438,6,0)</f>
        <v>NO</v>
      </c>
      <c r="L109" s="134" t="s">
        <v>2220</v>
      </c>
      <c r="M109" s="203" t="s">
        <v>2729</v>
      </c>
      <c r="N109" s="205" t="s">
        <v>2463</v>
      </c>
      <c r="O109" s="152" t="s">
        <v>2465</v>
      </c>
      <c r="P109" s="135"/>
      <c r="Q109" s="204">
        <v>44321.616747685184</v>
      </c>
    </row>
    <row r="110" spans="1:17" s="96" customFormat="1" ht="18" x14ac:dyDescent="0.25">
      <c r="A110" s="136" t="str">
        <f>VLOOKUP(E110,'LISTADO ATM'!$A$2:$C$899,3,0)</f>
        <v>DISTRITO NACIONAL</v>
      </c>
      <c r="B110" s="133" t="s">
        <v>2585</v>
      </c>
      <c r="C110" s="131">
        <v>44317.609525462962</v>
      </c>
      <c r="D110" s="131" t="s">
        <v>2181</v>
      </c>
      <c r="E110" s="132">
        <v>446</v>
      </c>
      <c r="F110" s="152" t="str">
        <f>VLOOKUP(E110,VIP!$A$2:$O13013,2,0)</f>
        <v>DRBR446</v>
      </c>
      <c r="G110" s="136" t="str">
        <f>VLOOKUP(E110,'LISTADO ATM'!$A$2:$B$898,2,0)</f>
        <v>ATM Hipodromo V Centenario</v>
      </c>
      <c r="H110" s="136" t="str">
        <f>VLOOKUP(E110,VIP!$A$2:$O17934,7,FALSE)</f>
        <v>Si</v>
      </c>
      <c r="I110" s="136" t="str">
        <f>VLOOKUP(E110,VIP!$A$2:$O9899,8,FALSE)</f>
        <v>Si</v>
      </c>
      <c r="J110" s="136" t="str">
        <f>VLOOKUP(E110,VIP!$A$2:$O9849,8,FALSE)</f>
        <v>Si</v>
      </c>
      <c r="K110" s="136" t="str">
        <f>VLOOKUP(E110,VIP!$A$2:$O13423,6,0)</f>
        <v>NO</v>
      </c>
      <c r="L110" s="134" t="s">
        <v>2220</v>
      </c>
      <c r="M110" s="203" t="s">
        <v>2729</v>
      </c>
      <c r="N110" s="205" t="s">
        <v>2463</v>
      </c>
      <c r="O110" s="152" t="s">
        <v>2465</v>
      </c>
      <c r="P110" s="135"/>
      <c r="Q110" s="204">
        <v>44321.585868055554</v>
      </c>
    </row>
    <row r="111" spans="1:17" s="96" customFormat="1" ht="18" x14ac:dyDescent="0.25">
      <c r="A111" s="136" t="str">
        <f>VLOOKUP(E111,'LISTADO ATM'!$A$2:$C$899,3,0)</f>
        <v>DISTRITO NACIONAL</v>
      </c>
      <c r="B111" s="133" t="s">
        <v>2586</v>
      </c>
      <c r="C111" s="131">
        <v>44317.516053240739</v>
      </c>
      <c r="D111" s="131" t="s">
        <v>2181</v>
      </c>
      <c r="E111" s="132">
        <v>118</v>
      </c>
      <c r="F111" s="152" t="str">
        <f>VLOOKUP(E111,VIP!$A$2:$O13027,2,0)</f>
        <v>DRBR118</v>
      </c>
      <c r="G111" s="136" t="str">
        <f>VLOOKUP(E111,'LISTADO ATM'!$A$2:$B$898,2,0)</f>
        <v>ATM Plaza Torino</v>
      </c>
      <c r="H111" s="136" t="str">
        <f>VLOOKUP(E111,VIP!$A$2:$O17948,7,FALSE)</f>
        <v>N/A</v>
      </c>
      <c r="I111" s="136" t="str">
        <f>VLOOKUP(E111,VIP!$A$2:$O9913,8,FALSE)</f>
        <v>N/A</v>
      </c>
      <c r="J111" s="136" t="str">
        <f>VLOOKUP(E111,VIP!$A$2:$O9863,8,FALSE)</f>
        <v>N/A</v>
      </c>
      <c r="K111" s="136" t="str">
        <f>VLOOKUP(E111,VIP!$A$2:$O13437,6,0)</f>
        <v>N/A</v>
      </c>
      <c r="L111" s="134" t="s">
        <v>2246</v>
      </c>
      <c r="M111" s="130" t="s">
        <v>2456</v>
      </c>
      <c r="N111" s="205" t="s">
        <v>2463</v>
      </c>
      <c r="O111" s="152" t="s">
        <v>2465</v>
      </c>
      <c r="P111" s="136"/>
      <c r="Q111" s="130" t="s">
        <v>2246</v>
      </c>
    </row>
    <row r="112" spans="1:17" s="96" customFormat="1" ht="18" x14ac:dyDescent="0.25">
      <c r="A112" s="136" t="str">
        <f>VLOOKUP(E112,'LISTADO ATM'!$A$2:$C$899,3,0)</f>
        <v>DISTRITO NACIONAL</v>
      </c>
      <c r="B112" s="133" t="s">
        <v>2582</v>
      </c>
      <c r="C112" s="131">
        <v>44317.434791666667</v>
      </c>
      <c r="D112" s="131" t="s">
        <v>2459</v>
      </c>
      <c r="E112" s="132">
        <v>70</v>
      </c>
      <c r="F112" s="152" t="str">
        <f>VLOOKUP(E112,VIP!$A$2:$O13012,2,0)</f>
        <v>DRBR070</v>
      </c>
      <c r="G112" s="136" t="str">
        <f>VLOOKUP(E112,'LISTADO ATM'!$A$2:$B$898,2,0)</f>
        <v xml:space="preserve">ATM Autoservicio Plaza Lama Zona Oriental </v>
      </c>
      <c r="H112" s="136" t="str">
        <f>VLOOKUP(E112,VIP!$A$2:$O17933,7,FALSE)</f>
        <v>Si</v>
      </c>
      <c r="I112" s="136" t="str">
        <f>VLOOKUP(E112,VIP!$A$2:$O9898,8,FALSE)</f>
        <v>Si</v>
      </c>
      <c r="J112" s="136" t="str">
        <f>VLOOKUP(E112,VIP!$A$2:$O9848,8,FALSE)</f>
        <v>Si</v>
      </c>
      <c r="K112" s="136" t="str">
        <f>VLOOKUP(E112,VIP!$A$2:$O13422,6,0)</f>
        <v>NO</v>
      </c>
      <c r="L112" s="134" t="s">
        <v>2584</v>
      </c>
      <c r="M112" s="203" t="s">
        <v>2729</v>
      </c>
      <c r="N112" s="205" t="s">
        <v>2463</v>
      </c>
      <c r="O112" s="152" t="s">
        <v>2464</v>
      </c>
      <c r="P112" s="136"/>
      <c r="Q112" s="204">
        <v>44321.448287037034</v>
      </c>
    </row>
    <row r="113" spans="1:17" s="96" customFormat="1" ht="18" x14ac:dyDescent="0.25">
      <c r="A113" s="136" t="str">
        <f>VLOOKUP(E113,'LISTADO ATM'!$A$2:$C$899,3,0)</f>
        <v>DISTRITO NACIONAL</v>
      </c>
      <c r="B113" s="133" t="s">
        <v>2583</v>
      </c>
      <c r="C113" s="131">
        <v>44317.427384259259</v>
      </c>
      <c r="D113" s="131" t="s">
        <v>2459</v>
      </c>
      <c r="E113" s="132">
        <v>443</v>
      </c>
      <c r="F113" s="152" t="str">
        <f>VLOOKUP(E113,VIP!$A$2:$O13014,2,0)</f>
        <v>DRBR443</v>
      </c>
      <c r="G113" s="136" t="str">
        <f>VLOOKUP(E113,'LISTADO ATM'!$A$2:$B$898,2,0)</f>
        <v xml:space="preserve">ATM Edificio San Rafael </v>
      </c>
      <c r="H113" s="136" t="str">
        <f>VLOOKUP(E113,VIP!$A$2:$O17935,7,FALSE)</f>
        <v>Si</v>
      </c>
      <c r="I113" s="136" t="str">
        <f>VLOOKUP(E113,VIP!$A$2:$O9900,8,FALSE)</f>
        <v>Si</v>
      </c>
      <c r="J113" s="136" t="str">
        <f>VLOOKUP(E113,VIP!$A$2:$O9850,8,FALSE)</f>
        <v>Si</v>
      </c>
      <c r="K113" s="136" t="str">
        <f>VLOOKUP(E113,VIP!$A$2:$O13424,6,0)</f>
        <v>NO</v>
      </c>
      <c r="L113" s="134" t="s">
        <v>2450</v>
      </c>
      <c r="M113" s="203" t="s">
        <v>2729</v>
      </c>
      <c r="N113" s="205" t="s">
        <v>2463</v>
      </c>
      <c r="O113" s="152" t="s">
        <v>2464</v>
      </c>
      <c r="P113" s="136"/>
      <c r="Q113" s="204">
        <v>44321.634560185186</v>
      </c>
    </row>
    <row r="114" spans="1:17" s="96" customFormat="1" ht="18" x14ac:dyDescent="0.25">
      <c r="A114" s="136" t="str">
        <f>VLOOKUP(E114,'LISTADO ATM'!$A$2:$C$899,3,0)</f>
        <v>DISTRITO NACIONAL</v>
      </c>
      <c r="B114" s="133" t="s">
        <v>2581</v>
      </c>
      <c r="C114" s="131">
        <v>44317.244270833333</v>
      </c>
      <c r="D114" s="131" t="s">
        <v>2459</v>
      </c>
      <c r="E114" s="132">
        <v>147</v>
      </c>
      <c r="F114" s="152" t="str">
        <f>VLOOKUP(E114,VIP!$A$2:$O13017,2,0)</f>
        <v>DRBR147</v>
      </c>
      <c r="G114" s="136" t="str">
        <f>VLOOKUP(E114,'LISTADO ATM'!$A$2:$B$898,2,0)</f>
        <v xml:space="preserve">ATM Kiosco Megacentro I </v>
      </c>
      <c r="H114" s="136" t="str">
        <f>VLOOKUP(E114,VIP!$A$2:$O17938,7,FALSE)</f>
        <v>Si</v>
      </c>
      <c r="I114" s="136" t="str">
        <f>VLOOKUP(E114,VIP!$A$2:$O9903,8,FALSE)</f>
        <v>Si</v>
      </c>
      <c r="J114" s="136" t="str">
        <f>VLOOKUP(E114,VIP!$A$2:$O9853,8,FALSE)</f>
        <v>Si</v>
      </c>
      <c r="K114" s="136" t="str">
        <f>VLOOKUP(E114,VIP!$A$2:$O13427,6,0)</f>
        <v>NO</v>
      </c>
      <c r="L114" s="134" t="s">
        <v>2450</v>
      </c>
      <c r="M114" s="130" t="s">
        <v>2456</v>
      </c>
      <c r="N114" s="205" t="s">
        <v>2463</v>
      </c>
      <c r="O114" s="152" t="s">
        <v>2464</v>
      </c>
      <c r="P114" s="135"/>
      <c r="Q114" s="130" t="s">
        <v>2450</v>
      </c>
    </row>
    <row r="115" spans="1:17" s="96" customFormat="1" ht="18" x14ac:dyDescent="0.25">
      <c r="A115" s="136" t="str">
        <f>VLOOKUP(E115,'LISTADO ATM'!$A$2:$C$899,3,0)</f>
        <v>DISTRITO NACIONAL</v>
      </c>
      <c r="B115" s="133">
        <v>3335871834</v>
      </c>
      <c r="C115" s="131">
        <v>44317.240648148145</v>
      </c>
      <c r="D115" s="131" t="s">
        <v>2459</v>
      </c>
      <c r="E115" s="132">
        <v>359</v>
      </c>
      <c r="F115" s="152" t="str">
        <f>VLOOKUP(E115,VIP!$A$2:$O12981,2,0)</f>
        <v>DRBR359</v>
      </c>
      <c r="G115" s="136" t="str">
        <f>VLOOKUP(E115,'LISTADO ATM'!$A$2:$B$898,2,0)</f>
        <v>ATM S/M Bravo Ozama</v>
      </c>
      <c r="H115" s="136" t="str">
        <f>VLOOKUP(E115,VIP!$A$2:$O17902,7,FALSE)</f>
        <v>N/A</v>
      </c>
      <c r="I115" s="136" t="str">
        <f>VLOOKUP(E115,VIP!$A$2:$O9867,8,FALSE)</f>
        <v>N/A</v>
      </c>
      <c r="J115" s="136" t="str">
        <f>VLOOKUP(E115,VIP!$A$2:$O9817,8,FALSE)</f>
        <v>N/A</v>
      </c>
      <c r="K115" s="136" t="str">
        <f>VLOOKUP(E115,VIP!$A$2:$O13391,6,0)</f>
        <v>N/A</v>
      </c>
      <c r="L115" s="134" t="s">
        <v>2450</v>
      </c>
      <c r="M115" s="203" t="s">
        <v>2729</v>
      </c>
      <c r="N115" s="205" t="s">
        <v>2463</v>
      </c>
      <c r="O115" s="152" t="s">
        <v>2464</v>
      </c>
      <c r="P115" s="136"/>
      <c r="Q115" s="204">
        <v>44321.632754629631</v>
      </c>
    </row>
    <row r="116" spans="1:17" s="96" customFormat="1" ht="18" x14ac:dyDescent="0.25">
      <c r="A116" s="136" t="str">
        <f>VLOOKUP(E116,'LISTADO ATM'!$A$2:$C$899,3,0)</f>
        <v>DISTRITO NACIONAL</v>
      </c>
      <c r="B116" s="133" t="s">
        <v>2577</v>
      </c>
      <c r="C116" s="131">
        <v>44316.891087962962</v>
      </c>
      <c r="D116" s="131" t="s">
        <v>2459</v>
      </c>
      <c r="E116" s="132">
        <v>816</v>
      </c>
      <c r="F116" s="152" t="str">
        <f>VLOOKUP(E116,VIP!$A$2:$O12957,2,0)</f>
        <v>DRBR816</v>
      </c>
      <c r="G116" s="136" t="str">
        <f>VLOOKUP(E116,'LISTADO ATM'!$A$2:$B$898,2,0)</f>
        <v xml:space="preserve">ATM Oficina Pedro Brand </v>
      </c>
      <c r="H116" s="136" t="str">
        <f>VLOOKUP(E116,VIP!$A$2:$O17878,7,FALSE)</f>
        <v>Si</v>
      </c>
      <c r="I116" s="136" t="str">
        <f>VLOOKUP(E116,VIP!$A$2:$O9843,8,FALSE)</f>
        <v>Si</v>
      </c>
      <c r="J116" s="136" t="str">
        <f>VLOOKUP(E116,VIP!$A$2:$O9793,8,FALSE)</f>
        <v>Si</v>
      </c>
      <c r="K116" s="136" t="str">
        <f>VLOOKUP(E116,VIP!$A$2:$O13367,6,0)</f>
        <v>NO</v>
      </c>
      <c r="L116" s="134" t="s">
        <v>2513</v>
      </c>
      <c r="M116" s="203" t="s">
        <v>2729</v>
      </c>
      <c r="N116" s="205" t="s">
        <v>2463</v>
      </c>
      <c r="O116" s="152" t="s">
        <v>2464</v>
      </c>
      <c r="P116" s="136"/>
      <c r="Q116" s="204">
        <v>44321.628078703703</v>
      </c>
    </row>
    <row r="117" spans="1:17" s="96" customFormat="1" ht="18" x14ac:dyDescent="0.25">
      <c r="A117" s="136" t="str">
        <f>VLOOKUP(E117,'LISTADO ATM'!$A$2:$C$899,3,0)</f>
        <v>SUR</v>
      </c>
      <c r="B117" s="133" t="s">
        <v>2589</v>
      </c>
      <c r="C117" s="131">
        <v>44316.861608796295</v>
      </c>
      <c r="D117" s="131" t="s">
        <v>2483</v>
      </c>
      <c r="E117" s="132">
        <v>5</v>
      </c>
      <c r="F117" s="152" t="str">
        <f>VLOOKUP(E117,VIP!$A$2:$O12981,2,0)</f>
        <v>DRBR005</v>
      </c>
      <c r="G117" s="136" t="str">
        <f>VLOOKUP(E117,'LISTADO ATM'!$A$2:$B$898,2,0)</f>
        <v>ATM Oficina Autoservicio Villa Ofelia (San Juan)</v>
      </c>
      <c r="H117" s="136" t="str">
        <f>VLOOKUP(E117,VIP!$A$2:$O17902,7,FALSE)</f>
        <v>Si</v>
      </c>
      <c r="I117" s="136" t="str">
        <f>VLOOKUP(E117,VIP!$A$2:$O9867,8,FALSE)</f>
        <v>Si</v>
      </c>
      <c r="J117" s="136" t="str">
        <f>VLOOKUP(E117,VIP!$A$2:$O9817,8,FALSE)</f>
        <v>Si</v>
      </c>
      <c r="K117" s="136" t="str">
        <f>VLOOKUP(E117,VIP!$A$2:$O13391,6,0)</f>
        <v>NO</v>
      </c>
      <c r="L117" s="134" t="s">
        <v>2513</v>
      </c>
      <c r="M117" s="203" t="s">
        <v>2729</v>
      </c>
      <c r="N117" s="205" t="s">
        <v>2463</v>
      </c>
      <c r="O117" s="152" t="s">
        <v>2484</v>
      </c>
      <c r="P117" s="136"/>
      <c r="Q117" s="204">
        <v>44321.428159722222</v>
      </c>
    </row>
    <row r="118" spans="1:17" s="96" customFormat="1" ht="18" x14ac:dyDescent="0.25">
      <c r="A118" s="136" t="str">
        <f>VLOOKUP(E118,'LISTADO ATM'!$A$2:$C$899,3,0)</f>
        <v>ESTE</v>
      </c>
      <c r="B118" s="133" t="s">
        <v>2578</v>
      </c>
      <c r="C118" s="131">
        <v>44316.815462962964</v>
      </c>
      <c r="D118" s="131" t="s">
        <v>2181</v>
      </c>
      <c r="E118" s="132">
        <v>68</v>
      </c>
      <c r="F118" s="152" t="str">
        <f>VLOOKUP(E118,VIP!$A$2:$O12991,2,0)</f>
        <v>DRBR068</v>
      </c>
      <c r="G118" s="136" t="str">
        <f>VLOOKUP(E118,'LISTADO ATM'!$A$2:$B$898,2,0)</f>
        <v xml:space="preserve">ATM Hotel Nickelodeon (Punta Cana) </v>
      </c>
      <c r="H118" s="136" t="str">
        <f>VLOOKUP(E118,VIP!$A$2:$O17912,7,FALSE)</f>
        <v>Si</v>
      </c>
      <c r="I118" s="136" t="str">
        <f>VLOOKUP(E118,VIP!$A$2:$O9877,8,FALSE)</f>
        <v>Si</v>
      </c>
      <c r="J118" s="136" t="str">
        <f>VLOOKUP(E118,VIP!$A$2:$O9827,8,FALSE)</f>
        <v>Si</v>
      </c>
      <c r="K118" s="136" t="str">
        <f>VLOOKUP(E118,VIP!$A$2:$O13401,6,0)</f>
        <v>NO</v>
      </c>
      <c r="L118" s="134" t="s">
        <v>2220</v>
      </c>
      <c r="M118" s="130" t="s">
        <v>2456</v>
      </c>
      <c r="N118" s="205" t="s">
        <v>2463</v>
      </c>
      <c r="O118" s="152" t="s">
        <v>2465</v>
      </c>
      <c r="P118" s="135"/>
      <c r="Q118" s="130" t="s">
        <v>2220</v>
      </c>
    </row>
    <row r="119" spans="1:17" s="96" customFormat="1" ht="18" x14ac:dyDescent="0.25">
      <c r="A119" s="136" t="str">
        <f>VLOOKUP(E119,'LISTADO ATM'!$A$2:$C$899,3,0)</f>
        <v>DISTRITO NACIONAL</v>
      </c>
      <c r="B119" s="133">
        <v>3335870606</v>
      </c>
      <c r="C119" s="131">
        <v>44316.350694444445</v>
      </c>
      <c r="D119" s="131" t="s">
        <v>2459</v>
      </c>
      <c r="E119" s="132">
        <v>12</v>
      </c>
      <c r="F119" s="152" t="str">
        <f>VLOOKUP(E119,VIP!$A$2:$O12943,2,0)</f>
        <v>DRBR012</v>
      </c>
      <c r="G119" s="136" t="str">
        <f>VLOOKUP(E119,'LISTADO ATM'!$A$2:$B$898,2,0)</f>
        <v xml:space="preserve">ATM Comercial Ganadera (San Isidro) </v>
      </c>
      <c r="H119" s="136" t="str">
        <f>VLOOKUP(E119,VIP!$A$2:$O17864,7,FALSE)</f>
        <v>Si</v>
      </c>
      <c r="I119" s="136" t="str">
        <f>VLOOKUP(E119,VIP!$A$2:$O9829,8,FALSE)</f>
        <v>No</v>
      </c>
      <c r="J119" s="136" t="str">
        <f>VLOOKUP(E119,VIP!$A$2:$O9779,8,FALSE)</f>
        <v>No</v>
      </c>
      <c r="K119" s="136" t="str">
        <f>VLOOKUP(E119,VIP!$A$2:$O13353,6,0)</f>
        <v>NO</v>
      </c>
      <c r="L119" s="134" t="s">
        <v>2419</v>
      </c>
      <c r="M119" s="130" t="s">
        <v>2456</v>
      </c>
      <c r="N119" s="205" t="s">
        <v>2463</v>
      </c>
      <c r="O119" s="152" t="s">
        <v>2464</v>
      </c>
      <c r="P119" s="135"/>
      <c r="Q119" s="130" t="s">
        <v>2419</v>
      </c>
    </row>
  </sheetData>
  <autoFilter ref="A4:Q69">
    <filterColumn colId="12">
      <filters>
        <filter val="En Servicio"/>
      </filters>
    </filterColumn>
    <sortState ref="A5:Q119">
      <sortCondition descending="1" ref="C4:C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0:E1048576 E70:E91 E1:E4">
    <cfRule type="duplicateValues" dxfId="370" priority="371"/>
  </conditionalFormatting>
  <conditionalFormatting sqref="E120:E1048576 E70:E91 E1:E4">
    <cfRule type="duplicateValues" dxfId="369" priority="367"/>
    <cfRule type="duplicateValues" dxfId="368" priority="368"/>
  </conditionalFormatting>
  <conditionalFormatting sqref="B120:B1048576 B1:B4">
    <cfRule type="duplicateValues" dxfId="367" priority="354"/>
  </conditionalFormatting>
  <conditionalFormatting sqref="E120:E1048576 E70:E91 E1:E4">
    <cfRule type="duplicateValues" dxfId="366" priority="264"/>
    <cfRule type="duplicateValues" dxfId="365" priority="282"/>
    <cfRule type="duplicateValues" dxfId="364" priority="313"/>
    <cfRule type="duplicateValues" dxfId="363" priority="329"/>
  </conditionalFormatting>
  <conditionalFormatting sqref="E120:E1048576 E70:E91">
    <cfRule type="duplicateValues" dxfId="362" priority="237"/>
    <cfRule type="duplicateValues" dxfId="361" priority="238"/>
  </conditionalFormatting>
  <conditionalFormatting sqref="E120:E1048576 E70:E91">
    <cfRule type="duplicateValues" dxfId="360" priority="230"/>
  </conditionalFormatting>
  <conditionalFormatting sqref="B13">
    <cfRule type="duplicateValues" dxfId="359" priority="110"/>
  </conditionalFormatting>
  <conditionalFormatting sqref="B14 B5:B12">
    <cfRule type="duplicateValues" dxfId="358" priority="120995"/>
  </conditionalFormatting>
  <conditionalFormatting sqref="E33:E40">
    <cfRule type="duplicateValues" dxfId="357" priority="121110"/>
  </conditionalFormatting>
  <conditionalFormatting sqref="E33:E40">
    <cfRule type="duplicateValues" dxfId="356" priority="121112"/>
    <cfRule type="duplicateValues" dxfId="355" priority="121113"/>
  </conditionalFormatting>
  <conditionalFormatting sqref="E33:E40">
    <cfRule type="duplicateValues" dxfId="354" priority="121118"/>
    <cfRule type="duplicateValues" dxfId="353" priority="121119"/>
    <cfRule type="duplicateValues" dxfId="352" priority="121120"/>
    <cfRule type="duplicateValues" dxfId="351" priority="121121"/>
  </conditionalFormatting>
  <conditionalFormatting sqref="E41:E53">
    <cfRule type="duplicateValues" dxfId="350" priority="121346"/>
  </conditionalFormatting>
  <conditionalFormatting sqref="E41:E53">
    <cfRule type="duplicateValues" dxfId="349" priority="121347"/>
    <cfRule type="duplicateValues" dxfId="348" priority="121348"/>
  </conditionalFormatting>
  <conditionalFormatting sqref="E41:E53">
    <cfRule type="duplicateValues" dxfId="347" priority="121350"/>
    <cfRule type="duplicateValues" dxfId="346" priority="121351"/>
    <cfRule type="duplicateValues" dxfId="345" priority="121352"/>
    <cfRule type="duplicateValues" dxfId="344" priority="121353"/>
  </conditionalFormatting>
  <conditionalFormatting sqref="E54:E63">
    <cfRule type="duplicateValues" dxfId="343" priority="121362"/>
  </conditionalFormatting>
  <conditionalFormatting sqref="E54:E63">
    <cfRule type="duplicateValues" dxfId="342" priority="121363"/>
    <cfRule type="duplicateValues" dxfId="341" priority="121364"/>
  </conditionalFormatting>
  <conditionalFormatting sqref="E54:E63">
    <cfRule type="duplicateValues" dxfId="340" priority="121366"/>
    <cfRule type="duplicateValues" dxfId="339" priority="121367"/>
    <cfRule type="duplicateValues" dxfId="338" priority="121368"/>
    <cfRule type="duplicateValues" dxfId="337" priority="121369"/>
  </conditionalFormatting>
  <conditionalFormatting sqref="E64:E91">
    <cfRule type="duplicateValues" dxfId="336" priority="121398"/>
  </conditionalFormatting>
  <conditionalFormatting sqref="E64:E91">
    <cfRule type="duplicateValues" dxfId="335" priority="121400"/>
    <cfRule type="duplicateValues" dxfId="334" priority="121401"/>
  </conditionalFormatting>
  <conditionalFormatting sqref="E64:E91">
    <cfRule type="duplicateValues" dxfId="333" priority="121406"/>
    <cfRule type="duplicateValues" dxfId="332" priority="121407"/>
    <cfRule type="duplicateValues" dxfId="331" priority="121408"/>
    <cfRule type="duplicateValues" dxfId="330" priority="121409"/>
  </conditionalFormatting>
  <conditionalFormatting sqref="B15:B17">
    <cfRule type="duplicateValues" dxfId="329" priority="121517"/>
  </conditionalFormatting>
  <conditionalFormatting sqref="B62:B84 B18:B60">
    <cfRule type="duplicateValues" dxfId="328" priority="48"/>
  </conditionalFormatting>
  <conditionalFormatting sqref="B61">
    <cfRule type="duplicateValues" dxfId="327" priority="46"/>
  </conditionalFormatting>
  <conditionalFormatting sqref="B61">
    <cfRule type="duplicateValues" dxfId="326" priority="47"/>
  </conditionalFormatting>
  <conditionalFormatting sqref="B85:B91">
    <cfRule type="duplicateValues" dxfId="325" priority="45"/>
  </conditionalFormatting>
  <conditionalFormatting sqref="E92:E94">
    <cfRule type="duplicateValues" dxfId="324" priority="44"/>
  </conditionalFormatting>
  <conditionalFormatting sqref="E92:E94">
    <cfRule type="duplicateValues" dxfId="323" priority="42"/>
    <cfRule type="duplicateValues" dxfId="322" priority="43"/>
  </conditionalFormatting>
  <conditionalFormatting sqref="E92:E94">
    <cfRule type="duplicateValues" dxfId="321" priority="38"/>
    <cfRule type="duplicateValues" dxfId="320" priority="39"/>
    <cfRule type="duplicateValues" dxfId="319" priority="40"/>
    <cfRule type="duplicateValues" dxfId="318" priority="41"/>
  </conditionalFormatting>
  <conditionalFormatting sqref="E92:E94">
    <cfRule type="duplicateValues" dxfId="317" priority="36"/>
    <cfRule type="duplicateValues" dxfId="316" priority="37"/>
  </conditionalFormatting>
  <conditionalFormatting sqref="E92:E94">
    <cfRule type="duplicateValues" dxfId="315" priority="35"/>
  </conditionalFormatting>
  <conditionalFormatting sqref="E92:E94">
    <cfRule type="duplicateValues" dxfId="314" priority="34"/>
  </conditionalFormatting>
  <conditionalFormatting sqref="E92:E94">
    <cfRule type="duplicateValues" dxfId="313" priority="32"/>
    <cfRule type="duplicateValues" dxfId="312" priority="33"/>
  </conditionalFormatting>
  <conditionalFormatting sqref="E92:E94">
    <cfRule type="duplicateValues" dxfId="311" priority="28"/>
    <cfRule type="duplicateValues" dxfId="310" priority="29"/>
    <cfRule type="duplicateValues" dxfId="309" priority="30"/>
    <cfRule type="duplicateValues" dxfId="308" priority="31"/>
  </conditionalFormatting>
  <conditionalFormatting sqref="B92:B94">
    <cfRule type="duplicateValues" dxfId="307" priority="27"/>
  </conditionalFormatting>
  <conditionalFormatting sqref="E5:E32">
    <cfRule type="duplicateValues" dxfId="306" priority="121568"/>
  </conditionalFormatting>
  <conditionalFormatting sqref="E5:E32">
    <cfRule type="duplicateValues" dxfId="305" priority="121570"/>
    <cfRule type="duplicateValues" dxfId="304" priority="121571"/>
  </conditionalFormatting>
  <conditionalFormatting sqref="E5:E32">
    <cfRule type="duplicateValues" dxfId="303" priority="121574"/>
    <cfRule type="duplicateValues" dxfId="302" priority="121575"/>
    <cfRule type="duplicateValues" dxfId="301" priority="121576"/>
    <cfRule type="duplicateValues" dxfId="300" priority="121577"/>
  </conditionalFormatting>
  <conditionalFormatting sqref="E95:E104">
    <cfRule type="duplicateValues" dxfId="15" priority="121596"/>
  </conditionalFormatting>
  <conditionalFormatting sqref="E95:E104">
    <cfRule type="duplicateValues" dxfId="14" priority="121597"/>
    <cfRule type="duplicateValues" dxfId="13" priority="121598"/>
  </conditionalFormatting>
  <conditionalFormatting sqref="E95:E104">
    <cfRule type="duplicateValues" dxfId="12" priority="121599"/>
    <cfRule type="duplicateValues" dxfId="11" priority="121600"/>
    <cfRule type="duplicateValues" dxfId="10" priority="121601"/>
    <cfRule type="duplicateValues" dxfId="9" priority="121602"/>
  </conditionalFormatting>
  <conditionalFormatting sqref="B95:B104">
    <cfRule type="duplicateValues" dxfId="8" priority="121613"/>
  </conditionalFormatting>
  <conditionalFormatting sqref="E105:E119">
    <cfRule type="duplicateValues" dxfId="7" priority="8"/>
  </conditionalFormatting>
  <conditionalFormatting sqref="E105:E119">
    <cfRule type="duplicateValues" dxfId="6" priority="6"/>
    <cfRule type="duplicateValues" dxfId="5" priority="7"/>
  </conditionalFormatting>
  <conditionalFormatting sqref="E105:E119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05:B119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91"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2461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41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41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42">
        <v>931</v>
      </c>
      <c r="C9" s="143" t="str">
        <f>VLOOKUP(B9,'[1]LISTADO ATM'!$A$2:$B$821,2,0)</f>
        <v xml:space="preserve">ATM Autobanco Luperón I </v>
      </c>
      <c r="D9" s="144" t="s">
        <v>2612</v>
      </c>
      <c r="E9" s="145" t="s">
        <v>2592</v>
      </c>
    </row>
    <row r="10" spans="1:5" ht="18" x14ac:dyDescent="0.25">
      <c r="A10" s="97" t="str">
        <f>VLOOKUP(B10,'[1]LISTADO ATM'!$A$2:$C$821,3,0)</f>
        <v>DISTRITO NACIONAL</v>
      </c>
      <c r="B10" s="142">
        <v>722</v>
      </c>
      <c r="C10" s="143" t="str">
        <f>VLOOKUP(B10,'[1]LISTADO ATM'!$A$2:$B$821,2,0)</f>
        <v xml:space="preserve">ATM Oficina Charles de Gaulle III </v>
      </c>
      <c r="D10" s="144" t="s">
        <v>2612</v>
      </c>
      <c r="E10" s="145" t="s">
        <v>2597</v>
      </c>
    </row>
    <row r="11" spans="1:5" ht="18" x14ac:dyDescent="0.25">
      <c r="A11" s="97" t="str">
        <f>VLOOKUP(B11,'[1]LISTADO ATM'!$A$2:$C$821,3,0)</f>
        <v>DISTRITO NACIONAL</v>
      </c>
      <c r="B11" s="142">
        <v>813</v>
      </c>
      <c r="C11" s="143" t="str">
        <f>VLOOKUP(B11,'[1]LISTADO ATM'!$A$2:$B$821,2,0)</f>
        <v>ATM Oficina Occidental Mall</v>
      </c>
      <c r="D11" s="144" t="s">
        <v>2612</v>
      </c>
      <c r="E11" s="145">
        <v>3335872147</v>
      </c>
    </row>
    <row r="12" spans="1:5" ht="18" x14ac:dyDescent="0.25">
      <c r="A12" s="97" t="str">
        <f>VLOOKUP(B12,'[1]LISTADO ATM'!$A$2:$C$821,3,0)</f>
        <v>NORTE</v>
      </c>
      <c r="B12" s="142">
        <v>732</v>
      </c>
      <c r="C12" s="143" t="str">
        <f>VLOOKUP(B12,'[1]LISTADO ATM'!$A$2:$B$821,2,0)</f>
        <v xml:space="preserve">ATM Molino del Valle (Santiago) </v>
      </c>
      <c r="D12" s="144" t="s">
        <v>2612</v>
      </c>
      <c r="E12" s="145" t="s">
        <v>2627</v>
      </c>
    </row>
    <row r="13" spans="1:5" ht="18" x14ac:dyDescent="0.25">
      <c r="A13" s="97" t="str">
        <f>VLOOKUP(B13,'[1]LISTADO ATM'!$A$2:$C$821,3,0)</f>
        <v>ESTE</v>
      </c>
      <c r="B13" s="142">
        <v>114</v>
      </c>
      <c r="C13" s="143" t="str">
        <f>VLOOKUP(B13,'[1]LISTADO ATM'!$A$2:$B$821,2,0)</f>
        <v xml:space="preserve">ATM Oficina Hato Mayor </v>
      </c>
      <c r="D13" s="144" t="s">
        <v>2612</v>
      </c>
      <c r="E13" s="145" t="s">
        <v>2625</v>
      </c>
    </row>
    <row r="14" spans="1:5" ht="18" x14ac:dyDescent="0.25">
      <c r="A14" s="97" t="str">
        <f>VLOOKUP(B14,'[1]LISTADO ATM'!$A$2:$C$821,3,0)</f>
        <v>NORTE</v>
      </c>
      <c r="B14" s="142">
        <v>97</v>
      </c>
      <c r="C14" s="143" t="str">
        <f>VLOOKUP(B14,'[1]LISTADO ATM'!$A$2:$B$821,2,0)</f>
        <v xml:space="preserve">ATM Oficina Villa Riva </v>
      </c>
      <c r="D14" s="144" t="s">
        <v>2612</v>
      </c>
      <c r="E14" s="145" t="s">
        <v>2651</v>
      </c>
    </row>
    <row r="15" spans="1:5" ht="18" x14ac:dyDescent="0.25">
      <c r="A15" s="97" t="str">
        <f>VLOOKUP(B15,'[1]LISTADO ATM'!$A$2:$C$821,3,0)</f>
        <v>ESTE</v>
      </c>
      <c r="B15" s="142">
        <v>772</v>
      </c>
      <c r="C15" s="143" t="str">
        <f>VLOOKUP(B15,'[1]LISTADO ATM'!$A$2:$B$821,2,0)</f>
        <v xml:space="preserve">ATM UNP Yamasá </v>
      </c>
      <c r="D15" s="144" t="s">
        <v>2612</v>
      </c>
      <c r="E15" s="145" t="s">
        <v>2649</v>
      </c>
    </row>
    <row r="16" spans="1:5" ht="18" x14ac:dyDescent="0.25">
      <c r="A16" s="97" t="str">
        <f>VLOOKUP(B16,'[1]LISTADO ATM'!$A$2:$C$821,3,0)</f>
        <v>ESTE</v>
      </c>
      <c r="B16" s="142">
        <v>345</v>
      </c>
      <c r="C16" s="143" t="str">
        <f>VLOOKUP(B16,'[1]LISTADO ATM'!$A$2:$B$821,2,0)</f>
        <v>ATM Ofic. Yamasa II</v>
      </c>
      <c r="D16" s="144" t="s">
        <v>2612</v>
      </c>
      <c r="E16" s="145" t="s">
        <v>2648</v>
      </c>
    </row>
    <row r="17" spans="1:5" ht="18" x14ac:dyDescent="0.25">
      <c r="A17" s="97" t="str">
        <f>VLOOKUP(B17,'[1]LISTADO ATM'!$A$2:$C$821,3,0)</f>
        <v>NORTE</v>
      </c>
      <c r="B17" s="142">
        <v>749</v>
      </c>
      <c r="C17" s="143" t="str">
        <f>VLOOKUP(B17,'[1]LISTADO ATM'!$A$2:$B$821,2,0)</f>
        <v xml:space="preserve">ATM Oficina Yaque </v>
      </c>
      <c r="D17" s="144" t="s">
        <v>2612</v>
      </c>
      <c r="E17" s="145" t="s">
        <v>2647</v>
      </c>
    </row>
    <row r="18" spans="1:5" ht="18" x14ac:dyDescent="0.25">
      <c r="A18" s="97" t="str">
        <f>VLOOKUP(B18,'[1]LISTADO ATM'!$A$2:$C$821,3,0)</f>
        <v>DISTRITO NACIONAL</v>
      </c>
      <c r="B18" s="142">
        <v>516</v>
      </c>
      <c r="C18" s="143" t="str">
        <f>VLOOKUP(B18,'[1]LISTADO ATM'!$A$2:$B$821,2,0)</f>
        <v xml:space="preserve">ATM Oficina Gascue </v>
      </c>
      <c r="D18" s="144" t="s">
        <v>2612</v>
      </c>
      <c r="E18" s="145" t="s">
        <v>2645</v>
      </c>
    </row>
    <row r="19" spans="1:5" ht="18" x14ac:dyDescent="0.25">
      <c r="A19" s="97" t="str">
        <f>VLOOKUP(B19,'[1]LISTADO ATM'!$A$2:$C$821,3,0)</f>
        <v>NORTE</v>
      </c>
      <c r="B19" s="142">
        <v>290</v>
      </c>
      <c r="C19" s="143" t="str">
        <f>VLOOKUP(B19,'[1]LISTADO ATM'!$A$2:$B$821,2,0)</f>
        <v xml:space="preserve">ATM Oficina San Francisco de Macorís </v>
      </c>
      <c r="D19" s="144" t="s">
        <v>2612</v>
      </c>
      <c r="E19" s="145" t="s">
        <v>2699</v>
      </c>
    </row>
    <row r="20" spans="1:5" ht="18" x14ac:dyDescent="0.25">
      <c r="A20" s="97" t="str">
        <f>VLOOKUP(B20,'[1]LISTADO ATM'!$A$2:$C$821,3,0)</f>
        <v>NORTE</v>
      </c>
      <c r="B20" s="142">
        <v>649</v>
      </c>
      <c r="C20" s="143" t="str">
        <f>VLOOKUP(B20,'[1]LISTADO ATM'!$A$2:$B$821,2,0)</f>
        <v xml:space="preserve">ATM Oficina Galería 56 (San Francisco de Macorís) </v>
      </c>
      <c r="D20" s="144" t="s">
        <v>2612</v>
      </c>
      <c r="E20" s="145">
        <v>3335874121</v>
      </c>
    </row>
    <row r="21" spans="1:5" ht="18" x14ac:dyDescent="0.25">
      <c r="A21" s="97" t="str">
        <f>VLOOKUP(B21,'[1]LISTADO ATM'!$A$2:$C$821,3,0)</f>
        <v>SUR</v>
      </c>
      <c r="B21" s="142">
        <v>50</v>
      </c>
      <c r="C21" s="143" t="str">
        <f>VLOOKUP(B21,'[1]LISTADO ATM'!$A$2:$B$821,2,0)</f>
        <v xml:space="preserve">ATM Oficina Padre Las Casas (Azua) </v>
      </c>
      <c r="D21" s="144" t="s">
        <v>2612</v>
      </c>
      <c r="E21" s="145">
        <v>3335874132</v>
      </c>
    </row>
    <row r="22" spans="1:5" ht="18" x14ac:dyDescent="0.25">
      <c r="A22" s="97" t="str">
        <f>VLOOKUP(B22,'[1]LISTADO ATM'!$A$2:$C$821,3,0)</f>
        <v>DISTRITO NACIONAL</v>
      </c>
      <c r="B22" s="142">
        <v>551</v>
      </c>
      <c r="C22" s="143" t="str">
        <f>VLOOKUP(B22,'[1]LISTADO ATM'!$A$2:$B$821,2,0)</f>
        <v xml:space="preserve">ATM Oficina Padre Castellanos </v>
      </c>
      <c r="D22" s="144" t="s">
        <v>2612</v>
      </c>
      <c r="E22" s="145">
        <v>3335874325</v>
      </c>
    </row>
    <row r="23" spans="1:5" ht="18" x14ac:dyDescent="0.25">
      <c r="A23" s="97" t="str">
        <f>VLOOKUP(B23,'[1]LISTADO ATM'!$A$2:$C$821,3,0)</f>
        <v>NORTE</v>
      </c>
      <c r="B23" s="142">
        <v>950</v>
      </c>
      <c r="C23" s="143" t="str">
        <f>VLOOKUP(B23,'[1]LISTADO ATM'!$A$2:$B$821,2,0)</f>
        <v xml:space="preserve">ATM Oficina Monterrico </v>
      </c>
      <c r="D23" s="144" t="s">
        <v>2612</v>
      </c>
      <c r="E23" s="145" t="s">
        <v>2633</v>
      </c>
    </row>
    <row r="24" spans="1:5" ht="18" x14ac:dyDescent="0.25">
      <c r="A24" s="97" t="str">
        <f>VLOOKUP(B24,'[1]LISTADO ATM'!$A$2:$C$821,3,0)</f>
        <v>DISTRITO NACIONAL</v>
      </c>
      <c r="B24" s="142">
        <v>577</v>
      </c>
      <c r="C24" s="143" t="str">
        <f>VLOOKUP(B24,'[1]LISTADO ATM'!$A$2:$B$821,2,0)</f>
        <v xml:space="preserve">ATM Olé Ave. Duarte </v>
      </c>
      <c r="D24" s="144" t="s">
        <v>2612</v>
      </c>
      <c r="E24" s="145" t="s">
        <v>2608</v>
      </c>
    </row>
    <row r="25" spans="1:5" ht="18" x14ac:dyDescent="0.25">
      <c r="A25" s="97" t="str">
        <f>VLOOKUP(B25,'[1]LISTADO ATM'!$A$2:$C$821,3,0)</f>
        <v>DISTRITO NACIONAL</v>
      </c>
      <c r="B25" s="142">
        <v>192</v>
      </c>
      <c r="C25" s="143" t="str">
        <f>VLOOKUP(B25,'[1]LISTADO ATM'!$A$2:$B$821,2,0)</f>
        <v xml:space="preserve">ATM Autobanco Luperón II </v>
      </c>
      <c r="D25" s="144" t="s">
        <v>2612</v>
      </c>
      <c r="E25" s="145" t="s">
        <v>2621</v>
      </c>
    </row>
    <row r="26" spans="1:5" ht="18" x14ac:dyDescent="0.25">
      <c r="A26" s="97" t="str">
        <f>VLOOKUP(B26,'[1]LISTADO ATM'!$A$2:$C$821,3,0)</f>
        <v>DISTRITO NACIONAL</v>
      </c>
      <c r="B26" s="142">
        <v>911</v>
      </c>
      <c r="C26" s="143" t="str">
        <f>VLOOKUP(B26,'[1]LISTADO ATM'!$A$2:$B$821,2,0)</f>
        <v xml:space="preserve">ATM Oficina Venezuela II </v>
      </c>
      <c r="D26" s="144" t="s">
        <v>2612</v>
      </c>
      <c r="E26" s="145" t="s">
        <v>2634</v>
      </c>
    </row>
    <row r="27" spans="1:5" ht="18" x14ac:dyDescent="0.25">
      <c r="A27" s="97" t="str">
        <f>VLOOKUP(B27,'[1]LISTADO ATM'!$A$2:$C$821,3,0)</f>
        <v>NORTE</v>
      </c>
      <c r="B27" s="142">
        <v>492</v>
      </c>
      <c r="C27" s="143" t="str">
        <f>VLOOKUP(B27,'[1]LISTADO ATM'!$A$2:$B$821,2,0)</f>
        <v>S/M Nacional El Dorado (Santiago)</v>
      </c>
      <c r="D27" s="144" t="s">
        <v>2612</v>
      </c>
      <c r="E27" s="145" t="s">
        <v>2652</v>
      </c>
    </row>
    <row r="28" spans="1:5" ht="18" x14ac:dyDescent="0.25">
      <c r="A28" s="97" t="str">
        <f>VLOOKUP(B28,'[1]LISTADO ATM'!$A$2:$C$821,3,0)</f>
        <v>DISTRITO NACIONAL</v>
      </c>
      <c r="B28" s="142">
        <v>957</v>
      </c>
      <c r="C28" s="143" t="str">
        <f>VLOOKUP(B28,'[1]LISTADO ATM'!$A$2:$B$821,2,0)</f>
        <v xml:space="preserve">ATM Oficina Venezuela </v>
      </c>
      <c r="D28" s="144" t="s">
        <v>2612</v>
      </c>
      <c r="E28" s="145" t="s">
        <v>2700</v>
      </c>
    </row>
    <row r="29" spans="1:5" ht="18" x14ac:dyDescent="0.25">
      <c r="A29" s="97" t="str">
        <f>VLOOKUP(B29,'[1]LISTADO ATM'!$A$2:$C$821,3,0)</f>
        <v>DISTRITO NACIONAL</v>
      </c>
      <c r="B29" s="142">
        <v>354</v>
      </c>
      <c r="C29" s="143" t="str">
        <f>VLOOKUP(B29,'[1]LISTADO ATM'!$A$2:$B$821,2,0)</f>
        <v xml:space="preserve">ATM Oficina Núñez de Cáceres II </v>
      </c>
      <c r="D29" s="144" t="s">
        <v>2612</v>
      </c>
      <c r="E29" s="145" t="s">
        <v>2579</v>
      </c>
    </row>
    <row r="30" spans="1:5" ht="18" x14ac:dyDescent="0.25">
      <c r="A30" s="97" t="str">
        <f>VLOOKUP(B30,'[1]LISTADO ATM'!$A$2:$C$821,3,0)</f>
        <v>DISTRITO NACIONAL</v>
      </c>
      <c r="B30" s="142">
        <v>946</v>
      </c>
      <c r="C30" s="143" t="str">
        <f>VLOOKUP(B30,'[1]LISTADO ATM'!$A$2:$B$821,2,0)</f>
        <v xml:space="preserve">ATM Oficina Núñez de Cáceres I </v>
      </c>
      <c r="D30" s="144" t="s">
        <v>2612</v>
      </c>
      <c r="E30" s="145" t="s">
        <v>2580</v>
      </c>
    </row>
    <row r="31" spans="1:5" ht="18" x14ac:dyDescent="0.25">
      <c r="A31" s="97" t="str">
        <f>VLOOKUP(B31,'[1]LISTADO ATM'!$A$2:$C$821,3,0)</f>
        <v>DISTRITO NACIONAL</v>
      </c>
      <c r="B31" s="142">
        <v>96</v>
      </c>
      <c r="C31" s="143" t="str">
        <f>VLOOKUP(B31,'[1]LISTADO ATM'!$A$2:$B$821,2,0)</f>
        <v>ATM S/M Caribe Av. Charles de Gaulle</v>
      </c>
      <c r="D31" s="144" t="s">
        <v>2612</v>
      </c>
      <c r="E31" s="145" t="s">
        <v>2591</v>
      </c>
    </row>
    <row r="32" spans="1:5" ht="18" x14ac:dyDescent="0.25">
      <c r="A32" s="97" t="str">
        <f>VLOOKUP(B32,'[1]LISTADO ATM'!$A$2:$C$821,3,0)</f>
        <v>NORTE</v>
      </c>
      <c r="B32" s="142">
        <v>809</v>
      </c>
      <c r="C32" s="143" t="str">
        <f>VLOOKUP(B32,'[1]LISTADO ATM'!$A$2:$B$821,2,0)</f>
        <v>ATM Yoma (Cotuí)</v>
      </c>
      <c r="D32" s="144" t="s">
        <v>2612</v>
      </c>
      <c r="E32" s="145" t="s">
        <v>2598</v>
      </c>
    </row>
    <row r="33" spans="1:5" ht="18" x14ac:dyDescent="0.25">
      <c r="A33" s="97" t="str">
        <f>VLOOKUP(B33,'[1]LISTADO ATM'!$A$2:$C$821,3,0)</f>
        <v>DISTRITO NACIONAL</v>
      </c>
      <c r="B33" s="142">
        <v>590</v>
      </c>
      <c r="C33" s="143" t="str">
        <f>VLOOKUP(B33,'[1]LISTADO ATM'!$A$2:$B$821,2,0)</f>
        <v xml:space="preserve">ATM Olé Aut. Las Américas </v>
      </c>
      <c r="D33" s="144" t="s">
        <v>2612</v>
      </c>
      <c r="E33" s="145" t="s">
        <v>2603</v>
      </c>
    </row>
    <row r="34" spans="1:5" ht="18" x14ac:dyDescent="0.25">
      <c r="A34" s="97" t="str">
        <f>VLOOKUP(B34,'[1]LISTADO ATM'!$A$2:$C$821,3,0)</f>
        <v>DISTRITO NACIONAL</v>
      </c>
      <c r="B34" s="142">
        <v>908</v>
      </c>
      <c r="C34" s="143" t="str">
        <f>VLOOKUP(B34,'[1]LISTADO ATM'!$A$2:$B$821,2,0)</f>
        <v xml:space="preserve">ATM Oficina Plaza Botánika </v>
      </c>
      <c r="D34" s="144" t="s">
        <v>2612</v>
      </c>
      <c r="E34" s="145" t="s">
        <v>2600</v>
      </c>
    </row>
    <row r="35" spans="1:5" ht="18" x14ac:dyDescent="0.25">
      <c r="A35" s="97" t="str">
        <f>VLOOKUP(B35,'[1]LISTADO ATM'!$A$2:$C$821,3,0)</f>
        <v>DISTRITO NACIONAL</v>
      </c>
      <c r="B35" s="142">
        <v>684</v>
      </c>
      <c r="C35" s="143" t="str">
        <f>VLOOKUP(B35,'[1]LISTADO ATM'!$A$2:$B$821,2,0)</f>
        <v>ATM Estación Texaco Prolongación 27 Febrero</v>
      </c>
      <c r="D35" s="144" t="s">
        <v>2612</v>
      </c>
      <c r="E35" s="145" t="s">
        <v>2630</v>
      </c>
    </row>
    <row r="36" spans="1:5" ht="18" x14ac:dyDescent="0.25">
      <c r="A36" s="97" t="str">
        <f>VLOOKUP(B36,'[1]LISTADO ATM'!$A$2:$C$821,3,0)</f>
        <v>NORTE</v>
      </c>
      <c r="B36" s="142">
        <v>687</v>
      </c>
      <c r="C36" s="143" t="str">
        <f>VLOOKUP(B36,'[1]LISTADO ATM'!$A$2:$B$821,2,0)</f>
        <v>ATM Oficina Monterrico II</v>
      </c>
      <c r="D36" s="144" t="s">
        <v>2612</v>
      </c>
      <c r="E36" s="145" t="s">
        <v>2629</v>
      </c>
    </row>
    <row r="37" spans="1:5" ht="18" x14ac:dyDescent="0.25">
      <c r="A37" s="97" t="str">
        <f>VLOOKUP(B37,'[1]LISTADO ATM'!$A$2:$C$821,3,0)</f>
        <v>SUR</v>
      </c>
      <c r="B37" s="142">
        <v>296</v>
      </c>
      <c r="C37" s="143" t="str">
        <f>VLOOKUP(B37,'[1]LISTADO ATM'!$A$2:$B$821,2,0)</f>
        <v>ATM Estación BANICOMB (Baní)  ECO Petroleo</v>
      </c>
      <c r="D37" s="144" t="s">
        <v>2612</v>
      </c>
      <c r="E37" s="145" t="s">
        <v>2628</v>
      </c>
    </row>
    <row r="38" spans="1:5" ht="18" x14ac:dyDescent="0.25">
      <c r="A38" s="97" t="str">
        <f>VLOOKUP(B38,'[1]LISTADO ATM'!$A$2:$C$821,3,0)</f>
        <v>DISTRITO NACIONAL</v>
      </c>
      <c r="B38" s="142">
        <v>744</v>
      </c>
      <c r="C38" s="143" t="str">
        <f>VLOOKUP(B38,'[1]LISTADO ATM'!$A$2:$B$821,2,0)</f>
        <v xml:space="preserve">ATM Multicentro La Sirena Venezuela </v>
      </c>
      <c r="D38" s="144" t="s">
        <v>2612</v>
      </c>
      <c r="E38" s="145" t="s">
        <v>2626</v>
      </c>
    </row>
    <row r="39" spans="1:5" ht="18" x14ac:dyDescent="0.25">
      <c r="A39" s="97" t="str">
        <f>VLOOKUP(B39,'[1]LISTADO ATM'!$A$2:$C$821,3,0)</f>
        <v>DISTRITO NACIONAL</v>
      </c>
      <c r="B39" s="142">
        <v>697</v>
      </c>
      <c r="C39" s="143" t="str">
        <f>VLOOKUP(B39,'[1]LISTADO ATM'!$A$2:$B$821,2,0)</f>
        <v>ATM Hipermercado Olé Ciudad Juan Bosch</v>
      </c>
      <c r="D39" s="144" t="s">
        <v>2612</v>
      </c>
      <c r="E39" s="145" t="s">
        <v>2638</v>
      </c>
    </row>
    <row r="40" spans="1:5" ht="18" x14ac:dyDescent="0.25">
      <c r="A40" s="97" t="str">
        <f>VLOOKUP(B40,'[1]LISTADO ATM'!$A$2:$C$821,3,0)</f>
        <v>SUR</v>
      </c>
      <c r="B40" s="142">
        <v>829</v>
      </c>
      <c r="C40" s="143" t="str">
        <f>VLOOKUP(B40,'[1]LISTADO ATM'!$A$2:$B$821,2,0)</f>
        <v xml:space="preserve">ATM UNP Multicentro Sirena Baní </v>
      </c>
      <c r="D40" s="144" t="s">
        <v>2612</v>
      </c>
      <c r="E40" s="145" t="s">
        <v>2636</v>
      </c>
    </row>
    <row r="41" spans="1:5" ht="18" x14ac:dyDescent="0.25">
      <c r="A41" s="97" t="str">
        <f>VLOOKUP(B41,'[1]LISTADO ATM'!$A$2:$C$821,3,0)</f>
        <v>DISTRITO NACIONAL</v>
      </c>
      <c r="B41" s="142">
        <v>238</v>
      </c>
      <c r="C41" s="143" t="str">
        <f>VLOOKUP(B41,'[1]LISTADO ATM'!$A$2:$B$821,2,0)</f>
        <v xml:space="preserve">ATM Multicentro La Sirena Charles de Gaulle </v>
      </c>
      <c r="D41" s="144" t="s">
        <v>2612</v>
      </c>
      <c r="E41" s="145" t="s">
        <v>2646</v>
      </c>
    </row>
    <row r="42" spans="1:5" ht="18" x14ac:dyDescent="0.25">
      <c r="A42" s="97" t="str">
        <f>VLOOKUP(B42,'[1]LISTADO ATM'!$A$2:$C$821,3,0)</f>
        <v>DISTRITO NACIONAL</v>
      </c>
      <c r="B42" s="142">
        <v>889</v>
      </c>
      <c r="C42" s="143" t="str">
        <f>VLOOKUP(B42,'[1]LISTADO ATM'!$A$2:$B$821,2,0)</f>
        <v>ATM Oficina Plaza Lama Máximo Gómez II</v>
      </c>
      <c r="D42" s="144" t="s">
        <v>2612</v>
      </c>
      <c r="E42" s="145" t="s">
        <v>2644</v>
      </c>
    </row>
    <row r="43" spans="1:5" ht="18" x14ac:dyDescent="0.25">
      <c r="A43" s="97" t="str">
        <f>VLOOKUP(B43,'[1]LISTADO ATM'!$A$2:$C$821,3,0)</f>
        <v>DISTRITO NACIONAL</v>
      </c>
      <c r="B43" s="142">
        <v>31</v>
      </c>
      <c r="C43" s="143" t="str">
        <f>VLOOKUP(B43,'[1]LISTADO ATM'!$A$2:$B$821,2,0)</f>
        <v xml:space="preserve">ATM Oficina San Martín I </v>
      </c>
      <c r="D43" s="144" t="s">
        <v>2612</v>
      </c>
      <c r="E43" s="145" t="s">
        <v>2641</v>
      </c>
    </row>
    <row r="44" spans="1:5" ht="18" x14ac:dyDescent="0.25">
      <c r="A44" s="97" t="str">
        <f>VLOOKUP(B44,'[1]LISTADO ATM'!$A$2:$C$821,3,0)</f>
        <v>DISTRITO NACIONAL</v>
      </c>
      <c r="B44" s="142">
        <v>983</v>
      </c>
      <c r="C44" s="143" t="str">
        <f>VLOOKUP(B44,'[1]LISTADO ATM'!$A$2:$B$821,2,0)</f>
        <v xml:space="preserve">ATM Bravo República de Colombia </v>
      </c>
      <c r="D44" s="144" t="s">
        <v>2612</v>
      </c>
      <c r="E44" s="145" t="s">
        <v>2640</v>
      </c>
    </row>
    <row r="45" spans="1:5" ht="18" x14ac:dyDescent="0.25">
      <c r="A45" s="97" t="str">
        <f>VLOOKUP(B45,'[1]LISTADO ATM'!$A$2:$C$821,3,0)</f>
        <v>DISTRITO NACIONAL</v>
      </c>
      <c r="B45" s="142">
        <v>169</v>
      </c>
      <c r="C45" s="143" t="str">
        <f>VLOOKUP(B45,'[1]LISTADO ATM'!$A$2:$B$821,2,0)</f>
        <v xml:space="preserve">ATM Oficina Caonabo </v>
      </c>
      <c r="D45" s="144" t="s">
        <v>2612</v>
      </c>
      <c r="E45" s="145" t="s">
        <v>2639</v>
      </c>
    </row>
    <row r="46" spans="1:5" ht="18" x14ac:dyDescent="0.25">
      <c r="A46" s="97" t="str">
        <f>VLOOKUP(B46,'[1]LISTADO ATM'!$A$2:$C$821,3,0)</f>
        <v>SUR</v>
      </c>
      <c r="B46" s="142">
        <v>584</v>
      </c>
      <c r="C46" s="143" t="str">
        <f>VLOOKUP(B46,'[1]LISTADO ATM'!$A$2:$B$821,2,0)</f>
        <v xml:space="preserve">ATM Oficina San Cristóbal I </v>
      </c>
      <c r="D46" s="144" t="s">
        <v>2612</v>
      </c>
      <c r="E46" s="145">
        <v>3335874099</v>
      </c>
    </row>
    <row r="47" spans="1:5" ht="18" x14ac:dyDescent="0.25">
      <c r="A47" s="97" t="str">
        <f>VLOOKUP(B47,'[1]LISTADO ATM'!$A$2:$C$821,3,0)</f>
        <v>DISTRITO NACIONAL</v>
      </c>
      <c r="B47" s="142">
        <v>14</v>
      </c>
      <c r="C47" s="143" t="str">
        <f>VLOOKUP(B47,'[1]LISTADO ATM'!$A$2:$B$821,2,0)</f>
        <v xml:space="preserve">ATM Oficina Aeropuerto Las Américas I </v>
      </c>
      <c r="D47" s="144" t="s">
        <v>2612</v>
      </c>
      <c r="E47" s="145">
        <v>3335874115</v>
      </c>
    </row>
    <row r="48" spans="1:5" ht="18" x14ac:dyDescent="0.25">
      <c r="A48" s="97" t="str">
        <f>VLOOKUP(B48,'[1]LISTADO ATM'!$A$2:$C$821,3,0)</f>
        <v>DISTRITO NACIONAL</v>
      </c>
      <c r="B48" s="142">
        <v>823</v>
      </c>
      <c r="C48" s="143" t="str">
        <f>VLOOKUP(B48,'[1]LISTADO ATM'!$A$2:$B$821,2,0)</f>
        <v xml:space="preserve">ATM UNP El Carril (Haina) </v>
      </c>
      <c r="D48" s="144" t="s">
        <v>2612</v>
      </c>
      <c r="E48" s="145">
        <v>3335874118</v>
      </c>
    </row>
    <row r="49" spans="1:5" ht="18" x14ac:dyDescent="0.25">
      <c r="A49" s="97" t="str">
        <f>VLOOKUP(B49,'[1]LISTADO ATM'!$A$2:$C$821,3,0)</f>
        <v>DISTRITO NACIONAL</v>
      </c>
      <c r="B49" s="142">
        <v>918</v>
      </c>
      <c r="C49" s="143" t="str">
        <f>VLOOKUP(B49,'[1]LISTADO ATM'!$A$2:$B$821,2,0)</f>
        <v xml:space="preserve">ATM S/M Liverpool de la Jacobo Majluta </v>
      </c>
      <c r="D49" s="144" t="s">
        <v>2612</v>
      </c>
      <c r="E49" s="145">
        <v>3335874119</v>
      </c>
    </row>
    <row r="50" spans="1:5" ht="18" x14ac:dyDescent="0.25">
      <c r="A50" s="97" t="str">
        <f>VLOOKUP(B50,'[1]LISTADO ATM'!$A$2:$C$821,3,0)</f>
        <v>DISTRITO NACIONAL</v>
      </c>
      <c r="B50" s="142">
        <v>235</v>
      </c>
      <c r="C50" s="143" t="str">
        <f>VLOOKUP(B50,'[1]LISTADO ATM'!$A$2:$B$821,2,0)</f>
        <v xml:space="preserve">ATM Oficina Multicentro La Sirena San Isidro </v>
      </c>
      <c r="D50" s="144" t="s">
        <v>2612</v>
      </c>
      <c r="E50" s="145">
        <v>3335874120</v>
      </c>
    </row>
    <row r="51" spans="1:5" ht="18" x14ac:dyDescent="0.25">
      <c r="A51" s="97" t="str">
        <f>VLOOKUP(B51,'[1]LISTADO ATM'!$A$2:$C$821,3,0)</f>
        <v>DISTRITO NACIONAL</v>
      </c>
      <c r="B51" s="142">
        <v>884</v>
      </c>
      <c r="C51" s="143" t="str">
        <f>VLOOKUP(B51,'[1]LISTADO ATM'!$A$2:$B$821,2,0)</f>
        <v xml:space="preserve">ATM UNP Olé Sabana Perdida </v>
      </c>
      <c r="D51" s="144" t="s">
        <v>2612</v>
      </c>
      <c r="E51" s="145">
        <v>3335874123</v>
      </c>
    </row>
    <row r="52" spans="1:5" ht="18" x14ac:dyDescent="0.25">
      <c r="A52" s="97" t="str">
        <f>VLOOKUP(B52,'[1]LISTADO ATM'!$A$2:$C$821,3,0)</f>
        <v>DISTRITO NACIONAL</v>
      </c>
      <c r="B52" s="142">
        <v>993</v>
      </c>
      <c r="C52" s="143" t="str">
        <f>VLOOKUP(B52,'[1]LISTADO ATM'!$A$2:$B$821,2,0)</f>
        <v xml:space="preserve">ATM Centro Medico Integral II </v>
      </c>
      <c r="D52" s="144" t="s">
        <v>2612</v>
      </c>
      <c r="E52" s="145">
        <v>3335874131</v>
      </c>
    </row>
    <row r="53" spans="1:5" ht="18" x14ac:dyDescent="0.25">
      <c r="A53" s="97" t="str">
        <f>VLOOKUP(B53,'[1]LISTADO ATM'!$A$2:$C$821,3,0)</f>
        <v>DISTRITO NACIONAL</v>
      </c>
      <c r="B53" s="142">
        <v>900</v>
      </c>
      <c r="C53" s="143" t="str">
        <f>VLOOKUP(B53,'[1]LISTADO ATM'!$A$2:$B$821,2,0)</f>
        <v xml:space="preserve">ATM UNP Merca Santo Domingo </v>
      </c>
      <c r="D53" s="144" t="s">
        <v>2612</v>
      </c>
      <c r="E53" s="145">
        <v>3335874494</v>
      </c>
    </row>
    <row r="54" spans="1:5" ht="18" x14ac:dyDescent="0.25">
      <c r="A54" s="97" t="str">
        <f>VLOOKUP(B54,'[1]LISTADO ATM'!$A$2:$C$821,3,0)</f>
        <v>DISTRITO NACIONAL</v>
      </c>
      <c r="B54" s="142">
        <v>422</v>
      </c>
      <c r="C54" s="143" t="str">
        <f>VLOOKUP(B54,'[1]LISTADO ATM'!$A$2:$B$821,2,0)</f>
        <v xml:space="preserve">ATM Olé Manoguayabo </v>
      </c>
      <c r="D54" s="144" t="s">
        <v>2612</v>
      </c>
      <c r="E54" s="145">
        <v>3335874841</v>
      </c>
    </row>
    <row r="55" spans="1:5" ht="18" x14ac:dyDescent="0.25">
      <c r="A55" s="97" t="str">
        <f>VLOOKUP(B55,'[1]LISTADO ATM'!$A$2:$C$821,3,0)</f>
        <v>ESTE</v>
      </c>
      <c r="B55" s="142">
        <v>613</v>
      </c>
      <c r="C55" s="143" t="str">
        <f>VLOOKUP(B55,'[1]LISTADO ATM'!$A$2:$B$821,2,0)</f>
        <v xml:space="preserve">ATM Almacenes Zaglul (La Altagracia) </v>
      </c>
      <c r="D55" s="144" t="s">
        <v>2612</v>
      </c>
      <c r="E55" s="145">
        <v>3335874866</v>
      </c>
    </row>
    <row r="56" spans="1:5" ht="18" x14ac:dyDescent="0.25">
      <c r="A56" s="97" t="str">
        <f>VLOOKUP(B56,'[1]LISTADO ATM'!$A$2:$C$821,3,0)</f>
        <v>DISTRITO NACIONAL</v>
      </c>
      <c r="B56" s="142">
        <v>183</v>
      </c>
      <c r="C56" s="143" t="str">
        <f>VLOOKUP(B56,'[1]LISTADO ATM'!$A$2:$B$821,2,0)</f>
        <v>ATM Estación Nativa Km. 22 Aut. Duarte.</v>
      </c>
      <c r="D56" s="144" t="s">
        <v>2612</v>
      </c>
      <c r="E56" s="145">
        <v>3335874877</v>
      </c>
    </row>
    <row r="57" spans="1:5" ht="18" x14ac:dyDescent="0.25">
      <c r="A57" s="97" t="str">
        <f>VLOOKUP(B57,'[1]LISTADO ATM'!$A$2:$C$821,3,0)</f>
        <v>ESTE</v>
      </c>
      <c r="B57" s="142">
        <v>899</v>
      </c>
      <c r="C57" s="143" t="str">
        <f>VLOOKUP(B57,'[1]LISTADO ATM'!$A$2:$B$821,2,0)</f>
        <v xml:space="preserve">ATM Oficina Punta Cana </v>
      </c>
      <c r="D57" s="144" t="s">
        <v>2612</v>
      </c>
      <c r="E57" s="145">
        <v>3335874865</v>
      </c>
    </row>
    <row r="58" spans="1:5" ht="18" x14ac:dyDescent="0.25">
      <c r="A58" s="97" t="str">
        <f>VLOOKUP(B58,'[1]LISTADO ATM'!$A$2:$C$821,3,0)</f>
        <v>SUR</v>
      </c>
      <c r="B58" s="142">
        <v>891</v>
      </c>
      <c r="C58" s="143" t="str">
        <f>VLOOKUP(B58,'[1]LISTADO ATM'!$A$2:$B$821,2,0)</f>
        <v xml:space="preserve">ATM Estación Texaco (Barahona) </v>
      </c>
      <c r="D58" s="144" t="s">
        <v>2612</v>
      </c>
      <c r="E58" s="145">
        <v>3335874862</v>
      </c>
    </row>
    <row r="59" spans="1:5" ht="18" x14ac:dyDescent="0.25">
      <c r="A59" s="97" t="str">
        <f>VLOOKUP(B59,'[1]LISTADO ATM'!$A$2:$C$821,3,0)</f>
        <v>DISTRITO NACIONAL</v>
      </c>
      <c r="B59" s="142">
        <v>904</v>
      </c>
      <c r="C59" s="143" t="str">
        <f>VLOOKUP(B59,'[1]LISTADO ATM'!$A$2:$B$821,2,0)</f>
        <v xml:space="preserve">ATM Oficina Multicentro La Sirena Churchill </v>
      </c>
      <c r="D59" s="144" t="s">
        <v>2612</v>
      </c>
      <c r="E59" s="145">
        <v>3335874906</v>
      </c>
    </row>
    <row r="60" spans="1:5" ht="18" x14ac:dyDescent="0.25">
      <c r="A60" s="97" t="str">
        <f>VLOOKUP(B60,'[1]LISTADO ATM'!$A$2:$C$821,3,0)</f>
        <v>NORTE</v>
      </c>
      <c r="B60" s="142">
        <v>746</v>
      </c>
      <c r="C60" s="143" t="str">
        <f>VLOOKUP(B60,'[1]LISTADO ATM'!$A$2:$B$821,2,0)</f>
        <v xml:space="preserve">ATM Oficina Las Terrenas </v>
      </c>
      <c r="D60" s="144" t="s">
        <v>2612</v>
      </c>
      <c r="E60" s="145">
        <v>3335874924</v>
      </c>
    </row>
    <row r="61" spans="1:5" ht="18" x14ac:dyDescent="0.25">
      <c r="A61" s="97" t="str">
        <f>VLOOKUP(B61,'[1]LISTADO ATM'!$A$2:$C$821,3,0)</f>
        <v>DISTRITO NACIONAL</v>
      </c>
      <c r="B61" s="142">
        <v>930</v>
      </c>
      <c r="C61" s="143" t="str">
        <f>VLOOKUP(B61,'[1]LISTADO ATM'!$A$2:$B$821,2,0)</f>
        <v>ATM Oficina Plaza Spring Center</v>
      </c>
      <c r="D61" s="144" t="s">
        <v>2612</v>
      </c>
      <c r="E61" s="145">
        <v>3335874966</v>
      </c>
    </row>
    <row r="62" spans="1:5" ht="18" x14ac:dyDescent="0.25">
      <c r="A62" s="97" t="str">
        <f>VLOOKUP(B62,'[1]LISTADO ATM'!$A$2:$C$821,3,0)</f>
        <v>NORTE</v>
      </c>
      <c r="B62" s="142">
        <v>878</v>
      </c>
      <c r="C62" s="143" t="str">
        <f>VLOOKUP(B62,'[1]LISTADO ATM'!$A$2:$B$821,2,0)</f>
        <v>ATM UNP Cabral Y Baez</v>
      </c>
      <c r="D62" s="144" t="s">
        <v>2612</v>
      </c>
      <c r="E62" s="145">
        <v>3335874066</v>
      </c>
    </row>
    <row r="63" spans="1:5" ht="18" x14ac:dyDescent="0.25">
      <c r="A63" s="97" t="str">
        <f>VLOOKUP(B63,'[1]LISTADO ATM'!$A$2:$C$821,3,0)</f>
        <v>DISTRITO NACIONAL</v>
      </c>
      <c r="B63" s="142">
        <v>32</v>
      </c>
      <c r="C63" s="143" t="str">
        <f>VLOOKUP(B63,'[1]LISTADO ATM'!$A$2:$B$821,2,0)</f>
        <v xml:space="preserve">ATM Oficina San Martín II </v>
      </c>
      <c r="D63" s="144" t="s">
        <v>2612</v>
      </c>
      <c r="E63" s="145" t="s">
        <v>2622</v>
      </c>
    </row>
    <row r="64" spans="1:5" ht="18" x14ac:dyDescent="0.25">
      <c r="A64" s="97" t="str">
        <f>VLOOKUP(B64,'[1]LISTADO ATM'!$A$2:$C$821,3,0)</f>
        <v>NORTE</v>
      </c>
      <c r="B64" s="142">
        <v>882</v>
      </c>
      <c r="C64" s="143" t="str">
        <f>VLOOKUP(B64,'[1]LISTADO ATM'!$A$2:$B$821,2,0)</f>
        <v xml:space="preserve">ATM Oficina Moca II </v>
      </c>
      <c r="D64" s="144" t="s">
        <v>2612</v>
      </c>
      <c r="E64" s="145" t="s">
        <v>2635</v>
      </c>
    </row>
    <row r="65" spans="1:5" ht="18" x14ac:dyDescent="0.25">
      <c r="A65" s="97" t="str">
        <f>VLOOKUP(B65,'[1]LISTADO ATM'!$A$2:$C$821,3,0)</f>
        <v>DISTRITO NACIONAL</v>
      </c>
      <c r="B65" s="142">
        <v>567</v>
      </c>
      <c r="C65" s="143" t="str">
        <f>VLOOKUP(B65,'[1]LISTADO ATM'!$A$2:$B$821,2,0)</f>
        <v xml:space="preserve">ATM Oficina Máximo Gómez </v>
      </c>
      <c r="D65" s="144" t="s">
        <v>2612</v>
      </c>
      <c r="E65" s="145">
        <v>3335874073</v>
      </c>
    </row>
    <row r="66" spans="1:5" ht="18" x14ac:dyDescent="0.25">
      <c r="A66" s="97" t="str">
        <f>VLOOKUP(B66,'[1]LISTADO ATM'!$A$2:$C$821,3,0)</f>
        <v>SUR</v>
      </c>
      <c r="B66" s="142">
        <v>873</v>
      </c>
      <c r="C66" s="143" t="str">
        <f>VLOOKUP(B66,'[1]LISTADO ATM'!$A$2:$B$821,2,0)</f>
        <v xml:space="preserve">ATM Centro de Caja San Cristóbal II </v>
      </c>
      <c r="D66" s="144" t="s">
        <v>2612</v>
      </c>
      <c r="E66" s="145">
        <v>3335874124</v>
      </c>
    </row>
    <row r="67" spans="1:5" ht="18" x14ac:dyDescent="0.25">
      <c r="A67" s="97" t="str">
        <f>VLOOKUP(B67,'[1]LISTADO ATM'!$A$2:$C$821,3,0)</f>
        <v>NORTE</v>
      </c>
      <c r="B67" s="142">
        <v>142</v>
      </c>
      <c r="C67" s="143" t="str">
        <f>VLOOKUP(B67,'[1]LISTADO ATM'!$A$2:$B$821,2,0)</f>
        <v xml:space="preserve">ATM Centro de Caja Galerías Bonao </v>
      </c>
      <c r="D67" s="144" t="s">
        <v>2612</v>
      </c>
      <c r="E67" s="145">
        <v>3335874306</v>
      </c>
    </row>
    <row r="68" spans="1:5" ht="18" x14ac:dyDescent="0.25">
      <c r="A68" s="97" t="str">
        <f>VLOOKUP(B68,'[1]LISTADO ATM'!$A$2:$C$821,3,0)</f>
        <v>DISTRITO NACIONAL</v>
      </c>
      <c r="B68" s="142">
        <v>435</v>
      </c>
      <c r="C68" s="143" t="str">
        <f>VLOOKUP(B68,'[1]LISTADO ATM'!$A$2:$B$821,2,0)</f>
        <v xml:space="preserve">ATM Autobanco Torre I </v>
      </c>
      <c r="D68" s="144" t="s">
        <v>2612</v>
      </c>
      <c r="E68" s="145">
        <v>3335874872</v>
      </c>
    </row>
    <row r="69" spans="1:5" ht="18" x14ac:dyDescent="0.25">
      <c r="A69" s="97" t="str">
        <f>VLOOKUP(B69,'[1]LISTADO ATM'!$A$2:$C$821,3,0)</f>
        <v>DISTRITO NACIONAL</v>
      </c>
      <c r="B69" s="142">
        <v>302</v>
      </c>
      <c r="C69" s="143" t="str">
        <f>VLOOKUP(B69,'[1]LISTADO ATM'!$A$2:$B$821,2,0)</f>
        <v xml:space="preserve">ATM S/M Aprezio Los Mameyes  </v>
      </c>
      <c r="D69" s="144" t="s">
        <v>2612</v>
      </c>
      <c r="E69" s="145">
        <v>3335874116</v>
      </c>
    </row>
    <row r="70" spans="1:5" ht="18" x14ac:dyDescent="0.25">
      <c r="A70" s="97" t="str">
        <f>VLOOKUP(B70,'[1]LISTADO ATM'!$A$2:$C$821,3,0)</f>
        <v>DISTRITO NACIONAL</v>
      </c>
      <c r="B70" s="142">
        <v>486</v>
      </c>
      <c r="C70" s="143" t="str">
        <f>VLOOKUP(B70,'[1]LISTADO ATM'!$A$2:$B$821,2,0)</f>
        <v xml:space="preserve">ATM Olé La Caleta </v>
      </c>
      <c r="D70" s="144" t="s">
        <v>2612</v>
      </c>
      <c r="E70" s="145" t="s">
        <v>2574</v>
      </c>
    </row>
    <row r="71" spans="1:5" ht="18" x14ac:dyDescent="0.25">
      <c r="A71" s="97" t="str">
        <f>VLOOKUP(B71,'[1]LISTADO ATM'!$A$2:$C$821,3,0)</f>
        <v>DISTRITO NACIONAL</v>
      </c>
      <c r="B71" s="142">
        <v>958</v>
      </c>
      <c r="C71" s="143" t="str">
        <f>VLOOKUP(B71,'[1]LISTADO ATM'!$A$2:$B$821,2,0)</f>
        <v xml:space="preserve">ATM Olé Aut. San Isidro </v>
      </c>
      <c r="D71" s="144" t="s">
        <v>2612</v>
      </c>
      <c r="E71" s="145" t="s">
        <v>2594</v>
      </c>
    </row>
    <row r="72" spans="1:5" ht="18" x14ac:dyDescent="0.25">
      <c r="A72" s="97" t="str">
        <f>VLOOKUP(B72,'[1]LISTADO ATM'!$A$2:$C$821,3,0)</f>
        <v>DISTRITO NACIONAL</v>
      </c>
      <c r="B72" s="142">
        <v>43</v>
      </c>
      <c r="C72" s="143" t="str">
        <f>VLOOKUP(B72,'[1]LISTADO ATM'!$A$2:$B$821,2,0)</f>
        <v xml:space="preserve">ATM Zona Franca San Isidro </v>
      </c>
      <c r="D72" s="144" t="s">
        <v>2612</v>
      </c>
      <c r="E72" s="145">
        <v>3335872200</v>
      </c>
    </row>
    <row r="73" spans="1:5" ht="18" x14ac:dyDescent="0.25">
      <c r="A73" s="97" t="str">
        <f>VLOOKUP(B73,'[1]LISTADO ATM'!$A$2:$C$821,3,0)</f>
        <v>DISTRITO NACIONAL</v>
      </c>
      <c r="B73" s="142">
        <v>546</v>
      </c>
      <c r="C73" s="143" t="str">
        <f>VLOOKUP(B73,'[1]LISTADO ATM'!$A$2:$B$821,2,0)</f>
        <v xml:space="preserve">ATM ITLA </v>
      </c>
      <c r="D73" s="144" t="s">
        <v>2612</v>
      </c>
      <c r="E73" s="145" t="s">
        <v>2624</v>
      </c>
    </row>
    <row r="74" spans="1:5" ht="18" x14ac:dyDescent="0.25">
      <c r="A74" s="97" t="str">
        <f>VLOOKUP(B74,'[1]LISTADO ATM'!$A$2:$C$821,3,0)</f>
        <v>DISTRITO NACIONAL</v>
      </c>
      <c r="B74" s="142">
        <v>738</v>
      </c>
      <c r="C74" s="143" t="str">
        <f>VLOOKUP(B74,'[1]LISTADO ATM'!$A$2:$B$821,2,0)</f>
        <v xml:space="preserve">ATM Zona Franca Los Alcarrizos </v>
      </c>
      <c r="D74" s="144" t="s">
        <v>2612</v>
      </c>
      <c r="E74" s="145" t="s">
        <v>2623</v>
      </c>
    </row>
    <row r="75" spans="1:5" ht="18" x14ac:dyDescent="0.25">
      <c r="A75" s="97" t="str">
        <f>VLOOKUP(B75,'[1]LISTADO ATM'!$A$2:$C$821,3,0)</f>
        <v>DISTRITO NACIONAL</v>
      </c>
      <c r="B75" s="142">
        <v>378</v>
      </c>
      <c r="C75" s="143" t="str">
        <f>VLOOKUP(B75,'[1]LISTADO ATM'!$A$2:$B$821,2,0)</f>
        <v>ATM UNP Villa Flores</v>
      </c>
      <c r="D75" s="144" t="s">
        <v>2612</v>
      </c>
      <c r="E75" s="145" t="s">
        <v>2620</v>
      </c>
    </row>
    <row r="76" spans="1:5" ht="18" x14ac:dyDescent="0.25">
      <c r="A76" s="97" t="str">
        <f>VLOOKUP(B76,'[1]LISTADO ATM'!$A$2:$C$821,3,0)</f>
        <v>DISTRITO NACIONAL</v>
      </c>
      <c r="B76" s="142">
        <v>527</v>
      </c>
      <c r="C76" s="143" t="str">
        <f>VLOOKUP(B76,'[1]LISTADO ATM'!$A$2:$B$821,2,0)</f>
        <v>ATM Oficina Zona Oriental II</v>
      </c>
      <c r="D76" s="144" t="s">
        <v>2612</v>
      </c>
      <c r="E76" s="145" t="s">
        <v>2618</v>
      </c>
    </row>
    <row r="77" spans="1:5" ht="18" x14ac:dyDescent="0.25">
      <c r="A77" s="97" t="str">
        <f>VLOOKUP(B77,'[1]LISTADO ATM'!$A$2:$C$821,3,0)</f>
        <v>NORTE</v>
      </c>
      <c r="B77" s="142">
        <v>643</v>
      </c>
      <c r="C77" s="143" t="str">
        <f>VLOOKUP(B77,'[1]LISTADO ATM'!$A$2:$B$821,2,0)</f>
        <v xml:space="preserve">ATM Oficina Valerio </v>
      </c>
      <c r="D77" s="144" t="s">
        <v>2612</v>
      </c>
      <c r="E77" s="145" t="s">
        <v>2616</v>
      </c>
    </row>
    <row r="78" spans="1:5" ht="18" x14ac:dyDescent="0.25">
      <c r="A78" s="97" t="str">
        <f>VLOOKUP(B78,'[1]LISTADO ATM'!$A$2:$C$821,3,0)</f>
        <v>DISTRITO NACIONAL</v>
      </c>
      <c r="B78" s="142">
        <v>655</v>
      </c>
      <c r="C78" s="143" t="str">
        <f>VLOOKUP(B78,'[1]LISTADO ATM'!$A$2:$B$821,2,0)</f>
        <v>ATM Farmacia Sandra</v>
      </c>
      <c r="D78" s="144" t="s">
        <v>2612</v>
      </c>
      <c r="E78" s="145" t="s">
        <v>2615</v>
      </c>
    </row>
    <row r="79" spans="1:5" ht="18" x14ac:dyDescent="0.25">
      <c r="A79" s="97" t="str">
        <f>VLOOKUP(B79,'[1]LISTADO ATM'!$A$2:$C$821,3,0)</f>
        <v>SUR</v>
      </c>
      <c r="B79" s="142">
        <v>582</v>
      </c>
      <c r="C79" s="143" t="str">
        <f>VLOOKUP(B79,'[1]LISTADO ATM'!$A$2:$B$821,2,0)</f>
        <v>ATM Estación Sabana Yegua</v>
      </c>
      <c r="D79" s="144" t="s">
        <v>2612</v>
      </c>
      <c r="E79" s="145" t="s">
        <v>2654</v>
      </c>
    </row>
    <row r="80" spans="1:5" ht="18" x14ac:dyDescent="0.25">
      <c r="A80" s="97" t="str">
        <f>VLOOKUP(B80,'[1]LISTADO ATM'!$A$2:$C$821,3,0)</f>
        <v>NORTE</v>
      </c>
      <c r="B80" s="142">
        <v>283</v>
      </c>
      <c r="C80" s="143" t="str">
        <f>VLOOKUP(B80,'[1]LISTADO ATM'!$A$2:$B$821,2,0)</f>
        <v xml:space="preserve">ATM Oficina Nibaje </v>
      </c>
      <c r="D80" s="144" t="s">
        <v>2612</v>
      </c>
      <c r="E80" s="145" t="s">
        <v>2653</v>
      </c>
    </row>
    <row r="81" spans="1:5" ht="18" x14ac:dyDescent="0.25">
      <c r="A81" s="97" t="str">
        <f>VLOOKUP(B81,'[1]LISTADO ATM'!$A$2:$C$821,3,0)</f>
        <v>SUR</v>
      </c>
      <c r="B81" s="142">
        <v>512</v>
      </c>
      <c r="C81" s="143" t="str">
        <f>VLOOKUP(B81,'[1]LISTADO ATM'!$A$2:$B$821,2,0)</f>
        <v>ATM Plaza Jesús Ferreira</v>
      </c>
      <c r="D81" s="144" t="s">
        <v>2612</v>
      </c>
      <c r="E81" s="145" t="s">
        <v>2650</v>
      </c>
    </row>
    <row r="82" spans="1:5" ht="18" x14ac:dyDescent="0.25">
      <c r="A82" s="97" t="str">
        <f>VLOOKUP(B82,'[1]LISTADO ATM'!$A$2:$C$821,3,0)</f>
        <v>ESTE</v>
      </c>
      <c r="B82" s="142">
        <v>117</v>
      </c>
      <c r="C82" s="143" t="str">
        <f>VLOOKUP(B82,'[1]LISTADO ATM'!$A$2:$B$821,2,0)</f>
        <v xml:space="preserve">ATM Oficina El Seybo </v>
      </c>
      <c r="D82" s="144" t="s">
        <v>2612</v>
      </c>
      <c r="E82" s="145">
        <v>3335874130</v>
      </c>
    </row>
    <row r="83" spans="1:5" ht="18" x14ac:dyDescent="0.25">
      <c r="A83" s="97" t="str">
        <f>VLOOKUP(B83,'[1]LISTADO ATM'!$A$2:$C$821,3,0)</f>
        <v>DISTRITO NACIONAL</v>
      </c>
      <c r="B83" s="142">
        <v>554</v>
      </c>
      <c r="C83" s="143" t="str">
        <f>VLOOKUP(B83,'[1]LISTADO ATM'!$A$2:$B$821,2,0)</f>
        <v xml:space="preserve">ATM Oficina Isabel La Católica I </v>
      </c>
      <c r="D83" s="144" t="s">
        <v>2612</v>
      </c>
      <c r="E83" s="145">
        <v>3335874133</v>
      </c>
    </row>
    <row r="84" spans="1:5" ht="18" x14ac:dyDescent="0.25">
      <c r="A84" s="97" t="str">
        <f>VLOOKUP(B84,'[1]LISTADO ATM'!$A$2:$C$821,3,0)</f>
        <v>NORTE</v>
      </c>
      <c r="B84" s="142">
        <v>747</v>
      </c>
      <c r="C84" s="143" t="str">
        <f>VLOOKUP(B84,'[1]LISTADO ATM'!$A$2:$B$821,2,0)</f>
        <v xml:space="preserve">ATM Club BR (Santiago) </v>
      </c>
      <c r="D84" s="144" t="s">
        <v>2612</v>
      </c>
      <c r="E84" s="145">
        <v>3335874817</v>
      </c>
    </row>
    <row r="85" spans="1:5" ht="18" x14ac:dyDescent="0.25">
      <c r="A85" s="97" t="str">
        <f>VLOOKUP(B85,'[1]LISTADO ATM'!$A$2:$C$821,3,0)</f>
        <v>NORTE</v>
      </c>
      <c r="B85" s="142">
        <v>52</v>
      </c>
      <c r="C85" s="143" t="str">
        <f>VLOOKUP(B85,'[1]LISTADO ATM'!$A$2:$B$821,2,0)</f>
        <v xml:space="preserve">ATM Oficina Jarabacoa </v>
      </c>
      <c r="D85" s="144" t="s">
        <v>2612</v>
      </c>
      <c r="E85" s="145">
        <v>3335875180</v>
      </c>
    </row>
    <row r="86" spans="1:5" ht="18" x14ac:dyDescent="0.25">
      <c r="A86" s="97" t="str">
        <f>VLOOKUP(B86,'[1]LISTADO ATM'!$A$2:$C$821,3,0)</f>
        <v>NORTE</v>
      </c>
      <c r="B86" s="142">
        <v>157</v>
      </c>
      <c r="C86" s="143" t="str">
        <f>VLOOKUP(B86,'[1]LISTADO ATM'!$A$2:$B$821,2,0)</f>
        <v xml:space="preserve">ATM Oficina Samaná </v>
      </c>
      <c r="D86" s="144" t="s">
        <v>2612</v>
      </c>
      <c r="E86" s="145">
        <v>3335875285</v>
      </c>
    </row>
    <row r="87" spans="1:5" ht="18" x14ac:dyDescent="0.25">
      <c r="A87" s="97" t="str">
        <f>VLOOKUP(B87,'[1]LISTADO ATM'!$A$2:$C$821,3,0)</f>
        <v>NORTE</v>
      </c>
      <c r="B87" s="142">
        <v>119</v>
      </c>
      <c r="C87" s="143" t="str">
        <f>VLOOKUP(B87,'[1]LISTADO ATM'!$A$2:$B$821,2,0)</f>
        <v>ATM Oficina La Barranquita</v>
      </c>
      <c r="D87" s="144" t="s">
        <v>2612</v>
      </c>
      <c r="E87" s="145" t="s">
        <v>2588</v>
      </c>
    </row>
    <row r="88" spans="1:5" ht="18" x14ac:dyDescent="0.25">
      <c r="A88" s="97" t="str">
        <f>VLOOKUP(B88,'[1]LISTADO ATM'!$A$2:$C$821,3,0)</f>
        <v>DISTRITO NACIONAL</v>
      </c>
      <c r="B88" s="142">
        <v>678</v>
      </c>
      <c r="C88" s="143" t="str">
        <f>VLOOKUP(B88,'[1]LISTADO ATM'!$A$2:$B$821,2,0)</f>
        <v>ATM Eco Petroleo San Isidro</v>
      </c>
      <c r="D88" s="144" t="s">
        <v>2612</v>
      </c>
      <c r="E88" s="145" t="s">
        <v>2595</v>
      </c>
    </row>
    <row r="89" spans="1:5" ht="18" x14ac:dyDescent="0.25">
      <c r="A89" s="97" t="str">
        <f>VLOOKUP(B89,'[1]LISTADO ATM'!$A$2:$C$821,3,0)</f>
        <v>DISTRITO NACIONAL</v>
      </c>
      <c r="B89" s="142">
        <v>231</v>
      </c>
      <c r="C89" s="143" t="str">
        <f>VLOOKUP(B89,'[1]LISTADO ATM'!$A$2:$B$821,2,0)</f>
        <v xml:space="preserve">ATM Oficina Zona Oriental </v>
      </c>
      <c r="D89" s="144" t="s">
        <v>2612</v>
      </c>
      <c r="E89" s="145" t="s">
        <v>2599</v>
      </c>
    </row>
    <row r="90" spans="1:5" ht="18" x14ac:dyDescent="0.25">
      <c r="A90" s="97" t="str">
        <f>VLOOKUP(B90,'[1]LISTADO ATM'!$A$2:$C$821,3,0)</f>
        <v>DISTRITO NACIONAL</v>
      </c>
      <c r="B90" s="142">
        <v>938</v>
      </c>
      <c r="C90" s="143" t="str">
        <f>VLOOKUP(B90,'[1]LISTADO ATM'!$A$2:$B$821,2,0)</f>
        <v xml:space="preserve">ATM Autobanco Oficina Filadelfia Plaza </v>
      </c>
      <c r="D90" s="144" t="s">
        <v>2612</v>
      </c>
      <c r="E90" s="145" t="s">
        <v>2601</v>
      </c>
    </row>
    <row r="91" spans="1:5" ht="18" x14ac:dyDescent="0.25">
      <c r="A91" s="97" t="str">
        <f>VLOOKUP(B91,'[1]LISTADO ATM'!$A$2:$C$821,3,0)</f>
        <v>NORTE</v>
      </c>
      <c r="B91" s="142">
        <v>799</v>
      </c>
      <c r="C91" s="143" t="str">
        <f>VLOOKUP(B91,'[1]LISTADO ATM'!$A$2:$B$821,2,0)</f>
        <v xml:space="preserve">ATM Clínica Corominas (Santiago) </v>
      </c>
      <c r="D91" s="144" t="s">
        <v>2612</v>
      </c>
      <c r="E91" s="145" t="s">
        <v>2637</v>
      </c>
    </row>
    <row r="92" spans="1:5" ht="18" x14ac:dyDescent="0.25">
      <c r="A92" s="97" t="str">
        <f>VLOOKUP(B92,'[1]LISTADO ATM'!$A$2:$C$821,3,0)</f>
        <v>DISTRITO NACIONAL</v>
      </c>
      <c r="B92" s="142">
        <v>578</v>
      </c>
      <c r="C92" s="143" t="str">
        <f>VLOOKUP(B92,'[1]LISTADO ATM'!$A$2:$B$821,2,0)</f>
        <v xml:space="preserve">ATM Procuraduría General de la República </v>
      </c>
      <c r="D92" s="144" t="s">
        <v>2612</v>
      </c>
      <c r="E92" s="145">
        <v>3335874125</v>
      </c>
    </row>
    <row r="93" spans="1:5" ht="18" x14ac:dyDescent="0.25">
      <c r="A93" s="97" t="str">
        <f>VLOOKUP(B93,'[1]LISTADO ATM'!$A$2:$C$821,3,0)</f>
        <v>NORTE</v>
      </c>
      <c r="B93" s="142">
        <v>88</v>
      </c>
      <c r="C93" s="143" t="str">
        <f>VLOOKUP(B93,'[1]LISTADO ATM'!$A$2:$B$821,2,0)</f>
        <v xml:space="preserve">ATM S/M La Fuente (Santiago) </v>
      </c>
      <c r="D93" s="144" t="s">
        <v>2612</v>
      </c>
      <c r="E93" s="145">
        <v>3335874856</v>
      </c>
    </row>
    <row r="94" spans="1:5" ht="18" x14ac:dyDescent="0.25">
      <c r="A94" s="97" t="str">
        <f>VLOOKUP(B94,'[1]LISTADO ATM'!$A$2:$C$821,3,0)</f>
        <v>NORTE</v>
      </c>
      <c r="B94" s="142">
        <v>877</v>
      </c>
      <c r="C94" s="143" t="str">
        <f>VLOOKUP(B94,'[1]LISTADO ATM'!$A$2:$B$821,2,0)</f>
        <v xml:space="preserve">ATM Estación Los Samanes (Ranchito, La Vega) </v>
      </c>
      <c r="D94" s="144" t="s">
        <v>2612</v>
      </c>
      <c r="E94" s="145" t="s">
        <v>2606</v>
      </c>
    </row>
    <row r="95" spans="1:5" ht="18" x14ac:dyDescent="0.25">
      <c r="A95" s="97" t="str">
        <f>VLOOKUP(B95,'[1]LISTADO ATM'!$A$2:$C$821,3,0)</f>
        <v>NORTE</v>
      </c>
      <c r="B95" s="142">
        <v>129</v>
      </c>
      <c r="C95" s="143" t="str">
        <f>VLOOKUP(B95,'[1]LISTADO ATM'!$A$2:$B$821,2,0)</f>
        <v xml:space="preserve">ATM Multicentro La Sirena (Santiago) </v>
      </c>
      <c r="D95" s="144" t="s">
        <v>2612</v>
      </c>
      <c r="E95" s="145" t="s">
        <v>2643</v>
      </c>
    </row>
    <row r="96" spans="1:5" ht="18" x14ac:dyDescent="0.25">
      <c r="A96" s="97" t="str">
        <f>VLOOKUP(B96,'[1]LISTADO ATM'!$A$2:$C$821,3,0)</f>
        <v>NORTE</v>
      </c>
      <c r="B96" s="142">
        <v>22</v>
      </c>
      <c r="C96" s="143" t="str">
        <f>VLOOKUP(B96,'[1]LISTADO ATM'!$A$2:$B$821,2,0)</f>
        <v>ATM S/M Olimpico (Santiago)</v>
      </c>
      <c r="D96" s="144" t="s">
        <v>2612</v>
      </c>
      <c r="E96" s="145" t="s">
        <v>2642</v>
      </c>
    </row>
    <row r="97" spans="1:5" ht="18" x14ac:dyDescent="0.25">
      <c r="A97" s="97" t="str">
        <f>VLOOKUP(B97,'[1]LISTADO ATM'!$A$2:$C$821,3,0)</f>
        <v>NORTE</v>
      </c>
      <c r="B97" s="142">
        <v>198</v>
      </c>
      <c r="C97" s="143" t="str">
        <f>VLOOKUP(B97,'[1]LISTADO ATM'!$A$2:$B$821,2,0)</f>
        <v xml:space="preserve">ATM Almacenes El Encanto  (Santiago) </v>
      </c>
      <c r="D97" s="144" t="s">
        <v>2612</v>
      </c>
      <c r="E97" s="145">
        <v>3335874900</v>
      </c>
    </row>
    <row r="98" spans="1:5" ht="18.75" thickBot="1" x14ac:dyDescent="0.3">
      <c r="A98" s="97" t="str">
        <f>VLOOKUP(B98,'[1]LISTADO ATM'!$A$2:$C$821,3,0)</f>
        <v>NORTE</v>
      </c>
      <c r="B98" s="142">
        <v>837</v>
      </c>
      <c r="C98" s="143" t="str">
        <f>VLOOKUP(B98,'[1]LISTADO ATM'!$A$2:$B$821,2,0)</f>
        <v>ATM Estación Next Canabacoa</v>
      </c>
      <c r="D98" s="144" t="s">
        <v>2612</v>
      </c>
      <c r="E98" s="145">
        <v>3335875300</v>
      </c>
    </row>
    <row r="99" spans="1:5" ht="18.75" thickBot="1" x14ac:dyDescent="0.3">
      <c r="A99" s="100" t="s">
        <v>2486</v>
      </c>
      <c r="B99" s="146">
        <f>COUNT(B9:B98)</f>
        <v>90</v>
      </c>
      <c r="C99" s="186"/>
      <c r="D99" s="187"/>
      <c r="E99" s="188"/>
    </row>
    <row r="100" spans="1:5" x14ac:dyDescent="0.25">
      <c r="B100" s="102"/>
      <c r="E100" s="102"/>
    </row>
    <row r="101" spans="1:5" ht="18" x14ac:dyDescent="0.25">
      <c r="A101" s="171" t="s">
        <v>2487</v>
      </c>
      <c r="B101" s="172"/>
      <c r="C101" s="172"/>
      <c r="D101" s="172"/>
      <c r="E101" s="173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42">
        <v>70</v>
      </c>
      <c r="C103" s="143" t="str">
        <f>VLOOKUP(B103,'[1]LISTADO ATM'!$A$2:$B$821,2,0)</f>
        <v xml:space="preserve">ATM Autoservicio Plaza Lama Zona Oriental </v>
      </c>
      <c r="D103" s="144" t="s">
        <v>2613</v>
      </c>
      <c r="E103" s="145" t="s">
        <v>2582</v>
      </c>
    </row>
    <row r="104" spans="1:5" ht="18" x14ac:dyDescent="0.25">
      <c r="A104" s="97" t="str">
        <f>VLOOKUP(B104,'[1]LISTADO ATM'!$A$2:$C$821,3,0)</f>
        <v>NORTE</v>
      </c>
      <c r="B104" s="142">
        <v>944</v>
      </c>
      <c r="C104" s="143" t="str">
        <f>VLOOKUP(B104,'[1]LISTADO ATM'!$A$2:$B$821,2,0)</f>
        <v xml:space="preserve">ATM UNP Mao </v>
      </c>
      <c r="D104" s="144" t="s">
        <v>2613</v>
      </c>
      <c r="E104" s="145">
        <v>3335874088</v>
      </c>
    </row>
    <row r="105" spans="1:5" ht="18" x14ac:dyDescent="0.25">
      <c r="A105" s="97" t="str">
        <f>VLOOKUP(B105,'[1]LISTADO ATM'!$A$2:$C$821,3,0)</f>
        <v>ESTE</v>
      </c>
      <c r="B105" s="142">
        <v>608</v>
      </c>
      <c r="C105" s="143" t="str">
        <f>VLOOKUP(B105,'[1]LISTADO ATM'!$A$2:$B$821,2,0)</f>
        <v xml:space="preserve">ATM Oficina Jumbo (San Pedro) </v>
      </c>
      <c r="D105" s="144" t="s">
        <v>2613</v>
      </c>
      <c r="E105" s="145">
        <v>3335874089</v>
      </c>
    </row>
    <row r="106" spans="1:5" ht="18" x14ac:dyDescent="0.25">
      <c r="A106" s="97" t="str">
        <f>VLOOKUP(B106,'[1]LISTADO ATM'!$A$2:$C$821,3,0)</f>
        <v>NORTE</v>
      </c>
      <c r="B106" s="142">
        <v>431</v>
      </c>
      <c r="C106" s="143" t="str">
        <f>VLOOKUP(B106,'[1]LISTADO ATM'!$A$2:$B$821,2,0)</f>
        <v xml:space="preserve">ATM Autoservicio Sol (Santiago) </v>
      </c>
      <c r="D106" s="144" t="s">
        <v>2613</v>
      </c>
      <c r="E106" s="145">
        <v>3335875039</v>
      </c>
    </row>
    <row r="107" spans="1:5" ht="18" x14ac:dyDescent="0.25">
      <c r="A107" s="97" t="str">
        <f>VLOOKUP(B107,'[1]LISTADO ATM'!$A$2:$C$821,3,0)</f>
        <v>DISTRITO NACIONAL</v>
      </c>
      <c r="B107" s="142">
        <v>355</v>
      </c>
      <c r="C107" s="143" t="str">
        <f>VLOOKUP(B107,'[1]LISTADO ATM'!$A$2:$B$821,2,0)</f>
        <v xml:space="preserve">ATM UNP Metro II </v>
      </c>
      <c r="D107" s="144" t="s">
        <v>2613</v>
      </c>
      <c r="E107" s="145">
        <v>3335871811</v>
      </c>
    </row>
    <row r="108" spans="1:5" ht="18.75" thickBot="1" x14ac:dyDescent="0.3">
      <c r="A108" s="97" t="str">
        <f>VLOOKUP(B108,'[1]LISTADO ATM'!$A$2:$C$821,3,0)</f>
        <v>NORTE</v>
      </c>
      <c r="B108" s="142">
        <v>395</v>
      </c>
      <c r="C108" s="143" t="str">
        <f>VLOOKUP(B108,'[1]LISTADO ATM'!$A$2:$B$821,2,0)</f>
        <v xml:space="preserve">ATM UNP Sabana Iglesia </v>
      </c>
      <c r="D108" s="144" t="s">
        <v>2613</v>
      </c>
      <c r="E108" s="145">
        <v>3335874091</v>
      </c>
    </row>
    <row r="109" spans="1:5" ht="18.75" thickBot="1" x14ac:dyDescent="0.3">
      <c r="A109" s="100" t="s">
        <v>2486</v>
      </c>
      <c r="B109" s="146">
        <f>COUNT(B103:B108)</f>
        <v>6</v>
      </c>
      <c r="C109" s="189"/>
      <c r="D109" s="190"/>
      <c r="E109" s="191"/>
    </row>
    <row r="110" spans="1:5" ht="15.75" thickBot="1" x14ac:dyDescent="0.3">
      <c r="B110" s="102"/>
      <c r="E110" s="102"/>
    </row>
    <row r="111" spans="1:5" ht="18.75" thickBot="1" x14ac:dyDescent="0.3">
      <c r="A111" s="181" t="s">
        <v>2488</v>
      </c>
      <c r="B111" s="182"/>
      <c r="C111" s="182"/>
      <c r="D111" s="182"/>
      <c r="E111" s="183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42">
        <v>12</v>
      </c>
      <c r="C113" s="142" t="str">
        <f>VLOOKUP(B113,'[1]LISTADO ATM'!$A$2:$B$821,2,0)</f>
        <v xml:space="preserve">ATM Comercial Ganadera (San Isidro) </v>
      </c>
      <c r="D113" s="147" t="s">
        <v>2442</v>
      </c>
      <c r="E113" s="145">
        <v>3335870606</v>
      </c>
    </row>
    <row r="114" spans="1:5" ht="18" x14ac:dyDescent="0.25">
      <c r="A114" s="122" t="str">
        <f>VLOOKUP(B114,'[1]LISTADO ATM'!$A$2:$C$821,3,0)</f>
        <v>DISTRITO NACIONAL</v>
      </c>
      <c r="B114" s="142">
        <v>147</v>
      </c>
      <c r="C114" s="142" t="str">
        <f>VLOOKUP(B114,'[1]LISTADO ATM'!$A$2:$B$821,2,0)</f>
        <v xml:space="preserve">ATM Kiosco Megacentro I </v>
      </c>
      <c r="D114" s="147" t="s">
        <v>2442</v>
      </c>
      <c r="E114" s="145" t="s">
        <v>2581</v>
      </c>
    </row>
    <row r="115" spans="1:5" ht="18" x14ac:dyDescent="0.25">
      <c r="A115" s="122" t="str">
        <f>VLOOKUP(B115,'[1]LISTADO ATM'!$A$2:$C$821,3,0)</f>
        <v>DISTRITO NACIONAL</v>
      </c>
      <c r="B115" s="142">
        <v>710</v>
      </c>
      <c r="C115" s="142" t="str">
        <f>VLOOKUP(B115,'[1]LISTADO ATM'!$A$2:$B$821,2,0)</f>
        <v xml:space="preserve">ATM S/M Soberano </v>
      </c>
      <c r="D115" s="147" t="s">
        <v>2442</v>
      </c>
      <c r="E115" s="145">
        <v>3335875597</v>
      </c>
    </row>
    <row r="116" spans="1:5" ht="18" x14ac:dyDescent="0.25">
      <c r="A116" s="122" t="str">
        <f>VLOOKUP(B116,'[1]LISTADO ATM'!$A$2:$C$821,3,0)</f>
        <v>DISTRITO NACIONAL</v>
      </c>
      <c r="B116" s="142">
        <v>719</v>
      </c>
      <c r="C116" s="142" t="str">
        <f>VLOOKUP(B116,'[1]LISTADO ATM'!$A$2:$B$821,2,0)</f>
        <v xml:space="preserve">ATM Ayuntamiento Municipal San Luís </v>
      </c>
      <c r="D116" s="147" t="s">
        <v>2442</v>
      </c>
      <c r="E116" s="145" t="s">
        <v>2607</v>
      </c>
    </row>
    <row r="117" spans="1:5" ht="18" x14ac:dyDescent="0.25">
      <c r="A117" s="122" t="str">
        <f>VLOOKUP(B117,'[1]LISTADO ATM'!$A$2:$C$821,3,0)</f>
        <v>ESTE</v>
      </c>
      <c r="B117" s="142">
        <v>268</v>
      </c>
      <c r="C117" s="142" t="str">
        <f>VLOOKUP(B117,'[1]LISTADO ATM'!$A$2:$B$821,2,0)</f>
        <v xml:space="preserve">ATM Autobanco La Altagracia (Higuey) </v>
      </c>
      <c r="D117" s="147" t="s">
        <v>2442</v>
      </c>
      <c r="E117" s="145">
        <v>3335875692</v>
      </c>
    </row>
    <row r="118" spans="1:5" ht="18" x14ac:dyDescent="0.25">
      <c r="A118" s="122" t="str">
        <f>VLOOKUP(B118,'[1]LISTADO ATM'!$A$2:$C$821,3,0)</f>
        <v>DISTRITO NACIONAL</v>
      </c>
      <c r="B118" s="142">
        <v>836</v>
      </c>
      <c r="C118" s="142" t="str">
        <f>VLOOKUP(B118,'[1]LISTADO ATM'!$A$2:$B$821,2,0)</f>
        <v xml:space="preserve">ATM UNP Plaza Luperón </v>
      </c>
      <c r="D118" s="147" t="s">
        <v>2442</v>
      </c>
      <c r="E118" s="145">
        <v>3335875598</v>
      </c>
    </row>
    <row r="119" spans="1:5" ht="18" x14ac:dyDescent="0.25">
      <c r="A119" s="122" t="str">
        <f>VLOOKUP(B119,'[1]LISTADO ATM'!$A$2:$C$821,3,0)</f>
        <v>DISTRITO NACIONAL</v>
      </c>
      <c r="B119" s="142">
        <v>539</v>
      </c>
      <c r="C119" s="142" t="str">
        <f>VLOOKUP(B119,'[1]LISTADO ATM'!$A$2:$B$821,2,0)</f>
        <v>ATM S/M La Cadena Los Proceres</v>
      </c>
      <c r="D119" s="147" t="s">
        <v>2442</v>
      </c>
      <c r="E119" s="145">
        <v>3335873914</v>
      </c>
    </row>
    <row r="120" spans="1:5" ht="18" x14ac:dyDescent="0.25">
      <c r="A120" s="122" t="str">
        <f>VLOOKUP(B120,'[1]LISTADO ATM'!$A$2:$C$821,3,0)</f>
        <v>DISTRITO NACIONAL</v>
      </c>
      <c r="B120" s="142">
        <v>415</v>
      </c>
      <c r="C120" s="142" t="str">
        <f>VLOOKUP(B120,'[1]LISTADO ATM'!$A$2:$B$821,2,0)</f>
        <v xml:space="preserve">ATM Autobanco San Martín I </v>
      </c>
      <c r="D120" s="147" t="s">
        <v>2442</v>
      </c>
      <c r="E120" s="145">
        <v>3335875693</v>
      </c>
    </row>
    <row r="121" spans="1:5" ht="18" x14ac:dyDescent="0.25">
      <c r="A121" s="122" t="str">
        <f>VLOOKUP(B121,'[1]LISTADO ATM'!$A$2:$C$821,3,0)</f>
        <v>DISTRITO NACIONAL</v>
      </c>
      <c r="B121" s="142">
        <v>416</v>
      </c>
      <c r="C121" s="142" t="str">
        <f>VLOOKUP(B121,'[1]LISTADO ATM'!$A$2:$B$821,2,0)</f>
        <v xml:space="preserve">ATM Autobanco San Martín II </v>
      </c>
      <c r="D121" s="147" t="s">
        <v>2442</v>
      </c>
      <c r="E121" s="145">
        <v>3335875694</v>
      </c>
    </row>
    <row r="122" spans="1:5" ht="18" x14ac:dyDescent="0.25">
      <c r="A122" s="122" t="str">
        <f>VLOOKUP(B122,'[1]LISTADO ATM'!$A$2:$C$821,3,0)</f>
        <v>DISTRITO NACIONAL</v>
      </c>
      <c r="B122" s="142">
        <v>949</v>
      </c>
      <c r="C122" s="142" t="str">
        <f>VLOOKUP(B122,'[1]LISTADO ATM'!$A$2:$B$821,2,0)</f>
        <v xml:space="preserve">ATM S/M Bravo San Isidro Coral Mall </v>
      </c>
      <c r="D122" s="147" t="s">
        <v>2442</v>
      </c>
      <c r="E122" s="145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42">
        <v>698</v>
      </c>
      <c r="C123" s="142" t="str">
        <f>VLOOKUP(B123,'[1]LISTADO ATM'!$A$2:$B$821,2,0)</f>
        <v>ATM Parador Bellamar</v>
      </c>
      <c r="D123" s="147" t="s">
        <v>2442</v>
      </c>
      <c r="E123" s="145">
        <v>3335875191</v>
      </c>
    </row>
    <row r="124" spans="1:5" ht="18.75" thickBot="1" x14ac:dyDescent="0.3">
      <c r="A124" s="123" t="s">
        <v>2486</v>
      </c>
      <c r="B124" s="146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81" t="s">
        <v>2566</v>
      </c>
      <c r="B126" s="182"/>
      <c r="C126" s="182"/>
      <c r="D126" s="182"/>
      <c r="E126" s="183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42">
        <v>359</v>
      </c>
      <c r="C128" s="145" t="str">
        <f>VLOOKUP(B128,'[1]LISTADO ATM'!$A$2:$B$821,2,0)</f>
        <v>ATM S/M Bravo Ozama</v>
      </c>
      <c r="D128" s="111" t="s">
        <v>2512</v>
      </c>
      <c r="E128" s="145">
        <v>3335871834</v>
      </c>
    </row>
    <row r="129" spans="1:5" ht="18" x14ac:dyDescent="0.25">
      <c r="A129" s="97" t="str">
        <f>VLOOKUP(B129,'[1]LISTADO ATM'!$A$2:$C$821,3,0)</f>
        <v>DISTRITO NACIONAL</v>
      </c>
      <c r="B129" s="142">
        <v>443</v>
      </c>
      <c r="C129" s="145" t="str">
        <f>VLOOKUP(B129,'[1]LISTADO ATM'!$A$2:$B$821,2,0)</f>
        <v xml:space="preserve">ATM Edificio San Rafael </v>
      </c>
      <c r="D129" s="142" t="s">
        <v>2512</v>
      </c>
      <c r="E129" s="145" t="s">
        <v>2583</v>
      </c>
    </row>
    <row r="130" spans="1:5" ht="18" x14ac:dyDescent="0.25">
      <c r="A130" s="97" t="str">
        <f>VLOOKUP(B130,'[1]LISTADO ATM'!$A$2:$C$821,3,0)</f>
        <v>DISTRITO NACIONAL</v>
      </c>
      <c r="B130" s="142">
        <v>162</v>
      </c>
      <c r="C130" s="145" t="str">
        <f>VLOOKUP(B130,'[1]LISTADO ATM'!$A$2:$B$821,2,0)</f>
        <v xml:space="preserve">ATM Oficina Tiradentes I </v>
      </c>
      <c r="D130" s="142" t="s">
        <v>2512</v>
      </c>
      <c r="E130" s="145">
        <v>3335875599</v>
      </c>
    </row>
    <row r="131" spans="1:5" ht="18" x14ac:dyDescent="0.25">
      <c r="A131" s="97" t="str">
        <f>VLOOKUP(B131,'[1]LISTADO ATM'!$A$2:$C$821,3,0)</f>
        <v>DISTRITO NACIONAL</v>
      </c>
      <c r="B131" s="142">
        <v>915</v>
      </c>
      <c r="C131" s="145" t="str">
        <f>VLOOKUP(B131,'[1]LISTADO ATM'!$A$2:$B$821,2,0)</f>
        <v xml:space="preserve">ATM Multicentro La Sirena Aut. Duarte </v>
      </c>
      <c r="D131" s="142" t="s">
        <v>2512</v>
      </c>
      <c r="E131" s="145" t="s">
        <v>2596</v>
      </c>
    </row>
    <row r="132" spans="1:5" ht="18" x14ac:dyDescent="0.25">
      <c r="A132" s="97" t="str">
        <f>VLOOKUP(B132,'[1]LISTADO ATM'!$A$2:$C$821,3,0)</f>
        <v>DISTRITO NACIONAL</v>
      </c>
      <c r="B132" s="142">
        <v>149</v>
      </c>
      <c r="C132" s="145" t="str">
        <f>VLOOKUP(B132,'[1]LISTADO ATM'!$A$2:$B$821,2,0)</f>
        <v>ATM Estación Metro Concepción</v>
      </c>
      <c r="D132" s="142" t="s">
        <v>2512</v>
      </c>
      <c r="E132" s="145" t="s">
        <v>2593</v>
      </c>
    </row>
    <row r="133" spans="1:5" ht="18" x14ac:dyDescent="0.25">
      <c r="A133" s="97" t="str">
        <f>VLOOKUP(B133,'[1]LISTADO ATM'!$A$2:$C$821,3,0)</f>
        <v>DISTRITO NACIONAL</v>
      </c>
      <c r="B133" s="142">
        <v>60</v>
      </c>
      <c r="C133" s="145" t="str">
        <f>VLOOKUP(B133,'[1]LISTADO ATM'!$A$2:$B$821,2,0)</f>
        <v xml:space="preserve">ATM Autobanco 27 de Febrero </v>
      </c>
      <c r="D133" s="142" t="s">
        <v>2512</v>
      </c>
      <c r="E133" s="145" t="s">
        <v>2605</v>
      </c>
    </row>
    <row r="134" spans="1:5" ht="18" x14ac:dyDescent="0.25">
      <c r="A134" s="97" t="str">
        <f>VLOOKUP(B134,'[1]LISTADO ATM'!$A$2:$C$821,3,0)</f>
        <v>DISTRITO NACIONAL</v>
      </c>
      <c r="B134" s="142">
        <v>300</v>
      </c>
      <c r="C134" s="145" t="str">
        <f>VLOOKUP(B134,'[1]LISTADO ATM'!$A$2:$B$821,2,0)</f>
        <v xml:space="preserve">ATM S/M Aprezio Los Guaricanos </v>
      </c>
      <c r="D134" s="142" t="s">
        <v>2512</v>
      </c>
      <c r="E134" s="145" t="s">
        <v>2602</v>
      </c>
    </row>
    <row r="135" spans="1:5" ht="18" x14ac:dyDescent="0.25">
      <c r="A135" s="97" t="str">
        <f>VLOOKUP(B135,'[1]LISTADO ATM'!$A$2:$C$821,3,0)</f>
        <v>DISTRITO NACIONAL</v>
      </c>
      <c r="B135" s="142">
        <v>239</v>
      </c>
      <c r="C135" s="145" t="str">
        <f>VLOOKUP(B135,'[1]LISTADO ATM'!$A$2:$B$821,2,0)</f>
        <v xml:space="preserve">ATM Autobanco Charles de Gaulle </v>
      </c>
      <c r="D135" s="142" t="s">
        <v>2512</v>
      </c>
      <c r="E135" s="145" t="s">
        <v>2610</v>
      </c>
    </row>
    <row r="136" spans="1:5" ht="18" x14ac:dyDescent="0.25">
      <c r="A136" s="97" t="str">
        <f>VLOOKUP(B136,'[1]LISTADO ATM'!$A$2:$C$821,3,0)</f>
        <v>DISTRITO NACIONAL</v>
      </c>
      <c r="B136" s="142">
        <v>180</v>
      </c>
      <c r="C136" s="145" t="str">
        <f>VLOOKUP(B136,'[1]LISTADO ATM'!$A$2:$B$821,2,0)</f>
        <v xml:space="preserve">ATM Megacentro II </v>
      </c>
      <c r="D136" s="142" t="s">
        <v>2512</v>
      </c>
      <c r="E136" s="145" t="s">
        <v>2611</v>
      </c>
    </row>
    <row r="137" spans="1:5" ht="18" x14ac:dyDescent="0.25">
      <c r="A137" s="97" t="str">
        <f>VLOOKUP(B137,'[1]LISTADO ATM'!$A$2:$C$821,3,0)</f>
        <v>DISTRITO NACIONAL</v>
      </c>
      <c r="B137" s="142">
        <v>622</v>
      </c>
      <c r="C137" s="145" t="str">
        <f>VLOOKUP(B137,'[1]LISTADO ATM'!$A$2:$B$821,2,0)</f>
        <v xml:space="preserve">ATM Ayuntamiento D.N. </v>
      </c>
      <c r="D137" s="142" t="s">
        <v>2512</v>
      </c>
      <c r="E137" s="145">
        <v>3335875195</v>
      </c>
    </row>
    <row r="138" spans="1:5" ht="18" x14ac:dyDescent="0.25">
      <c r="A138" s="97" t="str">
        <f>VLOOKUP(B138,'[1]LISTADO ATM'!$A$2:$C$821,3,0)</f>
        <v>ESTE</v>
      </c>
      <c r="B138" s="142">
        <v>495</v>
      </c>
      <c r="C138" s="145" t="str">
        <f>VLOOKUP(B138,'[1]LISTADO ATM'!$A$2:$B$821,2,0)</f>
        <v>ATM Cemento PANAM</v>
      </c>
      <c r="D138" s="142" t="s">
        <v>2512</v>
      </c>
      <c r="E138" s="145">
        <v>3335875369</v>
      </c>
    </row>
    <row r="139" spans="1:5" ht="18" x14ac:dyDescent="0.25">
      <c r="A139" s="97" t="str">
        <f>VLOOKUP(B139,'[1]LISTADO ATM'!$A$2:$C$821,3,0)</f>
        <v>DISTRITO NACIONAL</v>
      </c>
      <c r="B139" s="142">
        <v>327</v>
      </c>
      <c r="C139" s="145" t="str">
        <f>VLOOKUP(B139,'[1]LISTADO ATM'!$A$2:$B$821,2,0)</f>
        <v xml:space="preserve">ATM UNP CCN (Nacional 27 de Febrero) </v>
      </c>
      <c r="D139" s="142" t="s">
        <v>2512</v>
      </c>
      <c r="E139" s="148">
        <v>3335875696</v>
      </c>
    </row>
    <row r="140" spans="1:5" ht="18" x14ac:dyDescent="0.25">
      <c r="A140" s="97" t="str">
        <f>VLOOKUP(B140,'[1]LISTADO ATM'!$A$2:$C$821,3,0)</f>
        <v>NORTE</v>
      </c>
      <c r="B140" s="142">
        <v>496</v>
      </c>
      <c r="C140" s="145" t="str">
        <f>VLOOKUP(B140,'[1]LISTADO ATM'!$A$2:$B$821,2,0)</f>
        <v xml:space="preserve">ATM Multicentro La Sirena Bonao </v>
      </c>
      <c r="D140" s="142" t="s">
        <v>2512</v>
      </c>
      <c r="E140" s="148">
        <v>3335875697</v>
      </c>
    </row>
    <row r="141" spans="1:5" ht="18.75" thickBot="1" x14ac:dyDescent="0.3">
      <c r="A141" s="97" t="str">
        <f>VLOOKUP(B141,'[1]LISTADO ATM'!$A$2:$C$821,3,0)</f>
        <v>SUR</v>
      </c>
      <c r="B141" s="142">
        <v>781</v>
      </c>
      <c r="C141" s="145" t="str">
        <f>VLOOKUP(B141,'[1]LISTADO ATM'!$A$2:$B$821,2,0)</f>
        <v xml:space="preserve">ATM Estación Isla Barahona </v>
      </c>
      <c r="D141" s="142" t="s">
        <v>2512</v>
      </c>
      <c r="E141" s="148">
        <v>3335875698</v>
      </c>
    </row>
    <row r="142" spans="1:5" ht="18.75" thickBot="1" x14ac:dyDescent="0.3">
      <c r="A142" s="100"/>
      <c r="B142" s="146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74" t="s">
        <v>2489</v>
      </c>
      <c r="B144" s="175"/>
      <c r="C144" s="175"/>
      <c r="D144" s="175"/>
      <c r="E144" s="176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149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42">
        <v>5</v>
      </c>
      <c r="C146" s="145" t="str">
        <f>VLOOKUP(B146,'[1]LISTADO ATM'!$A$2:$B$821,2,0)</f>
        <v>ATM Oficina Autoservicio Villa Ofelia (San Juan)</v>
      </c>
      <c r="D146" s="134" t="s">
        <v>2513</v>
      </c>
      <c r="E146" s="145">
        <v>3335871949</v>
      </c>
    </row>
    <row r="147" spans="1:5" ht="18" x14ac:dyDescent="0.25">
      <c r="A147" s="97" t="str">
        <f>VLOOKUP(B147,'[1]LISTADO ATM'!$A$2:$C$821,3,0)</f>
        <v>DISTRITO NACIONAL</v>
      </c>
      <c r="B147" s="142">
        <v>816</v>
      </c>
      <c r="C147" s="145" t="str">
        <f>VLOOKUP(B147,'[1]LISTADO ATM'!$A$2:$B$821,2,0)</f>
        <v xml:space="preserve">ATM Oficina Pedro Brand </v>
      </c>
      <c r="D147" s="134" t="s">
        <v>2513</v>
      </c>
      <c r="E147" s="145">
        <v>3335871813</v>
      </c>
    </row>
    <row r="148" spans="1:5" ht="18" x14ac:dyDescent="0.25">
      <c r="A148" s="97" t="str">
        <f>VLOOKUP(B148,'[1]LISTADO ATM'!$A$2:$C$821,3,0)</f>
        <v>DISTRITO NACIONAL</v>
      </c>
      <c r="B148" s="142">
        <v>54</v>
      </c>
      <c r="C148" s="145" t="str">
        <f>VLOOKUP(B148,'[1]LISTADO ATM'!$A$2:$B$821,2,0)</f>
        <v xml:space="preserve">ATM Autoservicio Galería 360 </v>
      </c>
      <c r="D148" s="150" t="s">
        <v>2584</v>
      </c>
      <c r="E148" s="145">
        <v>3335872122</v>
      </c>
    </row>
    <row r="149" spans="1:5" ht="18" x14ac:dyDescent="0.25">
      <c r="A149" s="97" t="str">
        <f>VLOOKUP(B149,'[1]LISTADO ATM'!$A$2:$C$821,3,0)</f>
        <v>SUR</v>
      </c>
      <c r="B149" s="142">
        <v>44</v>
      </c>
      <c r="C149" s="145" t="str">
        <f>VLOOKUP(B149,'[1]LISTADO ATM'!$A$2:$B$821,2,0)</f>
        <v xml:space="preserve">ATM Oficina Pedernales </v>
      </c>
      <c r="D149" s="150" t="s">
        <v>2584</v>
      </c>
      <c r="E149" s="145">
        <v>3335875700</v>
      </c>
    </row>
    <row r="150" spans="1:5" ht="18.75" thickBot="1" x14ac:dyDescent="0.3">
      <c r="A150" s="97" t="str">
        <f>VLOOKUP(B150,'[1]LISTADO ATM'!$A$2:$C$821,3,0)</f>
        <v>NORTE</v>
      </c>
      <c r="B150" s="142">
        <v>383</v>
      </c>
      <c r="C150" s="145" t="str">
        <f>VLOOKUP(B150,'[1]LISTADO ATM'!$A$2:$B$821,2,0)</f>
        <v>ATM S/M Daniel (Dajabón)</v>
      </c>
      <c r="D150" s="134" t="s">
        <v>2513</v>
      </c>
      <c r="E150" s="145">
        <v>3335874839</v>
      </c>
    </row>
    <row r="151" spans="1:5" ht="18.75" thickBot="1" x14ac:dyDescent="0.3">
      <c r="A151" s="100" t="s">
        <v>2486</v>
      </c>
      <c r="B151" s="146">
        <f>COUNT(B146:B150)</f>
        <v>5</v>
      </c>
      <c r="C151" s="110"/>
      <c r="D151" s="151"/>
      <c r="E151" s="151"/>
    </row>
    <row r="152" spans="1:5" ht="15.75" thickBot="1" x14ac:dyDescent="0.3">
      <c r="B152" s="102"/>
      <c r="E152" s="102"/>
    </row>
    <row r="153" spans="1:5" ht="18.75" thickBot="1" x14ac:dyDescent="0.3">
      <c r="A153" s="177" t="s">
        <v>2490</v>
      </c>
      <c r="B153" s="178"/>
      <c r="C153" s="96" t="s">
        <v>2413</v>
      </c>
      <c r="D153" s="102"/>
      <c r="E153" s="102"/>
    </row>
    <row r="154" spans="1:5" ht="18.75" thickBot="1" x14ac:dyDescent="0.3">
      <c r="A154" s="179">
        <f>+B124+B142+B151</f>
        <v>30</v>
      </c>
      <c r="B154" s="180"/>
    </row>
    <row r="155" spans="1:5" ht="15.75" thickBot="1" x14ac:dyDescent="0.3">
      <c r="B155" s="102"/>
      <c r="E155" s="102"/>
    </row>
    <row r="156" spans="1:5" ht="18.75" thickBot="1" x14ac:dyDescent="0.3">
      <c r="A156" s="181" t="s">
        <v>2491</v>
      </c>
      <c r="B156" s="182"/>
      <c r="C156" s="182"/>
      <c r="D156" s="182"/>
      <c r="E156" s="183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84" t="s">
        <v>2420</v>
      </c>
      <c r="E157" s="185"/>
    </row>
    <row r="158" spans="1:5" ht="18" x14ac:dyDescent="0.25">
      <c r="A158" s="142" t="str">
        <f>VLOOKUP(B158,'[1]LISTADO ATM'!$A$2:$C$821,3,0)</f>
        <v>ESTE</v>
      </c>
      <c r="B158" s="142">
        <v>923</v>
      </c>
      <c r="C158" s="142" t="str">
        <f>VLOOKUP(B158,'[1]LISTADO ATM'!$A$2:$B$821,2,0)</f>
        <v xml:space="preserve">ATM Agroindustrial San Pedro de Macorís </v>
      </c>
      <c r="D158" s="163" t="s">
        <v>2493</v>
      </c>
      <c r="E158" s="164"/>
    </row>
    <row r="159" spans="1:5" ht="18" x14ac:dyDescent="0.25">
      <c r="A159" s="142" t="str">
        <f>VLOOKUP(B159,'[1]LISTADO ATM'!$A$2:$C$821,3,0)</f>
        <v>NORTE</v>
      </c>
      <c r="B159" s="142">
        <v>94</v>
      </c>
      <c r="C159" s="142" t="str">
        <f>VLOOKUP(B159,'[1]LISTADO ATM'!$A$2:$B$821,2,0)</f>
        <v xml:space="preserve">ATM Centro de Caja Porvenir (San Francisco) </v>
      </c>
      <c r="D159" s="163" t="s">
        <v>2493</v>
      </c>
      <c r="E159" s="164"/>
    </row>
    <row r="160" spans="1:5" ht="18" x14ac:dyDescent="0.25">
      <c r="A160" s="142" t="str">
        <f>VLOOKUP(B160,'[1]LISTADO ATM'!$A$2:$C$821,3,0)</f>
        <v>ESTE</v>
      </c>
      <c r="B160" s="142">
        <v>843</v>
      </c>
      <c r="C160" s="142" t="str">
        <f>VLOOKUP(B160,'[1]LISTADO ATM'!$A$2:$B$821,2,0)</f>
        <v xml:space="preserve">ATM Oficina Romana Centro </v>
      </c>
      <c r="D160" s="163" t="s">
        <v>2493</v>
      </c>
      <c r="E160" s="164"/>
    </row>
    <row r="161" spans="1:5" ht="18" x14ac:dyDescent="0.25">
      <c r="A161" s="142" t="str">
        <f>VLOOKUP(B161,'[1]LISTADO ATM'!$A$2:$C$821,3,0)</f>
        <v>SUR</v>
      </c>
      <c r="B161" s="142">
        <v>182</v>
      </c>
      <c r="C161" s="142" t="str">
        <f>VLOOKUP(B161,'[1]LISTADO ATM'!$A$2:$B$821,2,0)</f>
        <v xml:space="preserve">ATM Barahona Comb </v>
      </c>
      <c r="D161" s="163" t="s">
        <v>2493</v>
      </c>
      <c r="E161" s="164"/>
    </row>
    <row r="162" spans="1:5" ht="18" x14ac:dyDescent="0.25">
      <c r="A162" s="142" t="str">
        <f>VLOOKUP(B162,'[1]LISTADO ATM'!$A$2:$C$821,3,0)</f>
        <v>DISTRITO NACIONAL</v>
      </c>
      <c r="B162" s="142">
        <v>235</v>
      </c>
      <c r="C162" s="142" t="str">
        <f>VLOOKUP(B162,'[1]LISTADO ATM'!$A$2:$B$821,2,0)</f>
        <v xml:space="preserve">ATM Oficina Multicentro La Sirena San Isidro </v>
      </c>
      <c r="D162" s="163" t="s">
        <v>2493</v>
      </c>
      <c r="E162" s="164"/>
    </row>
    <row r="163" spans="1:5" ht="18" x14ac:dyDescent="0.25">
      <c r="A163" s="142" t="str">
        <f>VLOOKUP(B163,'[1]LISTADO ATM'!$A$2:$C$821,3,0)</f>
        <v>DISTRITO NACIONAL</v>
      </c>
      <c r="B163" s="142">
        <v>363</v>
      </c>
      <c r="C163" s="142" t="str">
        <f>VLOOKUP(B163,'[1]LISTADO ATM'!$A$2:$B$821,2,0)</f>
        <v>ATM S/M Bravo Villa Mella</v>
      </c>
      <c r="D163" s="163" t="s">
        <v>2493</v>
      </c>
      <c r="E163" s="164"/>
    </row>
    <row r="164" spans="1:5" ht="18" x14ac:dyDescent="0.25">
      <c r="A164" s="142" t="str">
        <f>VLOOKUP(B164,'[1]LISTADO ATM'!$A$2:$C$821,3,0)</f>
        <v>NORTE</v>
      </c>
      <c r="B164" s="142">
        <v>383</v>
      </c>
      <c r="C164" s="142" t="str">
        <f>VLOOKUP(B164,'[1]LISTADO ATM'!$A$2:$B$821,2,0)</f>
        <v>ATM S/M Daniel (Dajabón)</v>
      </c>
      <c r="D164" s="163" t="s">
        <v>2701</v>
      </c>
      <c r="E164" s="164"/>
    </row>
    <row r="165" spans="1:5" ht="18" x14ac:dyDescent="0.25">
      <c r="A165" s="142" t="str">
        <f>VLOOKUP(B165,'[1]LISTADO ATM'!$A$2:$C$821,3,0)</f>
        <v>ESTE</v>
      </c>
      <c r="B165" s="142">
        <v>429</v>
      </c>
      <c r="C165" s="142" t="str">
        <f>VLOOKUP(B165,'[1]LISTADO ATM'!$A$2:$B$821,2,0)</f>
        <v xml:space="preserve">ATM Oficina Jumbo La Romana </v>
      </c>
      <c r="D165" s="163" t="s">
        <v>2493</v>
      </c>
      <c r="E165" s="164"/>
    </row>
    <row r="166" spans="1:5" ht="18" x14ac:dyDescent="0.25">
      <c r="A166" s="142" t="str">
        <f>VLOOKUP(B166,'[1]LISTADO ATM'!$A$2:$C$821,3,0)</f>
        <v>SUR</v>
      </c>
      <c r="B166" s="142">
        <v>616</v>
      </c>
      <c r="C166" s="142" t="str">
        <f>VLOOKUP(B166,'[1]LISTADO ATM'!$A$2:$B$821,2,0)</f>
        <v xml:space="preserve">ATM 5ta. Brigada Barahona </v>
      </c>
      <c r="D166" s="163" t="s">
        <v>2701</v>
      </c>
      <c r="E166" s="164"/>
    </row>
    <row r="167" spans="1:5" ht="18" x14ac:dyDescent="0.25">
      <c r="A167" s="142" t="str">
        <f>VLOOKUP(B167,'[1]LISTADO ATM'!$A$2:$C$821,3,0)</f>
        <v>SUR</v>
      </c>
      <c r="B167" s="142">
        <v>733</v>
      </c>
      <c r="C167" s="142" t="str">
        <f>VLOOKUP(B167,'[1]LISTADO ATM'!$A$2:$B$821,2,0)</f>
        <v xml:space="preserve">ATM Zona Franca Perdenales </v>
      </c>
      <c r="D167" s="163" t="s">
        <v>2493</v>
      </c>
      <c r="E167" s="164"/>
    </row>
    <row r="168" spans="1:5" ht="18" x14ac:dyDescent="0.25">
      <c r="A168" s="142" t="str">
        <f>VLOOKUP(B168,'[1]LISTADO ATM'!$A$2:$C$821,3,0)</f>
        <v>NORTE</v>
      </c>
      <c r="B168" s="142">
        <v>741</v>
      </c>
      <c r="C168" s="142" t="str">
        <f>VLOOKUP(B168,'[1]LISTADO ATM'!$A$2:$B$821,2,0)</f>
        <v>ATM CURNE UASD San Francisco de Macorís</v>
      </c>
      <c r="D168" s="163" t="s">
        <v>2493</v>
      </c>
      <c r="E168" s="164"/>
    </row>
    <row r="169" spans="1:5" ht="18" x14ac:dyDescent="0.25">
      <c r="A169" s="142" t="str">
        <f>VLOOKUP(B169,'[1]LISTADO ATM'!$A$2:$C$821,3,0)</f>
        <v>SUR</v>
      </c>
      <c r="B169" s="142">
        <v>751</v>
      </c>
      <c r="C169" s="142" t="str">
        <f>VLOOKUP(B169,'[1]LISTADO ATM'!$A$2:$B$821,2,0)</f>
        <v>ATM Eco Petroleo Camilo</v>
      </c>
      <c r="D169" s="163" t="s">
        <v>2493</v>
      </c>
      <c r="E169" s="164"/>
    </row>
    <row r="170" spans="1:5" ht="18" x14ac:dyDescent="0.25">
      <c r="A170" s="142" t="str">
        <f>VLOOKUP(B170,'[1]LISTADO ATM'!$A$2:$C$821,3,0)</f>
        <v>DISTRITO NACIONAL</v>
      </c>
      <c r="B170" s="142">
        <v>883</v>
      </c>
      <c r="C170" s="142" t="str">
        <f>VLOOKUP(B170,'[1]LISTADO ATM'!$A$2:$B$821,2,0)</f>
        <v xml:space="preserve">ATM Oficina Filadelfia Plaza </v>
      </c>
      <c r="D170" s="163" t="s">
        <v>2493</v>
      </c>
      <c r="E170" s="164"/>
    </row>
    <row r="171" spans="1:5" ht="18.75" thickBot="1" x14ac:dyDescent="0.3">
      <c r="A171" s="142" t="str">
        <f>VLOOKUP(B171,'[1]LISTADO ATM'!$A$2:$C$821,3,0)</f>
        <v>DISTRITO NACIONAL</v>
      </c>
      <c r="B171" s="142">
        <v>980</v>
      </c>
      <c r="C171" s="142" t="str">
        <f>VLOOKUP(B171,'[1]LISTADO ATM'!$A$2:$B$821,2,0)</f>
        <v xml:space="preserve">ATM Oficina Bella Vista Mall II </v>
      </c>
      <c r="D171" s="163" t="s">
        <v>2493</v>
      </c>
      <c r="E171" s="164"/>
    </row>
    <row r="172" spans="1:5" ht="18.75" thickBot="1" x14ac:dyDescent="0.3">
      <c r="A172" s="100"/>
      <c r="B172" s="146">
        <f>COUNT(B158:B171)</f>
        <v>14</v>
      </c>
      <c r="C172" s="113"/>
      <c r="D172" s="113"/>
      <c r="E172" s="114"/>
    </row>
  </sheetData>
  <mergeCells count="27">
    <mergeCell ref="D167:E167"/>
    <mergeCell ref="C99:E99"/>
    <mergeCell ref="A101:E101"/>
    <mergeCell ref="C109:E109"/>
    <mergeCell ref="A111:E111"/>
    <mergeCell ref="A126:E126"/>
    <mergeCell ref="D162:E162"/>
    <mergeCell ref="D163:E163"/>
    <mergeCell ref="D164:E164"/>
    <mergeCell ref="D165:E165"/>
    <mergeCell ref="D166:E166"/>
    <mergeCell ref="D169:E169"/>
    <mergeCell ref="D170:E170"/>
    <mergeCell ref="D171:E171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173:B1048576">
    <cfRule type="duplicateValues" dxfId="299" priority="120057"/>
  </conditionalFormatting>
  <conditionalFormatting sqref="B173:B1048576">
    <cfRule type="duplicateValues" dxfId="298" priority="120059"/>
  </conditionalFormatting>
  <conditionalFormatting sqref="B173:B1048576">
    <cfRule type="duplicateValues" dxfId="297" priority="120061"/>
  </conditionalFormatting>
  <conditionalFormatting sqref="E126">
    <cfRule type="duplicateValues" dxfId="296" priority="134"/>
  </conditionalFormatting>
  <conditionalFormatting sqref="E126">
    <cfRule type="duplicateValues" dxfId="295" priority="133"/>
  </conditionalFormatting>
  <conditionalFormatting sqref="E126">
    <cfRule type="duplicateValues" dxfId="294" priority="132"/>
  </conditionalFormatting>
  <conditionalFormatting sqref="E172 E142:E144 E124:E125 E1:E7 E151:E157 E100:E101 E109:E111">
    <cfRule type="duplicateValues" dxfId="293" priority="131"/>
  </conditionalFormatting>
  <conditionalFormatting sqref="E172 E124:E126 E1:E7 E142:E144 E151:E157 E100:E101 E109:E111">
    <cfRule type="duplicateValues" dxfId="292" priority="129"/>
    <cfRule type="duplicateValues" dxfId="291" priority="130"/>
  </conditionalFormatting>
  <conditionalFormatting sqref="E172 E1:E7 E124:E126 E142:E144 E151:E157 E100:E101 E109:E111">
    <cfRule type="duplicateValues" dxfId="290" priority="128"/>
  </conditionalFormatting>
  <conditionalFormatting sqref="E99">
    <cfRule type="duplicateValues" dxfId="289" priority="127"/>
  </conditionalFormatting>
  <conditionalFormatting sqref="E99">
    <cfRule type="duplicateValues" dxfId="288" priority="125"/>
    <cfRule type="duplicateValues" dxfId="287" priority="126"/>
  </conditionalFormatting>
  <conditionalFormatting sqref="E99">
    <cfRule type="duplicateValues" dxfId="286" priority="124"/>
  </conditionalFormatting>
  <conditionalFormatting sqref="B146">
    <cfRule type="duplicateValues" dxfId="285" priority="123"/>
  </conditionalFormatting>
  <conditionalFormatting sqref="B147">
    <cfRule type="duplicateValues" dxfId="284" priority="122"/>
  </conditionalFormatting>
  <conditionalFormatting sqref="B147">
    <cfRule type="duplicateValues" dxfId="283" priority="121"/>
  </conditionalFormatting>
  <conditionalFormatting sqref="E158">
    <cfRule type="duplicateValues" dxfId="282" priority="135"/>
  </conditionalFormatting>
  <conditionalFormatting sqref="E158">
    <cfRule type="duplicateValues" dxfId="281" priority="136"/>
    <cfRule type="duplicateValues" dxfId="280" priority="137"/>
  </conditionalFormatting>
  <conditionalFormatting sqref="B113">
    <cfRule type="duplicateValues" dxfId="279" priority="138"/>
  </conditionalFormatting>
  <conditionalFormatting sqref="B158">
    <cfRule type="duplicateValues" dxfId="278" priority="139"/>
  </conditionalFormatting>
  <conditionalFormatting sqref="B117">
    <cfRule type="duplicateValues" dxfId="277" priority="140"/>
  </conditionalFormatting>
  <conditionalFormatting sqref="B116">
    <cfRule type="duplicateValues" dxfId="276" priority="141"/>
  </conditionalFormatting>
  <conditionalFormatting sqref="E128:E131">
    <cfRule type="duplicateValues" dxfId="275" priority="120"/>
  </conditionalFormatting>
  <conditionalFormatting sqref="E128:E131">
    <cfRule type="duplicateValues" dxfId="274" priority="119"/>
  </conditionalFormatting>
  <conditionalFormatting sqref="E159">
    <cfRule type="duplicateValues" dxfId="273" priority="142"/>
  </conditionalFormatting>
  <conditionalFormatting sqref="E159">
    <cfRule type="duplicateValues" dxfId="272" priority="143"/>
    <cfRule type="duplicateValues" dxfId="271" priority="144"/>
  </conditionalFormatting>
  <conditionalFormatting sqref="E46:E51 E19:E20">
    <cfRule type="duplicateValues" dxfId="270" priority="118"/>
  </conditionalFormatting>
  <conditionalFormatting sqref="E67">
    <cfRule type="duplicateValues" dxfId="269" priority="117"/>
  </conditionalFormatting>
  <conditionalFormatting sqref="E22">
    <cfRule type="duplicateValues" dxfId="268" priority="114"/>
  </conditionalFormatting>
  <conditionalFormatting sqref="E22">
    <cfRule type="duplicateValues" dxfId="267" priority="115"/>
  </conditionalFormatting>
  <conditionalFormatting sqref="E22">
    <cfRule type="duplicateValues" dxfId="266" priority="116"/>
  </conditionalFormatting>
  <conditionalFormatting sqref="E53">
    <cfRule type="duplicateValues" dxfId="265" priority="111"/>
  </conditionalFormatting>
  <conditionalFormatting sqref="E53">
    <cfRule type="duplicateValues" dxfId="264" priority="112"/>
  </conditionalFormatting>
  <conditionalFormatting sqref="E53">
    <cfRule type="duplicateValues" dxfId="263" priority="113"/>
  </conditionalFormatting>
  <conditionalFormatting sqref="E53">
    <cfRule type="duplicateValues" dxfId="262" priority="110"/>
  </conditionalFormatting>
  <conditionalFormatting sqref="E61">
    <cfRule type="duplicateValues" dxfId="261" priority="109"/>
  </conditionalFormatting>
  <conditionalFormatting sqref="B115">
    <cfRule type="duplicateValues" dxfId="260" priority="145"/>
  </conditionalFormatting>
  <conditionalFormatting sqref="E160">
    <cfRule type="duplicateValues" dxfId="259" priority="146"/>
  </conditionalFormatting>
  <conditionalFormatting sqref="E160">
    <cfRule type="duplicateValues" dxfId="258" priority="147"/>
    <cfRule type="duplicateValues" dxfId="257" priority="148"/>
  </conditionalFormatting>
  <conditionalFormatting sqref="E137">
    <cfRule type="duplicateValues" dxfId="256" priority="107"/>
  </conditionalFormatting>
  <conditionalFormatting sqref="E137">
    <cfRule type="duplicateValues" dxfId="255" priority="108"/>
  </conditionalFormatting>
  <conditionalFormatting sqref="B43:B51">
    <cfRule type="duplicateValues" dxfId="254" priority="99"/>
  </conditionalFormatting>
  <conditionalFormatting sqref="B43:B51">
    <cfRule type="duplicateValues" dxfId="253" priority="100"/>
  </conditionalFormatting>
  <conditionalFormatting sqref="B43:B51">
    <cfRule type="duplicateValues" dxfId="252" priority="101"/>
    <cfRule type="duplicateValues" dxfId="251" priority="102"/>
  </conditionalFormatting>
  <conditionalFormatting sqref="B43:B51">
    <cfRule type="duplicateValues" dxfId="250" priority="103"/>
  </conditionalFormatting>
  <conditionalFormatting sqref="B43:B51">
    <cfRule type="duplicateValues" dxfId="249" priority="104"/>
    <cfRule type="duplicateValues" dxfId="248" priority="105"/>
  </conditionalFormatting>
  <conditionalFormatting sqref="B43:B51">
    <cfRule type="duplicateValues" dxfId="247" priority="106"/>
  </conditionalFormatting>
  <conditionalFormatting sqref="B43:B51">
    <cfRule type="duplicateValues" dxfId="246" priority="91"/>
  </conditionalFormatting>
  <conditionalFormatting sqref="B43:B51">
    <cfRule type="duplicateValues" dxfId="245" priority="92"/>
  </conditionalFormatting>
  <conditionalFormatting sqref="B43:B51">
    <cfRule type="duplicateValues" dxfId="244" priority="93"/>
    <cfRule type="duplicateValues" dxfId="243" priority="94"/>
  </conditionalFormatting>
  <conditionalFormatting sqref="B43:B51">
    <cfRule type="duplicateValues" dxfId="242" priority="95"/>
  </conditionalFormatting>
  <conditionalFormatting sqref="B43:B51">
    <cfRule type="duplicateValues" dxfId="241" priority="96"/>
    <cfRule type="duplicateValues" dxfId="240" priority="97"/>
  </conditionalFormatting>
  <conditionalFormatting sqref="B43:B51">
    <cfRule type="duplicateValues" dxfId="239" priority="98"/>
  </conditionalFormatting>
  <conditionalFormatting sqref="B55:B68">
    <cfRule type="duplicateValues" dxfId="238" priority="83"/>
  </conditionalFormatting>
  <conditionalFormatting sqref="B55:B68">
    <cfRule type="duplicateValues" dxfId="237" priority="84"/>
  </conditionalFormatting>
  <conditionalFormatting sqref="B55:B68">
    <cfRule type="duplicateValues" dxfId="236" priority="85"/>
    <cfRule type="duplicateValues" dxfId="235" priority="86"/>
  </conditionalFormatting>
  <conditionalFormatting sqref="B55:B68">
    <cfRule type="duplicateValues" dxfId="234" priority="87"/>
  </conditionalFormatting>
  <conditionalFormatting sqref="B55:B68">
    <cfRule type="duplicateValues" dxfId="233" priority="88"/>
    <cfRule type="duplicateValues" dxfId="232" priority="89"/>
  </conditionalFormatting>
  <conditionalFormatting sqref="B55:B68">
    <cfRule type="duplicateValues" dxfId="231" priority="90"/>
  </conditionalFormatting>
  <conditionalFormatting sqref="B58:B60">
    <cfRule type="duplicateValues" dxfId="230" priority="75"/>
  </conditionalFormatting>
  <conditionalFormatting sqref="B58:B60">
    <cfRule type="duplicateValues" dxfId="229" priority="76"/>
  </conditionalFormatting>
  <conditionalFormatting sqref="B58:B60">
    <cfRule type="duplicateValues" dxfId="228" priority="77"/>
    <cfRule type="duplicateValues" dxfId="227" priority="78"/>
  </conditionalFormatting>
  <conditionalFormatting sqref="B58:B60">
    <cfRule type="duplicateValues" dxfId="226" priority="79"/>
  </conditionalFormatting>
  <conditionalFormatting sqref="B58:B60">
    <cfRule type="duplicateValues" dxfId="225" priority="80"/>
    <cfRule type="duplicateValues" dxfId="224" priority="81"/>
  </conditionalFormatting>
  <conditionalFormatting sqref="B58:B60">
    <cfRule type="duplicateValues" dxfId="223" priority="82"/>
  </conditionalFormatting>
  <conditionalFormatting sqref="E138:E141">
    <cfRule type="duplicateValues" dxfId="222" priority="73"/>
  </conditionalFormatting>
  <conditionalFormatting sqref="E138:E141">
    <cfRule type="duplicateValues" dxfId="221" priority="74"/>
  </conditionalFormatting>
  <conditionalFormatting sqref="E146 E103">
    <cfRule type="duplicateValues" dxfId="220" priority="149"/>
  </conditionalFormatting>
  <conditionalFormatting sqref="E146 E103">
    <cfRule type="duplicateValues" dxfId="219" priority="150"/>
    <cfRule type="duplicateValues" dxfId="218" priority="151"/>
    <cfRule type="duplicateValues" dxfId="217" priority="152"/>
  </conditionalFormatting>
  <conditionalFormatting sqref="B70">
    <cfRule type="duplicateValues" dxfId="216" priority="71"/>
  </conditionalFormatting>
  <conditionalFormatting sqref="B70">
    <cfRule type="duplicateValues" dxfId="215" priority="72"/>
  </conditionalFormatting>
  <conditionalFormatting sqref="B71">
    <cfRule type="duplicateValues" dxfId="214" priority="70"/>
  </conditionalFormatting>
  <conditionalFormatting sqref="B72:B75">
    <cfRule type="duplicateValues" dxfId="213" priority="68"/>
  </conditionalFormatting>
  <conditionalFormatting sqref="B72:B75">
    <cfRule type="duplicateValues" dxfId="212" priority="69"/>
  </conditionalFormatting>
  <conditionalFormatting sqref="B79:B81">
    <cfRule type="duplicateValues" dxfId="211" priority="59"/>
  </conditionalFormatting>
  <conditionalFormatting sqref="B79:B81">
    <cfRule type="duplicateValues" dxfId="210" priority="60"/>
    <cfRule type="duplicateValues" dxfId="209" priority="61"/>
  </conditionalFormatting>
  <conditionalFormatting sqref="B77:B78">
    <cfRule type="duplicateValues" dxfId="208" priority="62"/>
  </conditionalFormatting>
  <conditionalFormatting sqref="B77:B78">
    <cfRule type="duplicateValues" dxfId="207" priority="63"/>
    <cfRule type="duplicateValues" dxfId="206" priority="64"/>
  </conditionalFormatting>
  <conditionalFormatting sqref="B76">
    <cfRule type="duplicateValues" dxfId="205" priority="65"/>
  </conditionalFormatting>
  <conditionalFormatting sqref="B76">
    <cfRule type="duplicateValues" dxfId="204" priority="66"/>
    <cfRule type="duplicateValues" dxfId="203" priority="67"/>
  </conditionalFormatting>
  <conditionalFormatting sqref="E70:E81">
    <cfRule type="duplicateValues" dxfId="202" priority="57"/>
  </conditionalFormatting>
  <conditionalFormatting sqref="E70:E81">
    <cfRule type="duplicateValues" dxfId="201" priority="58"/>
  </conditionalFormatting>
  <conditionalFormatting sqref="E73:E81">
    <cfRule type="duplicateValues" dxfId="200" priority="56"/>
  </conditionalFormatting>
  <conditionalFormatting sqref="E82:E83">
    <cfRule type="duplicateValues" dxfId="199" priority="53"/>
  </conditionalFormatting>
  <conditionalFormatting sqref="E82:E83">
    <cfRule type="duplicateValues" dxfId="198" priority="54"/>
  </conditionalFormatting>
  <conditionalFormatting sqref="E84">
    <cfRule type="duplicateValues" dxfId="197" priority="55"/>
  </conditionalFormatting>
  <conditionalFormatting sqref="E85">
    <cfRule type="duplicateValues" dxfId="196" priority="50"/>
  </conditionalFormatting>
  <conditionalFormatting sqref="E85">
    <cfRule type="duplicateValues" dxfId="195" priority="51"/>
  </conditionalFormatting>
  <conditionalFormatting sqref="E85">
    <cfRule type="duplicateValues" dxfId="194" priority="52"/>
  </conditionalFormatting>
  <conditionalFormatting sqref="E85">
    <cfRule type="duplicateValues" dxfId="193" priority="49"/>
  </conditionalFormatting>
  <conditionalFormatting sqref="B70:B90">
    <cfRule type="duplicateValues" dxfId="192" priority="153"/>
  </conditionalFormatting>
  <conditionalFormatting sqref="B70:B90">
    <cfRule type="duplicateValues" dxfId="191" priority="154"/>
    <cfRule type="duplicateValues" dxfId="190" priority="155"/>
  </conditionalFormatting>
  <conditionalFormatting sqref="B71:B90">
    <cfRule type="duplicateValues" dxfId="189" priority="156"/>
  </conditionalFormatting>
  <conditionalFormatting sqref="B82:B90">
    <cfRule type="duplicateValues" dxfId="188" priority="157"/>
  </conditionalFormatting>
  <conditionalFormatting sqref="B82:B90">
    <cfRule type="duplicateValues" dxfId="187" priority="158"/>
    <cfRule type="duplicateValues" dxfId="186" priority="159"/>
  </conditionalFormatting>
  <conditionalFormatting sqref="E86">
    <cfRule type="duplicateValues" dxfId="185" priority="160"/>
  </conditionalFormatting>
  <conditionalFormatting sqref="E87">
    <cfRule type="duplicateValues" dxfId="184" priority="46"/>
  </conditionalFormatting>
  <conditionalFormatting sqref="E87">
    <cfRule type="duplicateValues" dxfId="183" priority="45"/>
  </conditionalFormatting>
  <conditionalFormatting sqref="E87:E90">
    <cfRule type="duplicateValues" dxfId="182" priority="47"/>
  </conditionalFormatting>
  <conditionalFormatting sqref="E92 E87:E90">
    <cfRule type="duplicateValues" dxfId="181" priority="48"/>
  </conditionalFormatting>
  <conditionalFormatting sqref="E88:E91">
    <cfRule type="duplicateValues" dxfId="180" priority="44"/>
  </conditionalFormatting>
  <conditionalFormatting sqref="E92">
    <cfRule type="duplicateValues" dxfId="179" priority="43"/>
  </conditionalFormatting>
  <conditionalFormatting sqref="B152:B153 B114 B100:B101 B118:B119 B125:B126 B143:B144 B1:B7 B103:B108 B155:B156 B110:B111">
    <cfRule type="duplicateValues" dxfId="178" priority="161"/>
  </conditionalFormatting>
  <conditionalFormatting sqref="B152:B153 B143:B144 B100:B101 B1:B7 B158 B146 B113:B123 B103:B108 B155:B156 B125:B126 B110:B111">
    <cfRule type="duplicateValues" dxfId="177" priority="162"/>
  </conditionalFormatting>
  <conditionalFormatting sqref="B158 B143:B144 B100:B101 B1:B7 B113:B123 B103:B108 B155:B156 B125:B126 B152:B153 B110:B111 B146:B150">
    <cfRule type="duplicateValues" dxfId="176" priority="163"/>
  </conditionalFormatting>
  <conditionalFormatting sqref="B152:B153 B143:B144 B100:B101 B1:B7 B158 B146:B147 B113:B123 B103:B108 B155:B156 B125:B126 B110:B111">
    <cfRule type="duplicateValues" dxfId="175" priority="164"/>
    <cfRule type="duplicateValues" dxfId="174" priority="165"/>
  </conditionalFormatting>
  <conditionalFormatting sqref="B1:B7 B103:B108 B113:B123 B125:B126 B143:B144 B152:B153 B110:B111 B100:B101 B9:B98 B128:B141 B155:B171 B146:B150">
    <cfRule type="duplicateValues" dxfId="173" priority="166"/>
    <cfRule type="duplicateValues" dxfId="172" priority="167"/>
    <cfRule type="duplicateValues" dxfId="171" priority="168"/>
    <cfRule type="duplicateValues" dxfId="170" priority="169"/>
  </conditionalFormatting>
  <conditionalFormatting sqref="E172 E142:E144 E124:E136 E62:E65 E1:E7 E23:E27 E29:E45 E91 E99:E101 E146:E159 E9:E18 E103:E111 E113:E122">
    <cfRule type="duplicateValues" dxfId="169" priority="170"/>
  </conditionalFormatting>
  <conditionalFormatting sqref="E172 E142:E144 E124:E136 E62:E67 E1:E7 E69:E81 E91 E99:E101 E146:E159 E9:E52 E103:E111 E113:E122">
    <cfRule type="duplicateValues" dxfId="168" priority="171"/>
  </conditionalFormatting>
  <conditionalFormatting sqref="B8">
    <cfRule type="duplicateValues" dxfId="167" priority="41"/>
  </conditionalFormatting>
  <conditionalFormatting sqref="B8">
    <cfRule type="duplicateValues" dxfId="166" priority="42"/>
  </conditionalFormatting>
  <conditionalFormatting sqref="E8">
    <cfRule type="duplicateValues" dxfId="165" priority="39"/>
  </conditionalFormatting>
  <conditionalFormatting sqref="E8">
    <cfRule type="duplicateValues" dxfId="164" priority="40"/>
  </conditionalFormatting>
  <conditionalFormatting sqref="E102">
    <cfRule type="duplicateValues" dxfId="163" priority="37"/>
  </conditionalFormatting>
  <conditionalFormatting sqref="E102">
    <cfRule type="duplicateValues" dxfId="162" priority="38"/>
  </conditionalFormatting>
  <conditionalFormatting sqref="B102">
    <cfRule type="duplicateValues" dxfId="161" priority="35"/>
  </conditionalFormatting>
  <conditionalFormatting sqref="B102">
    <cfRule type="duplicateValues" dxfId="160" priority="36"/>
  </conditionalFormatting>
  <conditionalFormatting sqref="B112">
    <cfRule type="duplicateValues" dxfId="159" priority="33"/>
  </conditionalFormatting>
  <conditionalFormatting sqref="B112">
    <cfRule type="duplicateValues" dxfId="158" priority="34"/>
  </conditionalFormatting>
  <conditionalFormatting sqref="E112">
    <cfRule type="duplicateValues" dxfId="157" priority="31"/>
  </conditionalFormatting>
  <conditionalFormatting sqref="E112">
    <cfRule type="duplicateValues" dxfId="156" priority="32"/>
  </conditionalFormatting>
  <conditionalFormatting sqref="B127">
    <cfRule type="duplicateValues" dxfId="155" priority="29"/>
  </conditionalFormatting>
  <conditionalFormatting sqref="B127">
    <cfRule type="duplicateValues" dxfId="154" priority="30"/>
  </conditionalFormatting>
  <conditionalFormatting sqref="B145">
    <cfRule type="duplicateValues" dxfId="153" priority="27"/>
  </conditionalFormatting>
  <conditionalFormatting sqref="B145">
    <cfRule type="duplicateValues" dxfId="152" priority="28"/>
  </conditionalFormatting>
  <conditionalFormatting sqref="E145">
    <cfRule type="duplicateValues" dxfId="151" priority="25"/>
  </conditionalFormatting>
  <conditionalFormatting sqref="E145">
    <cfRule type="duplicateValues" dxfId="150" priority="26"/>
  </conditionalFormatting>
  <conditionalFormatting sqref="B118:B119 B114">
    <cfRule type="duplicateValues" dxfId="149" priority="172"/>
  </conditionalFormatting>
  <conditionalFormatting sqref="E38:E45 E23 E12:E18 E119:E122">
    <cfRule type="duplicateValues" dxfId="148" priority="173"/>
  </conditionalFormatting>
  <conditionalFormatting sqref="E52 E21">
    <cfRule type="duplicateValues" dxfId="147" priority="174"/>
  </conditionalFormatting>
  <conditionalFormatting sqref="E54:E60">
    <cfRule type="duplicateValues" dxfId="146" priority="175"/>
  </conditionalFormatting>
  <conditionalFormatting sqref="E123">
    <cfRule type="duplicateValues" dxfId="145" priority="176"/>
  </conditionalFormatting>
  <conditionalFormatting sqref="E46:E51 E19:E20">
    <cfRule type="duplicateValues" dxfId="144" priority="177"/>
  </conditionalFormatting>
  <conditionalFormatting sqref="E23 E9:E18 E29:E45 E113:E122">
    <cfRule type="duplicateValues" dxfId="143" priority="178"/>
  </conditionalFormatting>
  <conditionalFormatting sqref="E132:E136 E62:E65 E24:E27">
    <cfRule type="duplicateValues" dxfId="142" priority="179"/>
  </conditionalFormatting>
  <conditionalFormatting sqref="E68">
    <cfRule type="duplicateValues" dxfId="141" priority="180"/>
  </conditionalFormatting>
  <conditionalFormatting sqref="E69:E81 E66 E28">
    <cfRule type="duplicateValues" dxfId="140" priority="181"/>
  </conditionalFormatting>
  <conditionalFormatting sqref="B132:B141">
    <cfRule type="duplicateValues" dxfId="139" priority="182"/>
  </conditionalFormatting>
  <conditionalFormatting sqref="B132:B141">
    <cfRule type="duplicateValues" dxfId="138" priority="183"/>
    <cfRule type="duplicateValues" dxfId="137" priority="184"/>
  </conditionalFormatting>
  <conditionalFormatting sqref="B132:B141">
    <cfRule type="duplicateValues" dxfId="136" priority="185"/>
    <cfRule type="duplicateValues" dxfId="135" priority="186"/>
    <cfRule type="duplicateValues" dxfId="134" priority="187"/>
    <cfRule type="duplicateValues" dxfId="133" priority="188"/>
  </conditionalFormatting>
  <conditionalFormatting sqref="B128:B141">
    <cfRule type="duplicateValues" dxfId="132" priority="189"/>
  </conditionalFormatting>
  <conditionalFormatting sqref="B128:B141">
    <cfRule type="duplicateValues" dxfId="131" priority="190"/>
    <cfRule type="duplicateValues" dxfId="130" priority="191"/>
  </conditionalFormatting>
  <conditionalFormatting sqref="B128:B141">
    <cfRule type="duplicateValues" dxfId="129" priority="192"/>
    <cfRule type="duplicateValues" dxfId="128" priority="193"/>
    <cfRule type="duplicateValues" dxfId="127" priority="194"/>
    <cfRule type="duplicateValues" dxfId="126" priority="195"/>
  </conditionalFormatting>
  <conditionalFormatting sqref="B148:B150">
    <cfRule type="duplicateValues" dxfId="125" priority="196"/>
  </conditionalFormatting>
  <conditionalFormatting sqref="B148:B150">
    <cfRule type="duplicateValues" dxfId="124" priority="197"/>
    <cfRule type="duplicateValues" dxfId="123" priority="198"/>
  </conditionalFormatting>
  <conditionalFormatting sqref="E161">
    <cfRule type="duplicateValues" dxfId="122" priority="199"/>
  </conditionalFormatting>
  <conditionalFormatting sqref="E161">
    <cfRule type="duplicateValues" dxfId="121" priority="200"/>
    <cfRule type="duplicateValues" dxfId="120" priority="201"/>
  </conditionalFormatting>
  <conditionalFormatting sqref="B159:B171">
    <cfRule type="duplicateValues" dxfId="119" priority="202"/>
  </conditionalFormatting>
  <conditionalFormatting sqref="B159:B171">
    <cfRule type="duplicateValues" dxfId="118" priority="203"/>
    <cfRule type="duplicateValues" dxfId="117" priority="204"/>
  </conditionalFormatting>
  <conditionalFormatting sqref="B94">
    <cfRule type="duplicateValues" dxfId="116" priority="19"/>
  </conditionalFormatting>
  <conditionalFormatting sqref="B94:B98">
    <cfRule type="duplicateValues" dxfId="115" priority="20"/>
  </conditionalFormatting>
  <conditionalFormatting sqref="B94:B98">
    <cfRule type="duplicateValues" dxfId="114" priority="21"/>
  </conditionalFormatting>
  <conditionalFormatting sqref="B94:B98">
    <cfRule type="duplicateValues" dxfId="113" priority="22"/>
    <cfRule type="duplicateValues" dxfId="112" priority="23"/>
  </conditionalFormatting>
  <conditionalFormatting sqref="B94:B98">
    <cfRule type="duplicateValues" dxfId="111" priority="24"/>
  </conditionalFormatting>
  <conditionalFormatting sqref="B95:B98">
    <cfRule type="duplicateValues" dxfId="110" priority="16"/>
  </conditionalFormatting>
  <conditionalFormatting sqref="B95:B98">
    <cfRule type="duplicateValues" dxfId="109" priority="17"/>
    <cfRule type="duplicateValues" dxfId="108" priority="18"/>
  </conditionalFormatting>
  <conditionalFormatting sqref="E94:E96">
    <cfRule type="duplicateValues" dxfId="107" priority="13"/>
  </conditionalFormatting>
  <conditionalFormatting sqref="E94:E96">
    <cfRule type="duplicateValues" dxfId="106" priority="14"/>
  </conditionalFormatting>
  <conditionalFormatting sqref="E94:E96">
    <cfRule type="duplicateValues" dxfId="105" priority="15"/>
  </conditionalFormatting>
  <conditionalFormatting sqref="E95:E96">
    <cfRule type="duplicateValues" dxfId="104" priority="12"/>
  </conditionalFormatting>
  <conditionalFormatting sqref="E97">
    <cfRule type="duplicateValues" dxfId="103" priority="11"/>
  </conditionalFormatting>
  <conditionalFormatting sqref="E98">
    <cfRule type="duplicateValues" dxfId="102" priority="10"/>
  </conditionalFormatting>
  <conditionalFormatting sqref="E162:E163">
    <cfRule type="duplicateValues" dxfId="101" priority="7"/>
  </conditionalFormatting>
  <conditionalFormatting sqref="E162:E163">
    <cfRule type="duplicateValues" dxfId="100" priority="8"/>
    <cfRule type="duplicateValues" dxfId="99" priority="9"/>
  </conditionalFormatting>
  <conditionalFormatting sqref="E167:E171">
    <cfRule type="duplicateValues" dxfId="98" priority="4"/>
  </conditionalFormatting>
  <conditionalFormatting sqref="E167:E171">
    <cfRule type="duplicateValues" dxfId="97" priority="5"/>
    <cfRule type="duplicateValues" dxfId="96" priority="6"/>
  </conditionalFormatting>
  <conditionalFormatting sqref="E165">
    <cfRule type="duplicateValues" dxfId="95" priority="1"/>
  </conditionalFormatting>
  <conditionalFormatting sqref="E165">
    <cfRule type="duplicateValues" dxfId="94" priority="2"/>
    <cfRule type="duplicateValues" dxfId="93" priority="3"/>
  </conditionalFormatting>
  <conditionalFormatting sqref="B120:B123">
    <cfRule type="duplicateValues" dxfId="92" priority="205"/>
  </conditionalFormatting>
  <conditionalFormatting sqref="B120:B123">
    <cfRule type="duplicateValues" dxfId="91" priority="206"/>
    <cfRule type="duplicateValues" dxfId="90" priority="207"/>
  </conditionalFormatting>
  <conditionalFormatting sqref="B114:B123">
    <cfRule type="duplicateValues" dxfId="89" priority="208"/>
  </conditionalFormatting>
  <conditionalFormatting sqref="B9:B98">
    <cfRule type="duplicateValues" dxfId="88" priority="209"/>
  </conditionalFormatting>
  <conditionalFormatting sqref="B9:B98">
    <cfRule type="duplicateValues" dxfId="87" priority="210"/>
    <cfRule type="duplicateValues" dxfId="86" priority="211"/>
  </conditionalFormatting>
  <conditionalFormatting sqref="B87:B98">
    <cfRule type="duplicateValues" dxfId="85" priority="212"/>
  </conditionalFormatting>
  <conditionalFormatting sqref="B87:B98">
    <cfRule type="duplicateValues" dxfId="84" priority="213"/>
    <cfRule type="duplicateValues" dxfId="83" priority="214"/>
  </conditionalFormatting>
  <conditionalFormatting sqref="B87:B98">
    <cfRule type="duplicateValues" dxfId="82" priority="215"/>
    <cfRule type="duplicateValues" dxfId="81" priority="216"/>
    <cfRule type="duplicateValues" dxfId="80" priority="217"/>
    <cfRule type="duplicateValues" dxfId="79" priority="218"/>
  </conditionalFormatting>
  <conditionalFormatting sqref="B89:B98">
    <cfRule type="duplicateValues" dxfId="78" priority="219"/>
  </conditionalFormatting>
  <conditionalFormatting sqref="B89:B98">
    <cfRule type="duplicateValues" dxfId="77" priority="220"/>
    <cfRule type="duplicateValues" dxfId="76" priority="221"/>
  </conditionalFormatting>
  <conditionalFormatting sqref="B89:B98">
    <cfRule type="duplicateValues" dxfId="75" priority="222"/>
    <cfRule type="duplicateValues" dxfId="74" priority="223"/>
    <cfRule type="duplicateValues" dxfId="73" priority="224"/>
    <cfRule type="duplicateValues" dxfId="72" priority="225"/>
  </conditionalFormatting>
  <conditionalFormatting sqref="E93">
    <cfRule type="duplicateValues" dxfId="71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2587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9" priority="119326"/>
  </conditionalFormatting>
  <conditionalFormatting sqref="B33">
    <cfRule type="duplicateValues" dxfId="68" priority="119327"/>
    <cfRule type="duplicateValues" dxfId="67" priority="119328"/>
  </conditionalFormatting>
  <conditionalFormatting sqref="A33">
    <cfRule type="duplicateValues" dxfId="66" priority="119340"/>
  </conditionalFormatting>
  <conditionalFormatting sqref="A33">
    <cfRule type="duplicateValues" dxfId="65" priority="119341"/>
    <cfRule type="duplicateValues" dxfId="64" priority="119342"/>
  </conditionalFormatting>
  <conditionalFormatting sqref="B4:B8">
    <cfRule type="duplicateValues" dxfId="63" priority="6"/>
  </conditionalFormatting>
  <conditionalFormatting sqref="B4:B8">
    <cfRule type="duplicateValues" dxfId="62" priority="5"/>
  </conditionalFormatting>
  <conditionalFormatting sqref="A3:A8">
    <cfRule type="duplicateValues" dxfId="61" priority="3"/>
    <cfRule type="duplicateValues" dxfId="60" priority="4"/>
  </conditionalFormatting>
  <conditionalFormatting sqref="B3">
    <cfRule type="duplicateValues" dxfId="59" priority="2"/>
  </conditionalFormatting>
  <conditionalFormatting sqref="B3">
    <cfRule type="duplicateValues" dxfId="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7" priority="69"/>
  </conditionalFormatting>
  <conditionalFormatting sqref="E9:E1048576 E1:E2">
    <cfRule type="duplicateValues" dxfId="56" priority="99250"/>
  </conditionalFormatting>
  <conditionalFormatting sqref="E4">
    <cfRule type="duplicateValues" dxfId="55" priority="62"/>
  </conditionalFormatting>
  <conditionalFormatting sqref="E5:E8">
    <cfRule type="duplicateValues" dxfId="54" priority="60"/>
  </conditionalFormatting>
  <conditionalFormatting sqref="B12">
    <cfRule type="duplicateValues" dxfId="53" priority="34"/>
    <cfRule type="duplicateValues" dxfId="52" priority="35"/>
    <cfRule type="duplicateValues" dxfId="51" priority="36"/>
  </conditionalFormatting>
  <conditionalFormatting sqref="B12">
    <cfRule type="duplicateValues" dxfId="50" priority="33"/>
  </conditionalFormatting>
  <conditionalFormatting sqref="B12">
    <cfRule type="duplicateValues" dxfId="49" priority="31"/>
    <cfRule type="duplicateValues" dxfId="48" priority="32"/>
  </conditionalFormatting>
  <conditionalFormatting sqref="B12">
    <cfRule type="duplicateValues" dxfId="47" priority="28"/>
    <cfRule type="duplicateValues" dxfId="46" priority="29"/>
    <cfRule type="duplicateValues" dxfId="45" priority="30"/>
  </conditionalFormatting>
  <conditionalFormatting sqref="B12">
    <cfRule type="duplicateValues" dxfId="44" priority="27"/>
  </conditionalFormatting>
  <conditionalFormatting sqref="B12">
    <cfRule type="duplicateValues" dxfId="43" priority="25"/>
    <cfRule type="duplicateValues" dxfId="42" priority="26"/>
  </conditionalFormatting>
  <conditionalFormatting sqref="B12">
    <cfRule type="duplicateValues" dxfId="41" priority="24"/>
  </conditionalFormatting>
  <conditionalFormatting sqref="B12">
    <cfRule type="duplicateValues" dxfId="40" priority="21"/>
    <cfRule type="duplicateValues" dxfId="39" priority="22"/>
    <cfRule type="duplicateValues" dxfId="38" priority="23"/>
  </conditionalFormatting>
  <conditionalFormatting sqref="B12">
    <cfRule type="duplicateValues" dxfId="37" priority="20"/>
  </conditionalFormatting>
  <conditionalFormatting sqref="B12">
    <cfRule type="duplicateValues" dxfId="36" priority="19"/>
  </conditionalFormatting>
  <conditionalFormatting sqref="B14">
    <cfRule type="duplicateValues" dxfId="35" priority="18"/>
  </conditionalFormatting>
  <conditionalFormatting sqref="B14">
    <cfRule type="duplicateValues" dxfId="34" priority="15"/>
    <cfRule type="duplicateValues" dxfId="33" priority="16"/>
    <cfRule type="duplicateValues" dxfId="32" priority="17"/>
  </conditionalFormatting>
  <conditionalFormatting sqref="B14">
    <cfRule type="duplicateValues" dxfId="31" priority="13"/>
    <cfRule type="duplicateValues" dxfId="30" priority="14"/>
  </conditionalFormatting>
  <conditionalFormatting sqref="B14">
    <cfRule type="duplicateValues" dxfId="29" priority="10"/>
    <cfRule type="duplicateValues" dxfId="28" priority="11"/>
    <cfRule type="duplicateValues" dxfId="27" priority="12"/>
  </conditionalFormatting>
  <conditionalFormatting sqref="B14">
    <cfRule type="duplicateValues" dxfId="26" priority="9"/>
  </conditionalFormatting>
  <conditionalFormatting sqref="B14">
    <cfRule type="duplicateValues" dxfId="25" priority="8"/>
  </conditionalFormatting>
  <conditionalFormatting sqref="B14">
    <cfRule type="duplicateValues" dxfId="24" priority="7"/>
  </conditionalFormatting>
  <conditionalFormatting sqref="B14">
    <cfRule type="duplicateValues" dxfId="23" priority="4"/>
    <cfRule type="duplicateValues" dxfId="22" priority="5"/>
    <cfRule type="duplicateValues" dxfId="21" priority="6"/>
  </conditionalFormatting>
  <conditionalFormatting sqref="B14">
    <cfRule type="duplicateValues" dxfId="20" priority="2"/>
    <cfRule type="duplicateValues" dxfId="19" priority="3"/>
  </conditionalFormatting>
  <conditionalFormatting sqref="C14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7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2021-05-05T19:34:36Z</dcterms:modified>
</cp:coreProperties>
</file>