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REPORTE!$A$4:$Q$155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135" i="1"/>
  <c r="G135" i="1"/>
  <c r="H135" i="1"/>
  <c r="I135" i="1"/>
  <c r="J135" i="1"/>
  <c r="K135" i="1"/>
  <c r="A135" i="1"/>
  <c r="A72" i="1"/>
  <c r="F72" i="1"/>
  <c r="G72" i="1"/>
  <c r="H72" i="1"/>
  <c r="I72" i="1"/>
  <c r="J72" i="1"/>
  <c r="K72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4" i="1"/>
  <c r="G114" i="1"/>
  <c r="H114" i="1"/>
  <c r="I114" i="1"/>
  <c r="J114" i="1"/>
  <c r="K114" i="1"/>
  <c r="F138" i="1"/>
  <c r="G138" i="1"/>
  <c r="H138" i="1"/>
  <c r="I138" i="1"/>
  <c r="J138" i="1"/>
  <c r="K138" i="1"/>
  <c r="F76" i="1"/>
  <c r="G76" i="1"/>
  <c r="H76" i="1"/>
  <c r="I76" i="1"/>
  <c r="J76" i="1"/>
  <c r="K76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37" i="1"/>
  <c r="G137" i="1"/>
  <c r="H137" i="1"/>
  <c r="I137" i="1"/>
  <c r="J137" i="1"/>
  <c r="K137" i="1"/>
  <c r="F150" i="1"/>
  <c r="G150" i="1"/>
  <c r="H150" i="1"/>
  <c r="I150" i="1"/>
  <c r="J150" i="1"/>
  <c r="K150" i="1"/>
  <c r="F104" i="1"/>
  <c r="G104" i="1"/>
  <c r="H104" i="1"/>
  <c r="I104" i="1"/>
  <c r="J104" i="1"/>
  <c r="K10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" i="1"/>
  <c r="G6" i="1"/>
  <c r="H6" i="1"/>
  <c r="I6" i="1"/>
  <c r="J6" i="1"/>
  <c r="K6" i="1"/>
  <c r="F5" i="1"/>
  <c r="G5" i="1"/>
  <c r="H5" i="1"/>
  <c r="I5" i="1"/>
  <c r="J5" i="1"/>
  <c r="K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23" i="1"/>
  <c r="G123" i="1"/>
  <c r="H123" i="1"/>
  <c r="I123" i="1"/>
  <c r="J123" i="1"/>
  <c r="K123" i="1"/>
  <c r="F116" i="1"/>
  <c r="G116" i="1"/>
  <c r="H116" i="1"/>
  <c r="I116" i="1"/>
  <c r="J116" i="1"/>
  <c r="K116" i="1"/>
  <c r="F155" i="1"/>
  <c r="G155" i="1"/>
  <c r="H155" i="1"/>
  <c r="I155" i="1"/>
  <c r="J155" i="1"/>
  <c r="K155" i="1"/>
  <c r="F71" i="1"/>
  <c r="G71" i="1"/>
  <c r="H71" i="1"/>
  <c r="I71" i="1"/>
  <c r="J71" i="1"/>
  <c r="K71" i="1"/>
  <c r="F140" i="1"/>
  <c r="G140" i="1"/>
  <c r="H140" i="1"/>
  <c r="I140" i="1"/>
  <c r="J140" i="1"/>
  <c r="K140" i="1"/>
  <c r="F146" i="1"/>
  <c r="G146" i="1"/>
  <c r="H146" i="1"/>
  <c r="I146" i="1"/>
  <c r="J146" i="1"/>
  <c r="K146" i="1"/>
  <c r="F148" i="1"/>
  <c r="G148" i="1"/>
  <c r="H148" i="1"/>
  <c r="I148" i="1"/>
  <c r="J148" i="1"/>
  <c r="K148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69" i="1"/>
  <c r="G69" i="1"/>
  <c r="H69" i="1"/>
  <c r="I69" i="1"/>
  <c r="J69" i="1"/>
  <c r="K69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147" i="1"/>
  <c r="G147" i="1"/>
  <c r="H147" i="1"/>
  <c r="I147" i="1"/>
  <c r="J147" i="1"/>
  <c r="K147" i="1"/>
  <c r="F143" i="1"/>
  <c r="G143" i="1"/>
  <c r="H143" i="1"/>
  <c r="I143" i="1"/>
  <c r="J143" i="1"/>
  <c r="K143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93" i="1"/>
  <c r="G93" i="1"/>
  <c r="H93" i="1"/>
  <c r="I93" i="1"/>
  <c r="J93" i="1"/>
  <c r="K93" i="1"/>
  <c r="A125" i="1"/>
  <c r="A126" i="1"/>
  <c r="A127" i="1"/>
  <c r="A128" i="1"/>
  <c r="A114" i="1"/>
  <c r="A138" i="1"/>
  <c r="A76" i="1"/>
  <c r="A151" i="1"/>
  <c r="A152" i="1"/>
  <c r="A153" i="1"/>
  <c r="A137" i="1"/>
  <c r="A150" i="1"/>
  <c r="A104" i="1"/>
  <c r="A108" i="1"/>
  <c r="A107" i="1"/>
  <c r="A6" i="1"/>
  <c r="A5" i="1"/>
  <c r="A121" i="1"/>
  <c r="A120" i="1"/>
  <c r="A123" i="1"/>
  <c r="A116" i="1"/>
  <c r="A155" i="1"/>
  <c r="A71" i="1"/>
  <c r="A140" i="1"/>
  <c r="A146" i="1"/>
  <c r="A148" i="1"/>
  <c r="A142" i="1"/>
  <c r="A144" i="1"/>
  <c r="A69" i="1"/>
  <c r="A103" i="1"/>
  <c r="A141" i="1"/>
  <c r="A147" i="1"/>
  <c r="A143" i="1"/>
  <c r="A115" i="1"/>
  <c r="A110" i="1"/>
  <c r="A93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139" i="1"/>
  <c r="G139" i="1"/>
  <c r="H139" i="1"/>
  <c r="I139" i="1"/>
  <c r="J139" i="1"/>
  <c r="K139" i="1"/>
  <c r="A139" i="1"/>
  <c r="F129" i="1"/>
  <c r="G129" i="1"/>
  <c r="H129" i="1"/>
  <c r="I129" i="1"/>
  <c r="J129" i="1"/>
  <c r="K129" i="1"/>
  <c r="F78" i="1"/>
  <c r="G78" i="1"/>
  <c r="H78" i="1"/>
  <c r="I78" i="1"/>
  <c r="J78" i="1"/>
  <c r="K78" i="1"/>
  <c r="F133" i="1"/>
  <c r="G133" i="1"/>
  <c r="H133" i="1"/>
  <c r="I133" i="1"/>
  <c r="J133" i="1"/>
  <c r="K133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98" i="1"/>
  <c r="G98" i="1"/>
  <c r="H98" i="1"/>
  <c r="I98" i="1"/>
  <c r="J98" i="1"/>
  <c r="K98" i="1"/>
  <c r="A129" i="1"/>
  <c r="A78" i="1"/>
  <c r="A133" i="1"/>
  <c r="A130" i="1"/>
  <c r="A131" i="1"/>
  <c r="A106" i="1"/>
  <c r="A124" i="1"/>
  <c r="A122" i="1"/>
  <c r="A98" i="1"/>
  <c r="F96" i="1" l="1"/>
  <c r="G96" i="1"/>
  <c r="H96" i="1"/>
  <c r="I96" i="1"/>
  <c r="J96" i="1"/>
  <c r="K96" i="1"/>
  <c r="F117" i="1"/>
  <c r="G117" i="1"/>
  <c r="H117" i="1"/>
  <c r="I117" i="1"/>
  <c r="J117" i="1"/>
  <c r="K117" i="1"/>
  <c r="F97" i="1"/>
  <c r="G97" i="1"/>
  <c r="H97" i="1"/>
  <c r="I97" i="1"/>
  <c r="J97" i="1"/>
  <c r="K97" i="1"/>
  <c r="F136" i="1"/>
  <c r="G136" i="1"/>
  <c r="H136" i="1"/>
  <c r="I136" i="1"/>
  <c r="J136" i="1"/>
  <c r="K136" i="1"/>
  <c r="F74" i="1"/>
  <c r="G74" i="1"/>
  <c r="H74" i="1"/>
  <c r="I74" i="1"/>
  <c r="J74" i="1"/>
  <c r="K74" i="1"/>
  <c r="F111" i="1"/>
  <c r="G111" i="1"/>
  <c r="H111" i="1"/>
  <c r="I111" i="1"/>
  <c r="J111" i="1"/>
  <c r="K111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99" i="1"/>
  <c r="G99" i="1"/>
  <c r="H99" i="1"/>
  <c r="I99" i="1"/>
  <c r="J99" i="1"/>
  <c r="K99" i="1"/>
  <c r="F7" i="1"/>
  <c r="G7" i="1"/>
  <c r="H7" i="1"/>
  <c r="I7" i="1"/>
  <c r="J7" i="1"/>
  <c r="K7" i="1"/>
  <c r="A96" i="1"/>
  <c r="A117" i="1"/>
  <c r="A97" i="1"/>
  <c r="A136" i="1"/>
  <c r="A74" i="1"/>
  <c r="A111" i="1"/>
  <c r="A149" i="1"/>
  <c r="A145" i="1"/>
  <c r="A99" i="1"/>
  <c r="A7" i="1"/>
  <c r="F113" i="1"/>
  <c r="G113" i="1"/>
  <c r="H113" i="1"/>
  <c r="I113" i="1"/>
  <c r="J113" i="1"/>
  <c r="K113" i="1"/>
  <c r="F67" i="1"/>
  <c r="G67" i="1"/>
  <c r="H67" i="1"/>
  <c r="I67" i="1"/>
  <c r="J67" i="1"/>
  <c r="K67" i="1"/>
  <c r="F89" i="1"/>
  <c r="G89" i="1"/>
  <c r="H89" i="1"/>
  <c r="I89" i="1"/>
  <c r="J89" i="1"/>
  <c r="K89" i="1"/>
  <c r="F22" i="1"/>
  <c r="G22" i="1"/>
  <c r="H22" i="1"/>
  <c r="I22" i="1"/>
  <c r="J22" i="1"/>
  <c r="K22" i="1"/>
  <c r="F88" i="1"/>
  <c r="G88" i="1"/>
  <c r="H88" i="1"/>
  <c r="I88" i="1"/>
  <c r="J88" i="1"/>
  <c r="K88" i="1"/>
  <c r="F90" i="1"/>
  <c r="G90" i="1"/>
  <c r="H90" i="1"/>
  <c r="I90" i="1"/>
  <c r="J90" i="1"/>
  <c r="K90" i="1"/>
  <c r="F73" i="1"/>
  <c r="G73" i="1"/>
  <c r="H73" i="1"/>
  <c r="I73" i="1"/>
  <c r="J73" i="1"/>
  <c r="K73" i="1"/>
  <c r="F85" i="1"/>
  <c r="G85" i="1"/>
  <c r="H85" i="1"/>
  <c r="I85" i="1"/>
  <c r="J85" i="1"/>
  <c r="K85" i="1"/>
  <c r="F68" i="1"/>
  <c r="G68" i="1"/>
  <c r="H68" i="1"/>
  <c r="I68" i="1"/>
  <c r="J68" i="1"/>
  <c r="K68" i="1"/>
  <c r="A113" i="1"/>
  <c r="A67" i="1"/>
  <c r="A89" i="1"/>
  <c r="A22" i="1"/>
  <c r="A88" i="1"/>
  <c r="A90" i="1"/>
  <c r="A73" i="1"/>
  <c r="A85" i="1"/>
  <c r="A68" i="1"/>
  <c r="F94" i="1"/>
  <c r="G94" i="1"/>
  <c r="H94" i="1"/>
  <c r="I94" i="1"/>
  <c r="J94" i="1"/>
  <c r="K94" i="1"/>
  <c r="F37" i="1"/>
  <c r="G37" i="1"/>
  <c r="H37" i="1"/>
  <c r="I37" i="1"/>
  <c r="J37" i="1"/>
  <c r="K37" i="1"/>
  <c r="F95" i="1"/>
  <c r="G95" i="1"/>
  <c r="H95" i="1"/>
  <c r="I95" i="1"/>
  <c r="J95" i="1"/>
  <c r="K95" i="1"/>
  <c r="A94" i="1"/>
  <c r="A37" i="1"/>
  <c r="A95" i="1"/>
  <c r="A119" i="1" l="1"/>
  <c r="A41" i="1"/>
  <c r="A46" i="1"/>
  <c r="A47" i="1"/>
  <c r="A55" i="1"/>
  <c r="F119" i="1"/>
  <c r="G119" i="1"/>
  <c r="H119" i="1"/>
  <c r="I119" i="1"/>
  <c r="J119" i="1"/>
  <c r="K119" i="1"/>
  <c r="F41" i="1"/>
  <c r="G41" i="1"/>
  <c r="H41" i="1"/>
  <c r="I41" i="1"/>
  <c r="J41" i="1"/>
  <c r="K41" i="1"/>
  <c r="F46" i="1"/>
  <c r="G46" i="1"/>
  <c r="H46" i="1"/>
  <c r="I46" i="1"/>
  <c r="J46" i="1"/>
  <c r="K46" i="1"/>
  <c r="F47" i="1"/>
  <c r="G47" i="1"/>
  <c r="H47" i="1"/>
  <c r="I47" i="1"/>
  <c r="J47" i="1"/>
  <c r="K47" i="1"/>
  <c r="F55" i="1"/>
  <c r="G55" i="1"/>
  <c r="H55" i="1"/>
  <c r="I55" i="1"/>
  <c r="J55" i="1"/>
  <c r="K55" i="1"/>
  <c r="F61" i="1" l="1"/>
  <c r="G61" i="1"/>
  <c r="H61" i="1"/>
  <c r="I61" i="1"/>
  <c r="J61" i="1"/>
  <c r="K61" i="1"/>
  <c r="F10" i="1" l="1"/>
  <c r="G10" i="1"/>
  <c r="H10" i="1"/>
  <c r="I10" i="1"/>
  <c r="J10" i="1"/>
  <c r="K10" i="1"/>
  <c r="F18" i="1"/>
  <c r="G18" i="1"/>
  <c r="H18" i="1"/>
  <c r="I18" i="1"/>
  <c r="J18" i="1"/>
  <c r="K18" i="1"/>
  <c r="F34" i="1"/>
  <c r="G34" i="1"/>
  <c r="H34" i="1"/>
  <c r="I34" i="1"/>
  <c r="J34" i="1"/>
  <c r="K34" i="1"/>
  <c r="F17" i="1"/>
  <c r="G17" i="1"/>
  <c r="H17" i="1"/>
  <c r="I17" i="1"/>
  <c r="J17" i="1"/>
  <c r="K17" i="1"/>
  <c r="F101" i="1"/>
  <c r="G101" i="1"/>
  <c r="H101" i="1"/>
  <c r="I101" i="1"/>
  <c r="J101" i="1"/>
  <c r="K101" i="1"/>
  <c r="F9" i="1"/>
  <c r="G9" i="1"/>
  <c r="H9" i="1"/>
  <c r="I9" i="1"/>
  <c r="J9" i="1"/>
  <c r="K9" i="1"/>
  <c r="F100" i="1"/>
  <c r="G100" i="1"/>
  <c r="H100" i="1"/>
  <c r="I100" i="1"/>
  <c r="J100" i="1"/>
  <c r="K100" i="1"/>
  <c r="F33" i="1"/>
  <c r="G33" i="1"/>
  <c r="H33" i="1"/>
  <c r="I33" i="1"/>
  <c r="J33" i="1"/>
  <c r="K33" i="1"/>
  <c r="F23" i="1"/>
  <c r="G23" i="1"/>
  <c r="H23" i="1"/>
  <c r="I23" i="1"/>
  <c r="J23" i="1"/>
  <c r="K23" i="1"/>
  <c r="F24" i="1"/>
  <c r="G24" i="1"/>
  <c r="H24" i="1"/>
  <c r="I24" i="1"/>
  <c r="J24" i="1"/>
  <c r="K24" i="1"/>
  <c r="F40" i="1"/>
  <c r="G40" i="1"/>
  <c r="H40" i="1"/>
  <c r="I40" i="1"/>
  <c r="J40" i="1"/>
  <c r="K40" i="1"/>
  <c r="F36" i="1"/>
  <c r="G36" i="1"/>
  <c r="H36" i="1"/>
  <c r="I36" i="1"/>
  <c r="J36" i="1"/>
  <c r="K36" i="1"/>
  <c r="F11" i="1"/>
  <c r="G11" i="1"/>
  <c r="H11" i="1"/>
  <c r="I11" i="1"/>
  <c r="J11" i="1"/>
  <c r="K11" i="1"/>
  <c r="F42" i="1"/>
  <c r="G42" i="1"/>
  <c r="H42" i="1"/>
  <c r="I42" i="1"/>
  <c r="J42" i="1"/>
  <c r="K42" i="1"/>
  <c r="A10" i="1"/>
  <c r="A18" i="1"/>
  <c r="A34" i="1"/>
  <c r="A17" i="1"/>
  <c r="A101" i="1"/>
  <c r="A9" i="1"/>
  <c r="A100" i="1"/>
  <c r="A33" i="1"/>
  <c r="A23" i="1"/>
  <c r="A24" i="1"/>
  <c r="A40" i="1"/>
  <c r="A36" i="1"/>
  <c r="A11" i="1"/>
  <c r="A42" i="1"/>
  <c r="A82" i="1" l="1"/>
  <c r="A84" i="1"/>
  <c r="A79" i="1"/>
  <c r="A81" i="1"/>
  <c r="A53" i="1"/>
  <c r="A54" i="1"/>
  <c r="A52" i="1"/>
  <c r="F82" i="1"/>
  <c r="G82" i="1"/>
  <c r="H82" i="1"/>
  <c r="I82" i="1"/>
  <c r="J82" i="1"/>
  <c r="K82" i="1"/>
  <c r="F84" i="1"/>
  <c r="G84" i="1"/>
  <c r="H84" i="1"/>
  <c r="I84" i="1"/>
  <c r="J84" i="1"/>
  <c r="K84" i="1"/>
  <c r="F79" i="1"/>
  <c r="G79" i="1"/>
  <c r="H79" i="1"/>
  <c r="I79" i="1"/>
  <c r="J79" i="1"/>
  <c r="K79" i="1"/>
  <c r="F81" i="1"/>
  <c r="G81" i="1"/>
  <c r="H81" i="1"/>
  <c r="I81" i="1"/>
  <c r="J81" i="1"/>
  <c r="K81" i="1"/>
  <c r="F53" i="1"/>
  <c r="G53" i="1"/>
  <c r="H53" i="1"/>
  <c r="I53" i="1"/>
  <c r="J53" i="1"/>
  <c r="K53" i="1"/>
  <c r="F54" i="1"/>
  <c r="G54" i="1"/>
  <c r="H54" i="1"/>
  <c r="I54" i="1"/>
  <c r="J54" i="1"/>
  <c r="K54" i="1"/>
  <c r="F52" i="1"/>
  <c r="G52" i="1"/>
  <c r="H52" i="1"/>
  <c r="I52" i="1"/>
  <c r="J52" i="1"/>
  <c r="K52" i="1"/>
  <c r="F19" i="1" l="1"/>
  <c r="G19" i="1"/>
  <c r="H19" i="1"/>
  <c r="I19" i="1"/>
  <c r="J19" i="1"/>
  <c r="K19" i="1"/>
  <c r="F25" i="1"/>
  <c r="G25" i="1"/>
  <c r="H25" i="1"/>
  <c r="I25" i="1"/>
  <c r="J25" i="1"/>
  <c r="K25" i="1"/>
  <c r="F14" i="1"/>
  <c r="G14" i="1"/>
  <c r="H14" i="1"/>
  <c r="I14" i="1"/>
  <c r="J14" i="1"/>
  <c r="K14" i="1"/>
  <c r="F26" i="1"/>
  <c r="G26" i="1"/>
  <c r="H26" i="1"/>
  <c r="I26" i="1"/>
  <c r="J26" i="1"/>
  <c r="K26" i="1"/>
  <c r="F77" i="1"/>
  <c r="G77" i="1"/>
  <c r="H77" i="1"/>
  <c r="I77" i="1"/>
  <c r="J77" i="1"/>
  <c r="K77" i="1"/>
  <c r="A19" i="1"/>
  <c r="A25" i="1"/>
  <c r="A14" i="1"/>
  <c r="A26" i="1"/>
  <c r="A77" i="1"/>
  <c r="F75" i="1" l="1"/>
  <c r="G75" i="1"/>
  <c r="H75" i="1"/>
  <c r="I75" i="1"/>
  <c r="J75" i="1"/>
  <c r="K75" i="1"/>
  <c r="F57" i="1"/>
  <c r="G57" i="1"/>
  <c r="H57" i="1"/>
  <c r="I57" i="1"/>
  <c r="J57" i="1"/>
  <c r="K57" i="1"/>
  <c r="F83" i="1"/>
  <c r="G83" i="1"/>
  <c r="H83" i="1"/>
  <c r="I83" i="1"/>
  <c r="J83" i="1"/>
  <c r="K83" i="1"/>
  <c r="F80" i="1"/>
  <c r="G80" i="1"/>
  <c r="H80" i="1"/>
  <c r="I80" i="1"/>
  <c r="J80" i="1"/>
  <c r="K80" i="1"/>
  <c r="F92" i="1"/>
  <c r="G92" i="1"/>
  <c r="H92" i="1"/>
  <c r="I92" i="1"/>
  <c r="J92" i="1"/>
  <c r="K92" i="1"/>
  <c r="F91" i="1"/>
  <c r="G91" i="1"/>
  <c r="H91" i="1"/>
  <c r="I91" i="1"/>
  <c r="J91" i="1"/>
  <c r="K91" i="1"/>
  <c r="F154" i="1"/>
  <c r="G154" i="1"/>
  <c r="H154" i="1"/>
  <c r="I154" i="1"/>
  <c r="J154" i="1"/>
  <c r="K154" i="1"/>
  <c r="F12" i="1"/>
  <c r="G12" i="1"/>
  <c r="H12" i="1"/>
  <c r="I12" i="1"/>
  <c r="J12" i="1"/>
  <c r="K12" i="1"/>
  <c r="F112" i="1"/>
  <c r="G112" i="1"/>
  <c r="H112" i="1"/>
  <c r="I112" i="1"/>
  <c r="J112" i="1"/>
  <c r="K112" i="1"/>
  <c r="F58" i="1"/>
  <c r="G58" i="1"/>
  <c r="H58" i="1"/>
  <c r="I58" i="1"/>
  <c r="J58" i="1"/>
  <c r="K58" i="1"/>
  <c r="F35" i="1"/>
  <c r="G35" i="1"/>
  <c r="H35" i="1"/>
  <c r="I35" i="1"/>
  <c r="J35" i="1"/>
  <c r="K35" i="1"/>
  <c r="F13" i="1"/>
  <c r="G13" i="1"/>
  <c r="H13" i="1"/>
  <c r="I13" i="1"/>
  <c r="J13" i="1"/>
  <c r="K13" i="1"/>
  <c r="A75" i="1"/>
  <c r="A57" i="1"/>
  <c r="A83" i="1"/>
  <c r="A80" i="1"/>
  <c r="A92" i="1"/>
  <c r="A91" i="1"/>
  <c r="A154" i="1"/>
  <c r="A12" i="1"/>
  <c r="A112" i="1"/>
  <c r="A58" i="1"/>
  <c r="A35" i="1"/>
  <c r="A13" i="1"/>
  <c r="A56" i="1" l="1"/>
  <c r="F56" i="1"/>
  <c r="G56" i="1"/>
  <c r="H56" i="1"/>
  <c r="I56" i="1"/>
  <c r="J56" i="1"/>
  <c r="K56" i="1"/>
  <c r="A86" i="1"/>
  <c r="F86" i="1"/>
  <c r="G86" i="1"/>
  <c r="H86" i="1"/>
  <c r="I86" i="1"/>
  <c r="J86" i="1"/>
  <c r="K86" i="1"/>
  <c r="A43" i="1"/>
  <c r="F43" i="1"/>
  <c r="G43" i="1"/>
  <c r="H43" i="1"/>
  <c r="I43" i="1"/>
  <c r="J43" i="1"/>
  <c r="K43" i="1"/>
  <c r="A38" i="1"/>
  <c r="F38" i="1"/>
  <c r="G38" i="1"/>
  <c r="H38" i="1"/>
  <c r="I38" i="1"/>
  <c r="J38" i="1"/>
  <c r="K38" i="1"/>
  <c r="A109" i="1"/>
  <c r="F109" i="1"/>
  <c r="G109" i="1"/>
  <c r="H109" i="1"/>
  <c r="I109" i="1"/>
  <c r="J109" i="1"/>
  <c r="K109" i="1"/>
  <c r="A27" i="1"/>
  <c r="F27" i="1"/>
  <c r="G27" i="1"/>
  <c r="H27" i="1"/>
  <c r="I27" i="1"/>
  <c r="J27" i="1"/>
  <c r="K27" i="1"/>
  <c r="A20" i="1"/>
  <c r="F20" i="1"/>
  <c r="G20" i="1"/>
  <c r="H20" i="1"/>
  <c r="I20" i="1"/>
  <c r="J20" i="1"/>
  <c r="K20" i="1"/>
  <c r="A49" i="1"/>
  <c r="F49" i="1"/>
  <c r="G49" i="1"/>
  <c r="H49" i="1"/>
  <c r="I49" i="1"/>
  <c r="J49" i="1"/>
  <c r="K49" i="1"/>
  <c r="A8" i="1"/>
  <c r="F8" i="1"/>
  <c r="G8" i="1"/>
  <c r="H8" i="1"/>
  <c r="I8" i="1"/>
  <c r="J8" i="1"/>
  <c r="K8" i="1"/>
  <c r="A105" i="1"/>
  <c r="F105" i="1"/>
  <c r="G105" i="1"/>
  <c r="H105" i="1"/>
  <c r="I105" i="1"/>
  <c r="J105" i="1"/>
  <c r="K105" i="1"/>
  <c r="A15" i="1"/>
  <c r="F15" i="1"/>
  <c r="G15" i="1"/>
  <c r="H15" i="1"/>
  <c r="I15" i="1"/>
  <c r="J15" i="1"/>
  <c r="K15" i="1"/>
  <c r="A59" i="1"/>
  <c r="F59" i="1"/>
  <c r="G59" i="1"/>
  <c r="H59" i="1"/>
  <c r="I59" i="1"/>
  <c r="J59" i="1"/>
  <c r="K59" i="1"/>
  <c r="F30" i="1" l="1"/>
  <c r="G30" i="1"/>
  <c r="H30" i="1"/>
  <c r="I30" i="1"/>
  <c r="J30" i="1"/>
  <c r="K30" i="1"/>
  <c r="F29" i="1"/>
  <c r="G29" i="1"/>
  <c r="H29" i="1"/>
  <c r="I29" i="1"/>
  <c r="J29" i="1"/>
  <c r="K29" i="1"/>
  <c r="F44" i="1"/>
  <c r="G44" i="1"/>
  <c r="H44" i="1"/>
  <c r="I44" i="1"/>
  <c r="J44" i="1"/>
  <c r="K44" i="1"/>
  <c r="A30" i="1"/>
  <c r="A29" i="1"/>
  <c r="A44" i="1"/>
  <c r="F21" i="1" l="1"/>
  <c r="G21" i="1"/>
  <c r="H21" i="1"/>
  <c r="I21" i="1"/>
  <c r="J21" i="1"/>
  <c r="K21" i="1"/>
  <c r="F31" i="1"/>
  <c r="G31" i="1"/>
  <c r="H31" i="1"/>
  <c r="I31" i="1"/>
  <c r="J31" i="1"/>
  <c r="K31" i="1"/>
  <c r="A21" i="1"/>
  <c r="A31" i="1"/>
  <c r="F32" i="1" l="1"/>
  <c r="G32" i="1"/>
  <c r="H32" i="1"/>
  <c r="I32" i="1"/>
  <c r="J32" i="1"/>
  <c r="K32" i="1"/>
  <c r="F39" i="1"/>
  <c r="G39" i="1"/>
  <c r="H39" i="1"/>
  <c r="I39" i="1"/>
  <c r="J39" i="1"/>
  <c r="K39" i="1"/>
  <c r="F60" i="1"/>
  <c r="G60" i="1"/>
  <c r="H60" i="1"/>
  <c r="I60" i="1"/>
  <c r="J60" i="1"/>
  <c r="K60" i="1"/>
  <c r="A32" i="1"/>
  <c r="A39" i="1"/>
  <c r="A60" i="1"/>
  <c r="F87" i="1" l="1"/>
  <c r="G87" i="1"/>
  <c r="H87" i="1"/>
  <c r="I87" i="1"/>
  <c r="J87" i="1"/>
  <c r="K87" i="1"/>
  <c r="A87" i="1"/>
  <c r="A134" i="1" l="1"/>
  <c r="F134" i="1"/>
  <c r="G134" i="1"/>
  <c r="H134" i="1"/>
  <c r="I134" i="1"/>
  <c r="J134" i="1"/>
  <c r="K134" i="1"/>
  <c r="A63" i="1" l="1"/>
  <c r="F63" i="1"/>
  <c r="G63" i="1"/>
  <c r="H63" i="1"/>
  <c r="I63" i="1"/>
  <c r="J63" i="1"/>
  <c r="K63" i="1"/>
  <c r="F132" i="1" l="1"/>
  <c r="G132" i="1"/>
  <c r="H132" i="1"/>
  <c r="I132" i="1"/>
  <c r="J132" i="1"/>
  <c r="K132" i="1"/>
  <c r="A132" i="1"/>
  <c r="F50" i="1" l="1"/>
  <c r="G50" i="1"/>
  <c r="H50" i="1"/>
  <c r="I50" i="1"/>
  <c r="J50" i="1"/>
  <c r="K50" i="1"/>
  <c r="F64" i="1"/>
  <c r="G64" i="1"/>
  <c r="H64" i="1"/>
  <c r="I64" i="1"/>
  <c r="J64" i="1"/>
  <c r="K64" i="1"/>
  <c r="A50" i="1"/>
  <c r="A64" i="1"/>
  <c r="F51" i="1" l="1"/>
  <c r="G51" i="1"/>
  <c r="H51" i="1"/>
  <c r="I51" i="1"/>
  <c r="J51" i="1"/>
  <c r="K51" i="1"/>
  <c r="A51" i="1"/>
  <c r="A65" i="1" l="1"/>
  <c r="A62" i="1"/>
  <c r="F65" i="1"/>
  <c r="G65" i="1"/>
  <c r="H65" i="1"/>
  <c r="I65" i="1"/>
  <c r="J65" i="1"/>
  <c r="K65" i="1"/>
  <c r="F62" i="1"/>
  <c r="G62" i="1"/>
  <c r="H62" i="1"/>
  <c r="I62" i="1"/>
  <c r="J62" i="1"/>
  <c r="K62" i="1"/>
  <c r="F28" i="1" l="1"/>
  <c r="G28" i="1"/>
  <c r="H28" i="1"/>
  <c r="I28" i="1"/>
  <c r="J28" i="1"/>
  <c r="K28" i="1"/>
  <c r="A28" i="1"/>
  <c r="F16" i="1" l="1"/>
  <c r="G16" i="1"/>
  <c r="H16" i="1"/>
  <c r="I16" i="1"/>
  <c r="J16" i="1"/>
  <c r="K16" i="1"/>
  <c r="F118" i="1"/>
  <c r="G118" i="1"/>
  <c r="H118" i="1"/>
  <c r="I118" i="1"/>
  <c r="J118" i="1"/>
  <c r="K118" i="1"/>
  <c r="A16" i="1"/>
  <c r="A118" i="1"/>
  <c r="F45" i="1"/>
  <c r="G45" i="1"/>
  <c r="H45" i="1"/>
  <c r="I45" i="1"/>
  <c r="J45" i="1"/>
  <c r="K45" i="1"/>
  <c r="F66" i="1"/>
  <c r="G66" i="1"/>
  <c r="H66" i="1"/>
  <c r="I66" i="1"/>
  <c r="J66" i="1"/>
  <c r="K66" i="1"/>
  <c r="A45" i="1"/>
  <c r="A66" i="1"/>
  <c r="F70" i="1"/>
  <c r="G70" i="1"/>
  <c r="H70" i="1"/>
  <c r="I70" i="1"/>
  <c r="J70" i="1"/>
  <c r="K70" i="1"/>
  <c r="A70" i="1"/>
  <c r="A48" i="1" l="1"/>
  <c r="A102" i="1"/>
  <c r="F48" i="1"/>
  <c r="G48" i="1"/>
  <c r="H48" i="1"/>
  <c r="I48" i="1"/>
  <c r="J48" i="1"/>
  <c r="K48" i="1"/>
  <c r="F102" i="1"/>
  <c r="G102" i="1"/>
  <c r="H102" i="1"/>
  <c r="I102" i="1"/>
  <c r="J102" i="1"/>
  <c r="K10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<sst xmlns="http://schemas.openxmlformats.org/spreadsheetml/2006/main" count="14026" uniqueCount="2748">
  <si>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</si>
  <si>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</si>
  <si>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</si>
  <si>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</si>
  <si>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</si>
  <si>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</si>
  <si>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</si>
  <si>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</si>
  <si>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</si>
  <si>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</si>
  <si>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</si>
  <si>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</si>
  <si>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</si>
  <si>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</si>
  <si>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</si>
  <si>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</si>
  <si>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</si>
  <si>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</si>
  <si>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</si>
  <si>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</si>
  <si>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</si>
  <si>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</si>
  <si>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</si>
  <si>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</si>
  <si>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</si>
  <si>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</si>
  <si>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</si>
  <si>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</si>
  <si>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</si>
  <si>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</si>
  <si>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</si>
  <si>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</si>
  <si>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</si>
  <si>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</si>
  <si>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</si>
  <si>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</si>
  <si>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</si>
  <si>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</si>
  <si>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</si>
  <si>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</si>
  <si>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</si>
  <si>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</si>
  <si>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</si>
  <si>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</si>
  <si>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</si>
  <si>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</si>
  <si>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</si>
  <si>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</si>
  <si>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</si>
  <si>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</si>
  <si>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</si>
  <si>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</si>
  <si>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</si>
  <si>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</si>
  <si>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</si>
  <si>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</si>
  <si>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</si>
  <si>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</si>
  <si>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</si>
  <si>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</si>
  <si>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</si>
  <si>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</si>
  <si>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</si>
  <si>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</si>
  <si>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</si>
  <si>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</si>
  <si>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</si>
  <si>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</si>
  <si>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</si>
  <si>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</si>
  <si>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</si>
  <si>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</si>
  <si>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</si>
  <si>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</si>
  <si>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</si>
  <si>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</si>
  <si>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</si>
  <si>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</si>
  <si>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</si>
  <si>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</si>
  <si>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</si>
  <si>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</si>
  <si>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</si>
  <si>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</si>
  <si>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</si>
  <si>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</si>
  <si>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</si>
  <si>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</si>
  <si>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</si>
  <si>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</si>
  <si>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</si>
  <si>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</si>
  <si>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</si>
  <si>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</si>
  <si>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</si>
  <si>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</si>
  <si>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</si>
  <si>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</si>
  <si>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</si>
  <si>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</si>
  <si>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</si>
  <si>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</si>
  <si>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</si>
  <si>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</si>
  <si>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</si>
  <si>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</si>
  <si>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</si>
  <si>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</si>
  <si>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</si>
  <si>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</si>
  <si>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</si>
  <si>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</si>
  <si>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</si>
  <si>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</si>
  <si>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</si>
  <si>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</si>
  <si>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</si>
  <si>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</si>
  <si>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</si>
  <si>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</si>
  <si>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</si>
  <si>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</si>
  <si>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</si>
  <si>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</si>
  <si>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</si>
  <si>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</si>
  <si>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</si>
  <si>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</si>
  <si>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</si>
  <si>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</si>
  <si>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</si>
  <si>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</si>
  <si>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</si>
  <si>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</si>
  <si>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</si>
  <si>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</si>
  <si>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</si>
  <si>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</si>
  <si>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</si>
  <si>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</si>
  <si>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</si>
  <si>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</si>
  <si>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</si>
  <si>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</si>
  <si>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</si>
  <si>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</si>
  <si>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</si>
  <si>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</si>
  <si>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</si>
  <si>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</si>
  <si>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</si>
  <si>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</si>
  <si>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</si>
  <si>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</si>
  <si>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</si>
  <si>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</si>
  <si>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</si>
  <si>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</si>
  <si>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</si>
  <si>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</si>
  <si>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</si>
  <si>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</si>
  <si>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</si>
  <si>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</si>
  <si>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</si>
  <si>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</si>
  <si>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</si>
  <si>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</si>
  <si>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</si>
  <si>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</si>
  <si>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</si>
  <si>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</si>
  <si>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</si>
  <si>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</si>
  <si>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</si>
  <si>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</si>
  <si>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</si>
  <si>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</si>
  <si>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</si>
  <si>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</si>
  <si>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</si>
  <si>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</si>
  <si>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</si>
  <si>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</si>
  <si>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</si>
  <si>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</si>
  <si>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</si>
  <si>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</si>
  <si>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</si>
  <si>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</si>
  <si>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</si>
  <si>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</si>
  <si>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</si>
  <si>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</si>
  <si>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</si>
  <si>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</si>
  <si>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</si>
  <si>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</si>
  <si>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</si>
  <si>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</si>
  <si>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</si>
  <si>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</si>
  <si>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</si>
  <si>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</si>
  <si>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</si>
  <si>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</si>
  <si>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</si>
  <si>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</si>
  <si>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</si>
  <si>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</si>
  <si>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</si>
  <si>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</si>
  <si>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</si>
  <si>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</si>
  <si>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</si>
  <si>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</si>
  <si>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</si>
  <si>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</si>
  <si>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</si>
  <si>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</si>
  <si>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</si>
  <si>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</si>
  <si>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</si>
  <si>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</si>
  <si>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</si>
  <si>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</si>
  <si>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</si>
  <si>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</si>
  <si>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</si>
  <si>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</si>
  <si>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</si>
  <si>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</si>
  <si>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</si>
  <si>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</si>
  <si>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</si>
  <si>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</si>
  <si>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</si>
  <si>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</si>
  <si>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</si>
  <si>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</si>
  <si>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</si>
  <si>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</si>
  <si>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</si>
  <si>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</si>
  <si>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</si>
  <si>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</si>
  <si>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</si>
  <si>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</si>
  <si>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</si>
  <si>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</si>
  <si>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</si>
  <si>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</si>
  <si>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</si>
  <si>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</si>
  <si>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</si>
  <si>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</si>
  <si>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</si>
  <si>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</si>
  <si>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</si>
  <si>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</si>
  <si>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</si>
  <si>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</si>
  <si>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</si>
  <si>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</si>
  <si>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</si>
  <si>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</si>
  <si>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</si>
  <si>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</si>
  <si>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</si>
  <si>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</si>
  <si>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</si>
  <si>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</si>
  <si>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</si>
  <si>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</si>
  <si>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</si>
  <si>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</si>
  <si>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</si>
  <si>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</si>
  <si>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</si>
  <si>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</si>
  <si>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</si>
  <si>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</si>
  <si>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</si>
  <si>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</si>
  <si>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</si>
  <si>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</si>
  <si>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</si>
  <si>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</si>
  <si>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</si>
  <si>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</si>
  <si>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</si>
  <si>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</si>
  <si>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</si>
  <si>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</si>
  <si>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</si>
  <si>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</si>
  <si>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</si>
  <si>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</si>
  <si>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</si>
  <si>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</si>
  <si>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</si>
  <si>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</si>
  <si>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</si>
  <si>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</si>
  <si>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</si>
  <si>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</si>
  <si>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</si>
  <si>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</si>
  <si>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</si>
  <si>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</si>
  <si>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</si>
  <si>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</si>
  <si>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</si>
  <si>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</si>
  <si>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</si>
  <si>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</si>
  <si>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</si>
  <si>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</si>
  <si>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</si>
  <si>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</si>
  <si>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</si>
  <si>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</si>
  <si>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</si>
  <si>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</si>
  <si>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</si>
  <si>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</si>
  <si>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</si>
  <si>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</si>
  <si>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</si>
  <si>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</si>
  <si>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</si>
  <si>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</si>
  <si>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</si>
  <si>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</si>
  <si>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</si>
  <si>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</si>
  <si>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</si>
  <si>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</si>
  <si>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</si>
  <si>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</si>
  <si>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</si>
  <si>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</si>
  <si>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</si>
  <si>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</si>
  <si>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</si>
  <si>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</si>
  <si>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</si>
  <si>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</si>
  <si>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</si>
  <si>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</si>
  <si>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</si>
  <si>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</si>
  <si>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</si>
  <si>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</si>
  <si>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</si>
  <si>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</si>
  <si>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</si>
  <si>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</si>
  <si>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</si>
  <si>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</si>
  <si>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</si>
  <si>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</si>
  <si>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</si>
  <si>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</si>
  <si>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</si>
  <si>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</si>
  <si>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</si>
  <si>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</si>
  <si>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</si>
  <si>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</si>
  <si>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</si>
  <si>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</si>
  <si>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</si>
  <si>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</si>
  <si>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</si>
  <si>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</si>
  <si>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</si>
  <si>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</si>
  <si>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</si>
  <si>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</si>
  <si>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</si>
  <si>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</si>
  <si>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</si>
  <si>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</si>
  <si>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</si>
  <si>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</si>
  <si>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</si>
  <si>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</si>
  <si>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</si>
  <si>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</si>
  <si>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</si>
  <si>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</si>
  <si>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</si>
  <si>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</si>
  <si>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</si>
  <si>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</si>
  <si>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</si>
  <si>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</si>
  <si>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</si>
  <si>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</si>
  <si>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</si>
  <si>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</si>
  <si>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</si>
  <si>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</si>
  <si>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</si>
  <si>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</si>
  <si>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</si>
  <si>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</si>
  <si>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</si>
  <si>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</si>
  <si>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</si>
  <si>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</si>
  <si>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</si>
  <si>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</si>
  <si>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</si>
  <si>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</si>
  <si>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</si>
  <si>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</si>
  <si>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</si>
  <si>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</si>
  <si>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</si>
  <si>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</si>
  <si>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</si>
  <si>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</si>
  <si>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</si>
  <si>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</si>
  <si>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</si>
  <si>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</si>
  <si>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</si>
  <si>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</si>
  <si>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</si>
  <si>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</si>
  <si>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</si>
  <si>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</si>
  <si>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</si>
  <si>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</si>
  <si>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</si>
  <si>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</si>
  <si>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</si>
  <si>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</si>
  <si>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</si>
  <si>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</si>
  <si>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</si>
  <si>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</si>
  <si>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</si>
  <si>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</si>
  <si>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</si>
  <si>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</si>
  <si>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</si>
  <si>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</si>
  <si>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</si>
  <si>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</si>
  <si>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</si>
  <si>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</si>
  <si>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</si>
  <si>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</si>
  <si>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</si>
  <si>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</si>
  <si>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</si>
  <si>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</si>
  <si>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</si>
  <si>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</si>
  <si>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</si>
  <si>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</si>
  <si>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</si>
  <si>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</si>
  <si>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</si>
  <si>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</si>
  <si>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</si>
  <si>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</si>
  <si>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</si>
  <si>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</si>
  <si>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</si>
  <si>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</si>
  <si>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</si>
  <si>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</si>
  <si>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</si>
  <si>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</si>
  <si>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</si>
  <si>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</si>
  <si>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</si>
  <si>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</si>
  <si>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</si>
  <si>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</si>
  <si>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</si>
  <si>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</si>
  <si>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</si>
  <si>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</si>
  <si>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</si>
  <si>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</si>
  <si>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</si>
  <si>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</si>
  <si>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</si>
  <si>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</si>
  <si>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</si>
  <si>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</si>
  <si>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</si>
  <si>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</si>
  <si>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</si>
  <si>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</si>
  <si>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</si>
  <si>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</si>
  <si>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</si>
  <si>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</si>
  <si>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</si>
  <si>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</si>
  <si>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</si>
  <si>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</si>
  <si>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</si>
  <si>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</si>
  <si>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</si>
  <si>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</si>
  <si>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</si>
  <si>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</si>
  <si>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</si>
  <si>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</si>
  <si>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</si>
  <si>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</si>
  <si>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</si>
  <si>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</si>
  <si>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</si>
  <si>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</si>
  <si>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</si>
  <si>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</si>
  <si>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</si>
  <si>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</si>
  <si>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</si>
  <si>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</si>
  <si>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</si>
  <si>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</si>
  <si>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</si>
  <si>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</si>
  <si>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</si>
  <si>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</si>
  <si>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</si>
  <si>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</si>
  <si>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</si>
  <si>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</si>
  <si>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</si>
  <si>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</si>
  <si>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</si>
  <si>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</si>
  <si>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</si>
  <si>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</si>
  <si>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</si>
  <si>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</si>
  <si>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</si>
  <si>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</si>
  <si>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</si>
  <si>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</si>
  <si>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</si>
  <si>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</si>
  <si>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</si>
  <si>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</si>
  <si>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</si>
  <si>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</si>
  <si>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</si>
  <si>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</si>
  <si>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</si>
  <si>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</si>
  <si>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</si>
  <si>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</si>
  <si>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</si>
  <si>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</si>
  <si>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</si>
  <si>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</si>
  <si>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</si>
  <si>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</si>
  <si>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</si>
  <si>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</si>
  <si>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</si>
  <si>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</si>
  <si>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</si>
  <si>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</si>
  <si>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</si>
  <si>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</si>
  <si>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</si>
  <si>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</si>
  <si>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</si>
  <si>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</si>
  <si>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</si>
  <si>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</si>
  <si>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</si>
  <si>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</si>
  <si>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</si>
  <si>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</si>
  <si>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</si>
  <si>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</si>
  <si>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</si>
  <si>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</si>
  <si>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</si>
  <si>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</si>
  <si>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</si>
  <si>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</si>
  <si>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</si>
  <si>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</si>
  <si>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</si>
  <si>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</si>
  <si>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</si>
  <si>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</si>
  <si>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</si>
  <si>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</si>
  <si>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</si>
  <si>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</si>
  <si>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</si>
  <si>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</si>
  <si>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</si>
  <si>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</si>
  <si>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</si>
  <si>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</si>
  <si>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</si>
  <si>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</si>
  <si>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</si>
  <si>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</si>
  <si>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</si>
  <si>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</si>
  <si>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</si>
  <si>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</si>
  <si>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</si>
  <si>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</si>
  <si>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</si>
  <si>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</si>
  <si>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</si>
  <si>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</si>
  <si>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</si>
  <si>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</si>
  <si>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</si>
  <si>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</si>
  <si>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</si>
  <si>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</si>
  <si>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</si>
  <si>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</si>
  <si>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</si>
  <si>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</si>
  <si>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</si>
  <si>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</si>
  <si>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</si>
  <si>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</si>
  <si>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</si>
  <si>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</si>
  <si>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</si>
  <si>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</si>
  <si>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</si>
  <si>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</si>
  <si>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</si>
  <si>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</si>
  <si>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</si>
  <si>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</si>
  <si>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</si>
  <si>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</si>
  <si>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</si>
  <si>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</si>
  <si>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</si>
  <si>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</si>
  <si>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</si>
  <si>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</si>
  <si>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</si>
  <si>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</si>
  <si>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</si>
  <si>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</si>
  <si>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</si>
  <si>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</si>
  <si>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</si>
  <si>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</si>
  <si>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</si>
  <si>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</si>
  <si>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</si>
  <si>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</si>
  <si>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</si>
  <si>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</si>
  <si>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</si>
  <si>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</si>
  <si>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</si>
  <si>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</si>
  <si>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</si>
  <si>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</si>
  <si>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</si>
  <si>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</si>
  <si>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</si>
  <si>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</si>
  <si>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</si>
  <si>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</si>
  <si>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</si>
  <si>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</si>
  <si>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</si>
  <si>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</si>
  <si>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</si>
  <si>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</si>
  <si>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</si>
  <si>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</si>
  <si>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</si>
  <si>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</si>
  <si>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</si>
  <si>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</si>
  <si>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</si>
  <si>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</si>
  <si>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</si>
  <si>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</si>
  <si>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</si>
  <si>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</si>
  <si>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</si>
  <si>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</si>
  <si>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</si>
  <si>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</si>
  <si>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</si>
  <si>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</si>
  <si>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</si>
  <si>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</si>
  <si>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</si>
  <si>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</si>
  <si>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</si>
  <si>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</si>
  <si>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</si>
  <si>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</si>
  <si>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</si>
  <si>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</si>
  <si>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</si>
  <si>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</si>
  <si>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</si>
  <si>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</si>
  <si>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</si>
  <si>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</si>
  <si>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</si>
  <si>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</si>
  <si>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</si>
  <si>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</si>
  <si>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</si>
  <si>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</si>
  <si>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</si>
  <si>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</si>
  <si>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</si>
  <si>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</si>
  <si>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</si>
  <si>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</si>
  <si>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</si>
  <si>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</si>
  <si>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</si>
  <si>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</si>
  <si>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</si>
  <si>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</si>
  <si>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</si>
  <si>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</si>
  <si>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</si>
  <si>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</si>
  <si>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</si>
  <si>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</si>
  <si>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</si>
  <si>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</si>
  <si>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</si>
  <si>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</si>
  <si>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</si>
  <si>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</si>
  <si>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</si>
  <si>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</si>
  <si>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</si>
  <si>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</si>
  <si>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</si>
  <si>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</si>
  <si>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</si>
  <si>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</si>
  <si>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</si>
  <si>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</si>
  <si>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</si>
  <si>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</si>
  <si>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</si>
  <si>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</si>
  <si>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</si>
  <si>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</si>
  <si>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</si>
  <si>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</si>
  <si>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</si>
  <si>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</si>
  <si>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</si>
  <si>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</si>
  <si>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</si>
  <si>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</si>
  <si>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</si>
  <si>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</si>
  <si>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</si>
  <si>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</si>
  <si>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</si>
  <si>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</si>
  <si>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</si>
  <si>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</si>
  <si>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</si>
  <si>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</si>
  <si>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</si>
  <si>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</si>
  <si>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</si>
  <si>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</si>
  <si>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</si>
  <si>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</si>
  <si>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</si>
  <si>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</si>
  <si>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</si>
  <si>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</si>
  <si>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</si>
  <si>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</si>
  <si>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</si>
  <si>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</si>
  <si>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</si>
  <si>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</si>
  <si>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</si>
  <si>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</si>
  <si>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</si>
  <si>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</si>
  <si>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</si>
  <si>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</si>
  <si>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</si>
  <si>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</si>
  <si>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</si>
  <si>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</si>
  <si>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</si>
  <si>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</si>
  <si>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</si>
  <si>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</si>
  <si>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</si>
  <si>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</si>
  <si>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</si>
  <si>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</si>
  <si>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</si>
  <si>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</si>
  <si>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</si>
  <si>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</si>
  <si>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</si>
  <si>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</si>
  <si>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</si>
  <si>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</si>
  <si>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</si>
  <si>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</si>
  <si>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</si>
  <si>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</si>
  <si>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</si>
  <si>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</si>
  <si>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</si>
  <si>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</si>
  <si>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</si>
  <si>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</si>
  <si>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</si>
  <si>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</si>
  <si>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</si>
  <si>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</si>
  <si>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</si>
  <si>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</si>
  <si>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</si>
  <si>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</si>
  <si>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</si>
  <si>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</si>
  <si>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</si>
  <si>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</si>
  <si>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</si>
  <si>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</si>
  <si>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</si>
  <si>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</si>
  <si>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</si>
  <si>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</si>
  <si>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</si>
  <si>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</si>
  <si>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</si>
  <si>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</si>
  <si>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</si>
  <si>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</si>
  <si>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</si>
  <si>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</si>
  <si>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</si>
  <si>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</si>
  <si>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</si>
  <si>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</si>
  <si>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</si>
  <si>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</si>
  <si>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</si>
  <si>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</si>
  <si>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</si>
  <si>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</si>
  <si>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</si>
  <si>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</si>
  <si>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</si>
  <si>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</si>
  <si>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</si>
  <si>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</si>
  <si>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</si>
  <si>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</si>
  <si>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</si>
  <si>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</si>
  <si>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</si>
  <si>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</si>
  <si>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</si>
  <si>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</si>
  <si>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</si>
  <si>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</si>
  <si>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</si>
  <si>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</si>
  <si>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</si>
  <si>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</si>
  <si>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</si>
  <si>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</si>
  <si>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</si>
  <si>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</si>
  <si>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</si>
  <si>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</si>
  <si>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</si>
  <si>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</si>
  <si>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</si>
  <si>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</si>
  <si>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</si>
  <si>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</si>
  <si>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</si>
  <si>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</si>
  <si>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</si>
  <si>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</si>
  <si>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</si>
  <si>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</si>
  <si>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</si>
  <si>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</si>
  <si>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</si>
  <si>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</si>
  <si>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</si>
  <si>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</si>
  <si>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</si>
  <si>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</si>
  <si>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</si>
  <si>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</si>
  <si>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</si>
  <si>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</si>
  <si>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</si>
  <si>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</si>
  <si>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</si>
  <si>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</si>
  <si>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</si>
  <si>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</si>
  <si>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</si>
  <si>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</si>
  <si>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</si>
  <si>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</si>
  <si>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</si>
  <si>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</si>
  <si>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</si>
  <si>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</si>
  <si>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</si>
  <si>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</si>
  <si>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</si>
  <si>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</si>
  <si>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</si>
  <si>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</si>
  <si>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</si>
  <si>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</si>
  <si>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</si>
  <si>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</si>
  <si>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</si>
  <si>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</si>
  <si>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</si>
  <si>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</si>
  <si>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</si>
  <si>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</si>
  <si>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</si>
  <si>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</si>
  <si>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</si>
  <si>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</si>
  <si>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</si>
  <si>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</si>
  <si>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</si>
  <si>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</si>
  <si>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</si>
  <si>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</si>
  <si>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</si>
  <si>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</si>
  <si>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</si>
  <si>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</si>
  <si>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</si>
  <si>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</si>
  <si>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</si>
  <si>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</si>
  <si>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</si>
  <si>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</si>
  <si>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</si>
  <si>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</si>
  <si>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</si>
  <si>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</si>
  <si>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</si>
  <si>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</si>
  <si>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</si>
  <si>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</si>
  <si>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</si>
  <si>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</si>
  <si>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</si>
  <si>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</si>
  <si>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</si>
  <si>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</si>
  <si>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</si>
  <si>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</si>
  <si>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</si>
  <si>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</si>
  <si>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</si>
  <si>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</si>
  <si>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</si>
  <si>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</si>
  <si>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</si>
  <si>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</si>
  <si>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</si>
  <si>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</si>
  <si>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</si>
  <si>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</si>
  <si>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</si>
  <si>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</si>
  <si>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</si>
  <si>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</si>
  <si>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</si>
  <si>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</si>
  <si>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</si>
  <si>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</si>
  <si>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</si>
  <si>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</si>
  <si>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</si>
  <si>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</si>
  <si>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</si>
  <si>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</si>
  <si>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</si>
  <si>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</si>
  <si>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</si>
  <si>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</si>
  <si>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</si>
  <si>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</si>
  <si>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</si>
  <si>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</si>
  <si>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</si>
  <si>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</si>
  <si>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</si>
  <si>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</si>
  <si>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</si>
  <si>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</si>
  <si>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</si>
  <si>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</si>
  <si>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</si>
  <si>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</si>
  <si>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</si>
  <si>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</si>
  <si>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</si>
  <si>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</si>
  <si>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</si>
  <si>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</si>
  <si>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</si>
  <si>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</si>
  <si>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</si>
  <si>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</si>
  <si>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</si>
  <si>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</si>
  <si>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</si>
  <si>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</si>
  <si>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</si>
  <si>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</si>
  <si>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</si>
  <si>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</si>
  <si>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</si>
  <si>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</si>
  <si>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</si>
  <si>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</si>
  <si>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</si>
  <si>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</si>
  <si>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</si>
  <si>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</si>
  <si>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</si>
  <si>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</si>
  <si>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</si>
  <si>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</si>
  <si>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</si>
  <si>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</si>
  <si>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</si>
  <si>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</si>
  <si>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</si>
  <si>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</si>
  <si>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</si>
  <si>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</si>
  <si>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</si>
  <si>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</si>
  <si>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</si>
  <si>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</si>
  <si>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</si>
  <si>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</si>
  <si>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</si>
  <si>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</si>
  <si>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</si>
  <si>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</si>
  <si>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</si>
  <si>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</si>
  <si>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</si>
  <si>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</si>
  <si>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</si>
  <si>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</si>
  <si>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</si>
  <si>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</si>
  <si>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</si>
  <si>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</si>
  <si>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</si>
  <si>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</si>
  <si>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</si>
  <si>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</si>
  <si>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</si>
  <si>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</si>
  <si>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</si>
  <si>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</si>
  <si>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</si>
  <si>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</si>
  <si>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</si>
  <si>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</si>
  <si>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</si>
  <si>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</si>
  <si>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</si>
  <si>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</si>
  <si>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</si>
  <si>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</si>
  <si>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</si>
  <si>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</si>
  <si>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</si>
  <si>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</si>
  <si>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</si>
  <si>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</si>
  <si>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</si>
  <si>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</si>
  <si>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</si>
  <si>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</si>
  <si>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</si>
  <si>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</si>
  <si>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</si>
  <si>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</si>
  <si>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</si>
  <si>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</si>
  <si>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</si>
  <si>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</si>
  <si>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</si>
  <si>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</si>
  <si>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</si>
  <si>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</si>
  <si>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</si>
  <si>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</si>
  <si>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</si>
  <si>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</si>
  <si>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</si>
  <si>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</si>
  <si>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</si>
  <si>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</si>
  <si>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</si>
  <si>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</si>
  <si>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</si>
  <si>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</si>
  <si>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</si>
  <si>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</si>
  <si>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</si>
  <si>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</si>
  <si>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</si>
  <si>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</si>
  <si>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</si>
  <si>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</si>
  <si>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</si>
  <si>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</si>
  <si>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</si>
  <si>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</si>
  <si>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</si>
  <si>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</si>
  <si>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</si>
  <si>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</si>
  <si>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</si>
  <si>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</si>
  <si>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</si>
  <si>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</si>
  <si>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</si>
  <si>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</si>
  <si>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</si>
  <si>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</si>
  <si>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</si>
  <si>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</si>
  <si>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</si>
  <si>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</si>
  <si>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</si>
  <si>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</si>
  <si>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</si>
  <si>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</si>
  <si>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</si>
  <si>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</si>
  <si>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</si>
  <si>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</si>
  <si>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</si>
  <si>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</si>
  <si>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</si>
  <si>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</si>
  <si>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</si>
  <si>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</si>
  <si>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</si>
  <si>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</si>
  <si>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</si>
  <si>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</si>
  <si>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</si>
  <si>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</si>
  <si>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</si>
  <si>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</si>
  <si>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</si>
  <si>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</si>
  <si>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</si>
  <si>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</si>
  <si>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</si>
  <si>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</si>
  <si>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</si>
  <si>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</si>
  <si>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</si>
  <si>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</si>
  <si>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</si>
  <si>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</si>
  <si>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</si>
  <si>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</si>
  <si>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</si>
  <si>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</si>
  <si>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</si>
  <si>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</si>
  <si>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</si>
  <si>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</si>
  <si>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</si>
  <si>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</si>
  <si>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</si>
  <si>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</si>
  <si>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</si>
  <si>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</si>
  <si>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</si>
  <si>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</si>
  <si>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</si>
  <si>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</si>
  <si>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</si>
  <si>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</si>
  <si>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</si>
  <si>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</si>
  <si>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</si>
  <si>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</si>
  <si>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</si>
  <si>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</si>
  <si>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</si>
  <si>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</si>
  <si>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</si>
  <si>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</si>
  <si>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</si>
  <si>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</si>
  <si>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</si>
  <si>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</si>
  <si>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</si>
  <si>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</si>
  <si>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</si>
  <si>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</si>
  <si>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</si>
  <si>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</si>
  <si>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</si>
  <si>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</si>
  <si>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</si>
  <si>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</si>
  <si>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</si>
  <si>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</si>
  <si>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</si>
  <si>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</si>
  <si>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</si>
  <si>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</si>
  <si>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</si>
  <si>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</si>
  <si>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</si>
  <si>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</si>
  <si>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</si>
  <si>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</si>
  <si>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</si>
  <si>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</si>
  <si>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</si>
  <si>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</si>
  <si>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</si>
  <si>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</si>
  <si>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</si>
  <si>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</si>
  <si>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</si>
  <si>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</si>
  <si>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</si>
  <si>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</si>
  <si>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</si>
  <si>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</si>
  <si>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</si>
  <si>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</si>
  <si>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</si>
  <si>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</si>
  <si>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</si>
  <si>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</si>
  <si>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</si>
  <si>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</si>
  <si>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</si>
  <si>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</si>
  <si>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</si>
  <si>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</si>
  <si>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</si>
  <si>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</si>
  <si>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</si>
  <si>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</si>
  <si>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</si>
  <si>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</si>
  <si>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</si>
  <si>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</si>
  <si>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</si>
  <si>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</si>
  <si>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</si>
  <si>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</si>
  <si>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</si>
  <si>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</si>
  <si>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</si>
  <si>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</si>
  <si>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</si>
  <si>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</si>
  <si>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</si>
  <si>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</si>
  <si>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</si>
  <si>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</si>
  <si>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</si>
  <si>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</si>
  <si>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</si>
  <si>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</si>
  <si>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</si>
  <si>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</si>
  <si>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</si>
  <si>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</si>
  <si>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</si>
  <si>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</si>
  <si>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</si>
  <si>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</si>
  <si>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</si>
  <si>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</si>
  <si>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</si>
  <si>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</si>
  <si>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</si>
  <si>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</si>
  <si>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</si>
  <si>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</si>
  <si>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</si>
  <si>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</si>
  <si>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</si>
  <si>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</si>
  <si>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</si>
  <si>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</si>
  <si>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</si>
  <si>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</si>
  <si>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</si>
  <si>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</si>
  <si>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</si>
  <si>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</si>
  <si>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</si>
  <si>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</si>
  <si>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</si>
  <si>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</si>
  <si>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</si>
  <si>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</si>
  <si>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</si>
  <si>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</si>
  <si>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</si>
  <si>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</si>
  <si>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</si>
  <si>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</si>
  <si>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</si>
  <si>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</si>
  <si>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</si>
  <si>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</si>
  <si>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</si>
  <si>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</si>
  <si>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</si>
  <si>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</si>
  <si>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</si>
  <si>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</si>
  <si>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</si>
  <si>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</si>
  <si>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</si>
  <si>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</si>
  <si>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</si>
  <si>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</si>
  <si>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</si>
  <si>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</si>
  <si>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</si>
  <si>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</si>
  <si>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</si>
  <si>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</si>
  <si>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</si>
  <si>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</si>
  <si>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</si>
  <si>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</si>
  <si>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</si>
  <si>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</si>
  <si>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</si>
  <si>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</si>
  <si>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</si>
  <si>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</si>
  <si>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</si>
  <si>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</si>
  <si>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</si>
  <si>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</si>
  <si>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</si>
  <si>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</si>
  <si>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</si>
  <si>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</si>
  <si>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</si>
  <si>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</si>
  <si>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</si>
  <si>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</si>
  <si>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</si>
  <si>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</si>
  <si>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</si>
  <si>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</si>
  <si>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</si>
  <si>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</si>
  <si>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</si>
  <si>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</si>
  <si>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</si>
  <si>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</si>
  <si>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</si>
  <si>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</si>
  <si>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</si>
  <si>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</si>
  <si>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</si>
  <si>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</si>
  <si>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</si>
  <si>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</si>
  <si>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</si>
  <si>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</si>
  <si>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</si>
  <si>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</si>
  <si>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</si>
  <si>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</si>
  <si>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</si>
  <si>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</si>
  <si>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</si>
  <si>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</si>
  <si>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</si>
  <si>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</si>
  <si>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</si>
  <si>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</si>
  <si>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</si>
  <si>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</si>
  <si>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</si>
  <si>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</si>
  <si>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</si>
  <si>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</si>
  <si>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</si>
  <si>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</si>
  <si>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</si>
  <si>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</si>
  <si>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</si>
  <si>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</si>
  <si>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</si>
  <si>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</si>
  <si>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</si>
  <si>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</si>
  <si>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</si>
  <si>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</si>
  <si>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</si>
  <si>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</si>
  <si>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</si>
  <si>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</si>
  <si>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</si>
  <si>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</si>
  <si>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</si>
  <si>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</si>
  <si>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</si>
  <si>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</si>
  <si>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</si>
  <si>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</si>
  <si>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</si>
  <si>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</si>
  <si>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</si>
  <si>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</si>
  <si>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</si>
  <si>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</si>
  <si>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</si>
  <si>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</si>
  <si>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</si>
  <si>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</si>
  <si>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</si>
  <si>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</si>
  <si>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</si>
  <si>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</si>
  <si>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</si>
  <si>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</si>
  <si>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</si>
  <si>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</si>
  <si>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</si>
  <si>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</si>
  <si>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</si>
  <si>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</si>
  <si>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</si>
  <si>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</si>
  <si>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</si>
  <si>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</si>
  <si>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</si>
  <si>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</si>
  <si>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</si>
  <si>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</si>
  <si>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</si>
  <si>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</si>
  <si>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</si>
  <si>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</si>
  <si>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</si>
  <si>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</si>
  <si>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</si>
  <si>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</si>
  <si>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</si>
  <si>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</si>
  <si>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</si>
  <si>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</si>
  <si>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</si>
  <si>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</si>
  <si>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</si>
  <si>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</si>
  <si>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</si>
  <si>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</si>
  <si>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</si>
  <si>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</si>
  <si>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</si>
  <si>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</si>
  <si>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</si>
  <si>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</si>
  <si>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</si>
  <si>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</si>
  <si>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</si>
  <si>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</si>
  <si>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</si>
  <si>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</si>
  <si>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</si>
  <si>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</si>
  <si>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</si>
  <si>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</si>
  <si>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</si>
  <si>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</si>
  <si>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</si>
  <si>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</si>
  <si>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</si>
  <si>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</si>
  <si>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</si>
  <si>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</si>
  <si>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</si>
  <si>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</si>
  <si>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</si>
  <si>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</si>
  <si>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</si>
  <si>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</si>
  <si>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</si>
  <si>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</si>
  <si>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</si>
  <si>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</si>
  <si>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</si>
  <si>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</si>
  <si>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</si>
  <si>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</si>
  <si>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</si>
  <si>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</si>
  <si>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</si>
  <si>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</si>
  <si>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</si>
  <si>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</si>
  <si>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</si>
  <si>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</si>
  <si>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</si>
  <si>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</si>
  <si>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</si>
  <si>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</si>
  <si>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</si>
  <si>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</si>
  <si>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</si>
  <si>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</si>
  <si>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</si>
  <si>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</si>
  <si>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</si>
  <si>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</si>
  <si>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</si>
  <si>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</si>
  <si>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</si>
  <si>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</si>
  <si>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</si>
  <si>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</si>
  <si>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</si>
  <si>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</si>
  <si>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</si>
  <si>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</si>
  <si>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</si>
  <si>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</si>
  <si>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</si>
  <si>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</si>
  <si>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</si>
  <si>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</si>
  <si>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</si>
  <si>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</si>
  <si>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</si>
  <si>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</si>
  <si>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</si>
  <si>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</si>
  <si>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</si>
  <si>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</si>
  <si>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</si>
  <si>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</si>
  <si>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</si>
  <si>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</si>
  <si>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</si>
  <si>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</si>
  <si>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</si>
  <si>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</si>
  <si>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</si>
  <si>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</si>
  <si>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</si>
  <si>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</si>
  <si>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</si>
  <si>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</si>
  <si>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</si>
  <si>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</si>
  <si>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</si>
  <si>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</si>
  <si>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</si>
  <si>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</si>
  <si>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</si>
  <si>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</si>
  <si>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</si>
  <si>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</si>
  <si>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</si>
  <si>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</si>
  <si>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</si>
  <si>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</si>
  <si>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</si>
  <si>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</si>
  <si>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</si>
  <si>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</si>
  <si>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</si>
  <si>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</si>
  <si>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</si>
  <si>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</si>
  <si>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</si>
  <si>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</si>
  <si>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</si>
  <si>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</si>
  <si>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</si>
  <si>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</si>
  <si>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</si>
  <si>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</si>
  <si>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</si>
  <si>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</si>
  <si>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</si>
  <si>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</si>
  <si>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</si>
  <si>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</si>
  <si>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</si>
  <si>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</si>
  <si>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</si>
  <si>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</si>
  <si>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</si>
  <si>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</si>
  <si>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</si>
  <si>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</si>
  <si>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</si>
  <si>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</si>
  <si>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</si>
  <si>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</si>
  <si>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</si>
  <si>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</si>
  <si>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</si>
  <si>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</si>
  <si>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</si>
  <si>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</si>
  <si>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</si>
  <si>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</si>
  <si>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</si>
  <si>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</si>
  <si>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</si>
  <si>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</si>
  <si>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</si>
  <si>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</si>
  <si>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</si>
  <si>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</si>
  <si>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</si>
  <si>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</si>
  <si>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</si>
  <si>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</si>
  <si>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</si>
  <si>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</si>
  <si>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</si>
  <si>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</si>
  <si>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</si>
  <si>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</si>
  <si>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</si>
  <si>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</si>
  <si>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</si>
  <si>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</si>
  <si>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</si>
  <si>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</si>
  <si>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</si>
  <si>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</si>
  <si>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</si>
  <si>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</si>
  <si>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</si>
  <si>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</si>
  <si>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</si>
  <si>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</si>
  <si>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</si>
  <si>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</si>
  <si>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</si>
  <si>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</si>
  <si>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</si>
  <si>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</si>
  <si>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</si>
  <si>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</si>
  <si>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</si>
  <si>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</si>
  <si>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</si>
  <si>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</si>
  <si>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</si>
  <si>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</si>
  <si>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</si>
  <si>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</si>
  <si>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</si>
  <si>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</si>
  <si>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</si>
  <si>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</si>
  <si>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</si>
  <si>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</si>
  <si>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</si>
  <si>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</si>
  <si>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</si>
  <si>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</si>
  <si>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</si>
  <si>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</si>
  <si>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</si>
  <si>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</si>
  <si>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</si>
  <si>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</si>
  <si>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</si>
  <si>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</si>
  <si>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</si>
  <si>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</si>
  <si>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</si>
  <si>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</si>
  <si>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</si>
  <si>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</si>
  <si>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</si>
  <si>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</si>
  <si>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</si>
  <si>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</si>
  <si>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</si>
  <si>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</si>
  <si>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</si>
  <si>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</si>
  <si>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</si>
  <si>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</si>
  <si>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</si>
  <si>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</si>
  <si>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</si>
  <si>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</si>
  <si>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</si>
  <si>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</si>
  <si>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</si>
  <si>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</si>
  <si>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</si>
  <si>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</si>
  <si>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</si>
  <si>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</si>
  <si>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</si>
  <si>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</si>
  <si>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</si>
  <si>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</si>
  <si>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</si>
  <si>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</si>
  <si>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</si>
  <si>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</si>
  <si>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</si>
  <si>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</si>
  <si>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</si>
  <si>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</si>
  <si>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</si>
  <si>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</si>
  <si>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</si>
  <si>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</si>
  <si>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</si>
  <si>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</si>
  <si>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</si>
  <si>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</si>
  <si>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</si>
  <si>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</si>
  <si>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</si>
  <si>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</si>
  <si>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</si>
  <si>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</si>
  <si>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</si>
  <si>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</si>
  <si>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</si>
  <si>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</si>
  <si>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</si>
  <si>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</si>
  <si>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</si>
  <si>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</si>
  <si>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</si>
  <si>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</si>
  <si>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</si>
  <si>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</si>
  <si>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</si>
  <si>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</si>
  <si>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</si>
  <si>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</si>
  <si>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</si>
  <si>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</si>
  <si>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</si>
  <si>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</si>
  <si>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</si>
  <si>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</si>
  <si>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</si>
  <si>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</si>
  <si>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</si>
  <si>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</si>
  <si>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</si>
  <si>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</si>
  <si>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</si>
  <si>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</si>
  <si>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</si>
  <si>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</si>
  <si>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</si>
  <si>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</si>
  <si>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</si>
  <si>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</si>
  <si>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</si>
  <si>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</si>
  <si>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</si>
  <si>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</si>
  <si>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</si>
  <si>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</si>
  <si>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</si>
  <si>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</si>
  <si>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</si>
  <si>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</si>
  <si>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</si>
  <si>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</si>
  <si>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</si>
  <si>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</si>
  <si>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</si>
  <si>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</si>
  <si>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</si>
  <si>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</si>
  <si>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</si>
  <si>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</si>
  <si>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</si>
  <si>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</si>
  <si>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</si>
  <si>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</si>
  <si>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</si>
  <si>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</si>
  <si>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</si>
  <si>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</si>
  <si>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</si>
  <si>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</si>
  <si>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</si>
  <si>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</si>
  <si>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</si>
  <si>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</si>
  <si>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</si>
  <si>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</si>
  <si>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</si>
  <si>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</si>
  <si>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</si>
  <si>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</si>
  <si>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</si>
  <si>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</si>
  <si>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</si>
  <si>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</si>
  <si>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</si>
  <si>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</si>
  <si>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</si>
  <si>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</si>
  <si>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</si>
  <si>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</si>
  <si>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</si>
  <si>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</si>
  <si>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</si>
  <si>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</si>
  <si>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</si>
  <si>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</si>
  <si>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</si>
  <si>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</si>
  <si>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</si>
  <si>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</si>
  <si>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</si>
  <si>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</si>
  <si>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</si>
  <si>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</si>
  <si>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</si>
  <si>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</si>
  <si>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</si>
  <si>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</si>
  <si>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</si>
  <si>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</si>
  <si>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</si>
  <si>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</si>
  <si>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</si>
  <si>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</si>
  <si>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</si>
  <si>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</si>
  <si>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</si>
  <si>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</si>
  <si>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</si>
  <si>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</si>
  <si>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</si>
  <si>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</si>
  <si>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</si>
  <si>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</si>
  <si>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</si>
  <si>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</si>
  <si>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</si>
  <si>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</si>
  <si>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</si>
  <si>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</si>
  <si>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</si>
  <si>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</si>
  <si>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</si>
  <si>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</si>
  <si>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</si>
  <si>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</si>
  <si>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</si>
  <si>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</si>
  <si>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</si>
  <si>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</si>
  <si>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</si>
  <si>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</si>
  <si>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</si>
  <si>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</si>
  <si>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</si>
  <si>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</si>
  <si>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</si>
  <si>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</si>
  <si>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</si>
  <si>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</si>
  <si>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</si>
  <si>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</si>
  <si>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</si>
  <si>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</si>
  <si>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</si>
  <si>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</si>
  <si>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</si>
  <si>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</si>
  <si>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</si>
  <si>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</si>
  <si>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</si>
  <si>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</si>
  <si>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</si>
  <si>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</si>
  <si>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</si>
  <si>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</si>
  <si>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</si>
  <si>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</si>
  <si>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</si>
  <si>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</si>
  <si>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</si>
  <si>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</si>
  <si>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</si>
  <si>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</si>
  <si>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</si>
  <si>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</si>
  <si>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</si>
  <si>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</si>
  <si>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</si>
  <si>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</si>
  <si>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</si>
  <si>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</si>
  <si>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</si>
  <si>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</si>
  <si>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</si>
  <si>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</si>
  <si>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</si>
  <si>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</si>
  <si>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</si>
  <si>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</si>
  <si>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</si>
  <si>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</si>
  <si>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</si>
  <si>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</si>
  <si>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</si>
  <si>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</si>
  <si>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</si>
  <si>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</si>
  <si>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</si>
  <si>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</si>
  <si>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</si>
  <si>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</si>
  <si>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</si>
  <si>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</si>
  <si>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</si>
  <si>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</si>
  <si>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</si>
  <si>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</si>
  <si>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</si>
  <si>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</si>
  <si>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</si>
  <si>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</si>
  <si>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</si>
  <si>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</si>
  <si>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</si>
  <si>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</si>
  <si>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</si>
  <si>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</si>
  <si>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</si>
  <si>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</si>
  <si>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</si>
  <si>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</si>
  <si>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</si>
  <si>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</si>
  <si>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</si>
  <si>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</si>
  <si>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</si>
  <si>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</si>
  <si>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</si>
  <si>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</si>
  <si>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</si>
  <si>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</si>
  <si>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</si>
  <si>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</si>
  <si>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</si>
  <si>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</si>
  <si>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</si>
  <si>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</si>
  <si>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</si>
  <si>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</si>
  <si>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</si>
  <si>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</si>
  <si>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</si>
  <si>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</si>
  <si>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</si>
  <si>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</si>
  <si>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</si>
  <si>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</si>
  <si>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</si>
  <si>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</si>
  <si>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</si>
  <si>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</si>
  <si>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</si>
  <si>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</si>
  <si>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</si>
  <si>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</si>
  <si>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</si>
  <si>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</si>
  <si>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</si>
  <si>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</si>
  <si>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</si>
  <si>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</si>
  <si>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</si>
  <si>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</si>
  <si>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</si>
  <si>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</si>
  <si>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</si>
  <si>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</si>
  <si>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</si>
  <si>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</si>
  <si>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</si>
  <si>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</si>
  <si>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</si>
  <si>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</si>
  <si>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</si>
  <si>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</si>
  <si>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</si>
  <si>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</si>
  <si>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</si>
  <si>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</si>
  <si>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</si>
  <si>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</si>
  <si>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</si>
  <si>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</si>
  <si>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</si>
  <si>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</si>
  <si>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</si>
  <si>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</si>
  <si>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</si>
  <si>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</si>
  <si>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</si>
  <si>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</si>
  <si>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</si>
  <si>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</si>
  <si>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</si>
  <si>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</si>
  <si>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</si>
  <si>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</si>
  <si>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</si>
  <si>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</si>
  <si>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</si>
  <si>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</si>
  <si>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</si>
  <si>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</si>
  <si>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</si>
  <si>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</si>
  <si>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</si>
  <si>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</si>
  <si>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</si>
  <si>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</si>
  <si>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</si>
  <si>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</si>
  <si>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</si>
  <si>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</si>
  <si>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</si>
  <si>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</si>
  <si>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</si>
  <si>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</si>
  <si>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</si>
  <si>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</si>
  <si>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</si>
  <si>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</si>
  <si>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</si>
  <si>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</si>
  <si>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</si>
  <si>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</si>
  <si>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</si>
  <si>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</si>
  <si>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</si>
  <si>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</si>
  <si>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</si>
  <si>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</si>
  <si>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</si>
  <si>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</si>
  <si>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</si>
  <si>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</si>
  <si>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</si>
  <si>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</si>
  <si>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</si>
  <si>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</si>
  <si>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</si>
  <si>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</si>
  <si>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</si>
  <si>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</si>
  <si>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</si>
  <si>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</si>
  <si>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</si>
  <si>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</si>
  <si>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</si>
  <si>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</si>
  <si>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</si>
  <si>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</si>
  <si>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</si>
  <si>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</si>
  <si>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</si>
  <si>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</si>
  <si>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</si>
  <si>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</si>
  <si>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</si>
  <si>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</si>
  <si>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</si>
  <si>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</si>
  <si>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</si>
  <si>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</si>
  <si>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</si>
  <si>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</si>
  <si>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</si>
  <si>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</si>
  <si>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</si>
  <si>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</si>
  <si>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</si>
  <si>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</si>
  <si>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</si>
  <si>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</si>
  <si>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</si>
  <si>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</si>
  <si>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</si>
  <si>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</si>
  <si>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</si>
  <si>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</si>
  <si>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</si>
  <si>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</si>
  <si>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</si>
  <si>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</si>
  <si>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</si>
  <si>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</si>
  <si>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</si>
  <si>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</si>
  <si>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</si>
  <si>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</si>
  <si>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</si>
  <si>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</si>
  <si>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</si>
  <si>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</si>
  <si>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</si>
  <si>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</si>
  <si>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</si>
  <si>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</si>
  <si>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</si>
  <si>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</si>
  <si>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</si>
  <si>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</si>
  <si>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</si>
  <si>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</si>
  <si>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</si>
  <si>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</si>
  <si>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</si>
  <si>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</si>
  <si>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</si>
  <si>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</si>
  <si>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</si>
  <si>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</si>
  <si>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</si>
  <si>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</si>
  <si>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</si>
  <si>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</si>
  <si>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</si>
  <si>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</si>
  <si>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</si>
  <si>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</si>
  <si>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</si>
  <si>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</si>
  <si>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</si>
  <si>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</si>
  <si>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</si>
  <si>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</si>
  <si>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</si>
  <si>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</si>
  <si>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</si>
  <si>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</si>
  <si>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</si>
  <si>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</si>
  <si>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</si>
  <si>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</si>
  <si>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</si>
  <si>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</si>
  <si>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</si>
  <si>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</si>
  <si>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</si>
  <si>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</si>
  <si>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</si>
  <si>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</si>
  <si>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</si>
  <si>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</si>
  <si>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</si>
  <si>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</si>
  <si>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</si>
  <si>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</si>
  <si>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</si>
  <si>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</si>
  <si>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</si>
  <si>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</si>
  <si>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</si>
  <si>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</si>
  <si>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</si>
  <si>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</si>
  <si>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</si>
  <si>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</si>
  <si>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</si>
  <si>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</si>
  <si>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</si>
  <si>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</si>
  <si>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</si>
  <si>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</si>
  <si>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</si>
  <si>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</si>
  <si>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</si>
  <si>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</si>
  <si>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</si>
  <si>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</si>
  <si>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</si>
  <si>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</si>
  <si>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</si>
  <si>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</si>
  <si>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</si>
  <si>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</si>
  <si>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</si>
  <si>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</si>
  <si>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</si>
  <si>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</si>
  <si>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</si>
  <si>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</si>
  <si>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</si>
  <si>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</si>
  <si>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</si>
  <si>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</si>
  <si>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</si>
  <si>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</si>
  <si>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</si>
  <si>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</si>
  <si>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</si>
  <si>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</si>
  <si>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</si>
  <si>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</si>
  <si>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</si>
  <si>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</si>
  <si>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</si>
  <si>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</si>
  <si>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</si>
  <si>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</si>
  <si>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</si>
  <si>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</si>
  <si>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</si>
  <si>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</si>
  <si>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</si>
  <si>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</si>
  <si>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</si>
  <si>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</si>
  <si>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</si>
  <si>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</si>
  <si>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</si>
  <si>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</si>
  <si>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</si>
  <si>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</si>
  <si>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</si>
  <si>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</si>
  <si>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</si>
  <si>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</si>
  <si>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</si>
  <si>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</si>
  <si>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</si>
  <si>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</si>
  <si>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</si>
  <si>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</si>
  <si>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</si>
  <si>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</si>
  <si>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</si>
  <si>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</si>
  <si>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</si>
  <si>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</si>
  <si>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</si>
  <si>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</si>
  <si>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</si>
  <si>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</si>
  <si>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</si>
  <si>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</si>
  <si>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</si>
  <si>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</si>
  <si>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</si>
  <si>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</si>
  <si>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</si>
  <si>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</si>
  <si>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</si>
  <si>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</si>
  <si>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</si>
  <si>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</si>
  <si>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</si>
  <si>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</si>
  <si>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</si>
  <si>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</si>
  <si>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</si>
  <si>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</si>
  <si>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</si>
  <si>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</si>
  <si>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</si>
  <si>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</si>
  <si>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</si>
  <si>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</si>
  <si>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</si>
  <si>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</si>
  <si>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</si>
  <si>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</si>
  <si>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</si>
  <si>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</si>
  <si>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</si>
  <si>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</si>
  <si>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</si>
  <si>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</si>
  <si>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</si>
  <si>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</si>
  <si>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</si>
  <si>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</si>
  <si>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</si>
  <si>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</si>
  <si>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</si>
  <si>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</si>
  <si>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</si>
  <si>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</si>
  <si>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</si>
  <si>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</si>
  <si>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</si>
  <si>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</si>
  <si>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</si>
  <si>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</si>
  <si>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</si>
  <si>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</si>
  <si>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</si>
  <si>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</si>
  <si>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</si>
  <si>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</si>
  <si>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</si>
  <si>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</si>
  <si>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</si>
  <si>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</si>
  <si>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</si>
  <si>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</si>
  <si>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</si>
  <si>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</si>
  <si>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</si>
  <si>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</si>
  <si>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</si>
  <si>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</si>
  <si>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</si>
  <si>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</si>
  <si>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</si>
  <si>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</si>
  <si>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</si>
  <si>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</si>
  <si>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</si>
  <si>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</si>
  <si>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</si>
  <si>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</si>
  <si>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</si>
  <si>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</si>
  <si>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</si>
  <si>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</si>
  <si>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</si>
  <si>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</si>
  <si>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</si>
  <si>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</si>
  <si>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</si>
  <si>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</si>
  <si>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</si>
  <si>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</si>
  <si>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</si>
  <si>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</si>
  <si>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</si>
  <si>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</si>
  <si>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</si>
  <si>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</si>
  <si>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</si>
  <si>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</si>
  <si>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</si>
  <si>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</si>
  <si>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</si>
  <si>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</si>
  <si>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</si>
  <si>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</si>
  <si>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</si>
  <si>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</si>
  <si>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</si>
  <si>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</si>
  <si>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</si>
  <si>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</si>
  <si>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</si>
  <si>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</si>
  <si>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</si>
  <si>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</si>
  <si>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</si>
  <si>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</si>
  <si>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</si>
  <si>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</si>
  <si>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</si>
  <si>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</si>
  <si>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</si>
  <si>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</si>
  <si>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</si>
  <si>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</si>
  <si>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</si>
  <si>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</si>
  <si>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</si>
  <si>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</si>
  <si>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</si>
  <si>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</si>
  <si>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</si>
  <si>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</si>
  <si>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</si>
  <si>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</si>
  <si>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</si>
  <si>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</si>
  <si>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</si>
  <si>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</si>
  <si>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</si>
  <si>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</si>
  <si>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</si>
  <si>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</si>
  <si>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</si>
  <si>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</si>
  <si>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</si>
  <si>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</si>
  <si>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</si>
  <si>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</si>
  <si>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</si>
  <si>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</si>
  <si>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</si>
  <si>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</si>
  <si>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</si>
  <si>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</si>
  <si>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</si>
  <si>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</si>
  <si>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</si>
  <si>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</si>
  <si>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</si>
  <si>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</si>
  <si>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</si>
  <si>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</si>
  <si>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</si>
  <si>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</si>
  <si>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</si>
  <si>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</si>
  <si>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</si>
  <si>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</si>
  <si>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</si>
  <si>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</si>
  <si>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</si>
  <si>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</si>
  <si>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</si>
  <si>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</si>
  <si>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</si>
  <si>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</si>
  <si>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</si>
  <si>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</si>
  <si>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</si>
  <si>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</si>
  <si>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</si>
  <si>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</si>
  <si>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</si>
  <si>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</si>
  <si>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</si>
  <si>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</si>
  <si>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</si>
  <si>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</si>
  <si>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</si>
  <si>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</si>
  <si>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</si>
  <si>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</si>
  <si>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</si>
  <si>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</si>
  <si>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</si>
  <si>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</si>
  <si>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</si>
  <si>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</si>
  <si>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</si>
  <si>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</si>
  <si>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</si>
  <si>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</si>
  <si>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</si>
  <si>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</si>
  <si>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</si>
  <si>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</si>
  <si>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</si>
  <si>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</si>
  <si>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</si>
  <si>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</si>
  <si>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</si>
  <si>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</si>
  <si>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</si>
  <si>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</si>
  <si>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</si>
  <si>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</si>
  <si>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</si>
  <si>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</si>
  <si>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</si>
  <si>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</si>
  <si>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</si>
  <si>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</si>
  <si>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</si>
  <si>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</si>
  <si>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</si>
  <si>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</si>
  <si>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</si>
  <si>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</si>
  <si>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</si>
  <si>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</si>
  <si>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</si>
  <si>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</si>
  <si>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</si>
  <si>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</si>
  <si>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</si>
  <si>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</si>
  <si>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</si>
  <si>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</si>
  <si>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</si>
  <si>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</si>
  <si>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</si>
  <si>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</si>
  <si>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</si>
  <si>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</si>
  <si>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</si>
  <si>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</si>
  <si>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</si>
  <si>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</si>
  <si>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</si>
  <si>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</si>
  <si>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</si>
  <si>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</si>
  <si>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</si>
  <si>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</si>
  <si>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</si>
  <si>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</si>
  <si>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</si>
  <si>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</si>
  <si>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</si>
  <si>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</si>
  <si>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</si>
  <si>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</si>
  <si>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</si>
  <si>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</si>
  <si>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</si>
  <si>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 xml:space="preserve">Brioso Luciano, Cristino </t>
  </si>
  <si>
    <t>3335871813</t>
  </si>
  <si>
    <t>3335871791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</si>
  <si>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</si>
  <si>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</si>
  <si>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</si>
  <si>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</si>
  <si>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</si>
  <si>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</si>
  <si>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</si>
  <si>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3335871949</t>
  </si>
  <si>
    <t>3335871987</t>
  </si>
  <si>
    <t>3335872047</t>
  </si>
  <si>
    <t>3335872027</t>
  </si>
  <si>
    <t>3335872127</t>
  </si>
  <si>
    <t>3335872122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</si>
  <si>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</si>
  <si>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</si>
  <si>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</si>
  <si>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</si>
  <si>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</si>
  <si>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</si>
  <si>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</si>
  <si>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</si>
  <si>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3335873969</t>
  </si>
  <si>
    <t>3335873914</t>
  </si>
  <si>
    <t>3335874063</t>
  </si>
  <si>
    <t>3335874062</t>
  </si>
  <si>
    <t>3335874113</t>
  </si>
  <si>
    <t>3335874111</t>
  </si>
  <si>
    <t>3335874088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</si>
  <si>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</si>
  <si>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</si>
  <si>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</si>
  <si>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</si>
  <si>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</si>
  <si>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</si>
  <si>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</si>
  <si>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</si>
  <si>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</si>
  <si>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</si>
  <si>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</si>
  <si>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</si>
  <si>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</si>
  <si>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</si>
  <si>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</si>
  <si>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</si>
  <si>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</si>
  <si>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</si>
  <si>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</si>
  <si>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</si>
  <si>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3335875544</t>
  </si>
  <si>
    <t>3335875543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</si>
  <si>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</si>
  <si>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</si>
  <si>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</si>
  <si>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</si>
  <si>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</si>
  <si>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</si>
  <si>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</si>
  <si>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</si>
  <si>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</si>
  <si>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</si>
  <si>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</si>
  <si>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</si>
  <si>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</si>
  <si>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</si>
  <si>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</si>
  <si>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</si>
  <si>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05 Mayo de 2021</t>
  </si>
  <si>
    <t>3335875718</t>
  </si>
  <si>
    <t>3335875717</t>
  </si>
  <si>
    <t>3335875716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</si>
  <si>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</si>
  <si>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</si>
  <si>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</si>
  <si>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</si>
  <si>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</si>
  <si>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</si>
  <si>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</si>
  <si>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</si>
  <si>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</si>
  <si>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</si>
  <si>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</si>
  <si>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</si>
  <si>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</si>
  <si>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</si>
  <si>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</si>
  <si>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</si>
  <si>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</si>
  <si>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</si>
  <si>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</si>
  <si>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</si>
  <si>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</si>
  <si>
    <t>En Servicio</t>
  </si>
  <si>
    <t>3335876244</t>
  </si>
  <si>
    <t>3335876122</t>
  </si>
  <si>
    <t>3335876069</t>
  </si>
  <si>
    <t>3335876050</t>
  </si>
  <si>
    <t>3335876042</t>
  </si>
  <si>
    <t>3335875976</t>
  </si>
  <si>
    <t>3335875834</t>
  </si>
  <si>
    <t>3335875809</t>
  </si>
  <si>
    <t>3335875734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</si>
  <si>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</si>
  <si>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</si>
  <si>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</si>
  <si>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</si>
  <si>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</si>
  <si>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</si>
  <si>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</si>
  <si>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3335876555</t>
  </si>
  <si>
    <t>3335876549</t>
  </si>
  <si>
    <t>3335876475</t>
  </si>
  <si>
    <t>3335876468</t>
  </si>
  <si>
    <t>3335876324</t>
  </si>
  <si>
    <t>3335876312</t>
  </si>
  <si>
    <t xml:space="preserve"> DISPENSADOR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</si>
  <si>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</si>
  <si>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</si>
  <si>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</si>
  <si>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</si>
  <si>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</si>
  <si>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</si>
  <si>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</si>
  <si>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</si>
  <si>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3335877089</t>
  </si>
  <si>
    <t>Closed</t>
  </si>
  <si>
    <t>Moreta, Christian Aury</t>
  </si>
  <si>
    <t>3335877088</t>
  </si>
  <si>
    <t>3335877066</t>
  </si>
  <si>
    <t>3335877061</t>
  </si>
  <si>
    <t>3335877059</t>
  </si>
  <si>
    <t>3335877053</t>
  </si>
  <si>
    <t>Reyes Martinez, Samuel Elymax</t>
  </si>
  <si>
    <t>3335877045</t>
  </si>
  <si>
    <t>3335877040</t>
  </si>
  <si>
    <t>MÓDULO DEPÓSITO LLENO</t>
  </si>
  <si>
    <t>3335877038</t>
  </si>
  <si>
    <t>3335877035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</si>
  <si>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</si>
  <si>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</si>
  <si>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</si>
  <si>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</si>
  <si>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</si>
  <si>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</si>
  <si>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</si>
  <si>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3335876963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</si>
  <si>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</si>
  <si>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</si>
  <si>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</si>
  <si>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</si>
  <si>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</si>
  <si>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</si>
  <si>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</si>
  <si>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Peguero Solano, Victor Manuel</t>
  </si>
  <si>
    <t>3335876636</t>
  </si>
  <si>
    <t>CARGA EXITOSA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</si>
  <si>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</si>
  <si>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</si>
  <si>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</si>
  <si>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</si>
  <si>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</si>
  <si>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</si>
  <si>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</si>
  <si>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3335877114</t>
  </si>
  <si>
    <t>3335877112</t>
  </si>
  <si>
    <t>3335877111</t>
  </si>
  <si>
    <t>3335877110</t>
  </si>
  <si>
    <t>3335877096</t>
  </si>
  <si>
    <t>CARGA EXITOSA POR INHIBIDO</t>
  </si>
  <si>
    <t>3335876840</t>
  </si>
  <si>
    <t>3335876755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</si>
</sst>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57"/>
  <sheetViews>
    <sheetView tabSelected="1" topLeftCell="B1" zoomScale="70" zoomScaleNormal="70" workbookViewId="0">
      <pane ySplit="4" topLeftCell="A134" activePane="bottomLeft" state="frozen"/>
      <selection pane="bottomLeft" activeCell="G152" sqref="G152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4.28515625" style="45" bestFit="1" customWidth="1"/>
    <col min="8" max="11" width="6.85546875" style="45" bestFit="1" customWidth="1"/>
    <col min="12" max="12" width="52.5703125" style="45" bestFit="1" customWidth="1"/>
    <col min="13" max="13" width="20.140625" style="87" bestFit="1" customWidth="1"/>
    <col min="14" max="14" width="18.85546875" style="87" customWidth="1"/>
    <col min="15" max="15" width="42.5703125" style="87" bestFit="1" customWidth="1"/>
    <col min="16" max="16" width="20.7109375" style="89" bestFit="1" customWidth="1"/>
    <col min="17" max="17" width="52.5703125" style="75" bestFit="1" customWidth="1"/>
    <col min="18" max="16384" width="25.42578125" style="43"/>
  </cols>
  <sheetData>
    <row r="1" spans="1:17" ht="18" x14ac:dyDescent="0.25">
      <c r="A1" s="164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2644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s="96" customFormat="1" ht="18" x14ac:dyDescent="0.25">
      <c r="A5" s="134" t="str">
        <f>VLOOKUP(E5,'LISTADO ATM'!$A$2:$C$899,3,0)</f>
        <v>DISTRITO NACIONAL</v>
      </c>
      <c r="B5" s="131" t="s">
        <v>2704</v>
      </c>
      <c r="C5" s="129">
        <v>44321.775694444441</v>
      </c>
      <c r="D5" s="129" t="s">
        <v>2483</v>
      </c>
      <c r="E5" s="130">
        <v>23</v>
      </c>
      <c r="F5" s="135" t="str">
        <f>VLOOKUP(E5,VIP!$A$2:$O12975,2,0)</f>
        <v>DRBR023</v>
      </c>
      <c r="G5" s="134" t="str">
        <f>VLOOKUP(E5,'LISTADO ATM'!$A$2:$B$898,2,0)</f>
        <v xml:space="preserve">ATM Oficina México </v>
      </c>
      <c r="H5" s="134" t="str">
        <f>VLOOKUP(E5,VIP!$A$2:$O17896,7,FALSE)</f>
        <v>Si</v>
      </c>
      <c r="I5" s="134" t="str">
        <f>VLOOKUP(E5,VIP!$A$2:$O9861,8,FALSE)</f>
        <v>Si</v>
      </c>
      <c r="J5" s="134" t="str">
        <f>VLOOKUP(E5,VIP!$A$2:$O9811,8,FALSE)</f>
        <v>Si</v>
      </c>
      <c r="K5" s="134" t="str">
        <f>VLOOKUP(E5,VIP!$A$2:$O13385,6,0)</f>
        <v>NO</v>
      </c>
      <c r="L5" s="132" t="s">
        <v>2745</v>
      </c>
      <c r="M5" s="153" t="s">
        <v>2669</v>
      </c>
      <c r="N5" s="128" t="s">
        <v>2702</v>
      </c>
      <c r="O5" s="136" t="s">
        <v>2703</v>
      </c>
      <c r="P5" s="133" t="s">
        <v>2732</v>
      </c>
      <c r="Q5" s="154">
        <v>44321.935416666667</v>
      </c>
    </row>
    <row r="6" spans="1:17" s="96" customFormat="1" ht="18" x14ac:dyDescent="0.25">
      <c r="A6" s="134" t="str">
        <f>VLOOKUP(E6,'LISTADO ATM'!$A$2:$C$899,3,0)</f>
        <v>ESTE</v>
      </c>
      <c r="B6" s="131" t="s">
        <v>2701</v>
      </c>
      <c r="C6" s="129">
        <v>44321.776226851849</v>
      </c>
      <c r="D6" s="129" t="s">
        <v>2483</v>
      </c>
      <c r="E6" s="130">
        <v>742</v>
      </c>
      <c r="F6" s="135" t="str">
        <f>VLOOKUP(E6,VIP!$A$2:$O12974,2,0)</f>
        <v>DRBR990</v>
      </c>
      <c r="G6" s="134" t="str">
        <f>VLOOKUP(E6,'LISTADO ATM'!$A$2:$B$898,2,0)</f>
        <v xml:space="preserve">ATM Oficina Plaza del Rey (La Romana) </v>
      </c>
      <c r="H6" s="134" t="str">
        <f>VLOOKUP(E6,VIP!$A$2:$O17895,7,FALSE)</f>
        <v>Si</v>
      </c>
      <c r="I6" s="134" t="str">
        <f>VLOOKUP(E6,VIP!$A$2:$O9860,8,FALSE)</f>
        <v>Si</v>
      </c>
      <c r="J6" s="134" t="str">
        <f>VLOOKUP(E6,VIP!$A$2:$O9810,8,FALSE)</f>
        <v>Si</v>
      </c>
      <c r="K6" s="134" t="str">
        <f>VLOOKUP(E6,VIP!$A$2:$O13384,6,0)</f>
        <v>NO</v>
      </c>
      <c r="L6" s="132" t="s">
        <v>2745</v>
      </c>
      <c r="M6" s="153" t="s">
        <v>2669</v>
      </c>
      <c r="N6" s="128" t="s">
        <v>2702</v>
      </c>
      <c r="O6" s="136" t="s">
        <v>2703</v>
      </c>
      <c r="P6" s="133" t="s">
        <v>2732</v>
      </c>
      <c r="Q6" s="154">
        <v>44321.959027777775</v>
      </c>
    </row>
    <row r="7" spans="1:17" s="96" customFormat="1" ht="18" x14ac:dyDescent="0.25">
      <c r="A7" s="134" t="str">
        <f>VLOOKUP(E7,'LISTADO ATM'!$A$2:$C$899,3,0)</f>
        <v>DISTRITO NACIONAL</v>
      </c>
      <c r="B7" s="131" t="s">
        <v>2691</v>
      </c>
      <c r="C7" s="129">
        <v>44321.481909722221</v>
      </c>
      <c r="D7" s="129" t="s">
        <v>2181</v>
      </c>
      <c r="E7" s="130">
        <v>243</v>
      </c>
      <c r="F7" s="135" t="str">
        <f>VLOOKUP(E7,VIP!$A$2:$O12959,2,0)</f>
        <v>DRBR243</v>
      </c>
      <c r="G7" s="134" t="str">
        <f>VLOOKUP(E7,'LISTADO ATM'!$A$2:$B$898,2,0)</f>
        <v xml:space="preserve">ATM Autoservicio Plaza Central  </v>
      </c>
      <c r="H7" s="134" t="str">
        <f>VLOOKUP(E7,VIP!$A$2:$O17880,7,FALSE)</f>
        <v>Si</v>
      </c>
      <c r="I7" s="134" t="str">
        <f>VLOOKUP(E7,VIP!$A$2:$O9845,8,FALSE)</f>
        <v>Si</v>
      </c>
      <c r="J7" s="134" t="str">
        <f>VLOOKUP(E7,VIP!$A$2:$O9795,8,FALSE)</f>
        <v>Si</v>
      </c>
      <c r="K7" s="134" t="str">
        <f>VLOOKUP(E7,VIP!$A$2:$O13369,6,0)</f>
        <v>SI</v>
      </c>
      <c r="L7" s="132" t="s">
        <v>2220</v>
      </c>
      <c r="M7" s="153" t="s">
        <v>2669</v>
      </c>
      <c r="N7" s="128" t="s">
        <v>2607</v>
      </c>
      <c r="O7" s="135" t="s">
        <v>2465</v>
      </c>
      <c r="P7" s="133"/>
      <c r="Q7" s="154">
        <v>44321.8</v>
      </c>
    </row>
    <row r="8" spans="1:17" s="96" customFormat="1" ht="18" x14ac:dyDescent="0.25">
      <c r="A8" s="134" t="str">
        <f>VLOOKUP(E8,'LISTADO ATM'!$A$2:$C$899,3,0)</f>
        <v>NORTE</v>
      </c>
      <c r="B8" s="131" t="s">
        <v>2611</v>
      </c>
      <c r="C8" s="129">
        <v>44320.494479166664</v>
      </c>
      <c r="D8" s="129" t="s">
        <v>2182</v>
      </c>
      <c r="E8" s="130">
        <v>727</v>
      </c>
      <c r="F8" s="135" t="str">
        <f>VLOOKUP(E8,VIP!$A$2:$O12985,2,0)</f>
        <v>DRBR286</v>
      </c>
      <c r="G8" s="134" t="str">
        <f>VLOOKUP(E8,'LISTADO ATM'!$A$2:$B$898,2,0)</f>
        <v xml:space="preserve">ATM UNP Pisano </v>
      </c>
      <c r="H8" s="134" t="str">
        <f>VLOOKUP(E8,VIP!$A$2:$O17906,7,FALSE)</f>
        <v>Si</v>
      </c>
      <c r="I8" s="134" t="str">
        <f>VLOOKUP(E8,VIP!$A$2:$O9871,8,FALSE)</f>
        <v>Si</v>
      </c>
      <c r="J8" s="134" t="str">
        <f>VLOOKUP(E8,VIP!$A$2:$O9821,8,FALSE)</f>
        <v>Si</v>
      </c>
      <c r="K8" s="134" t="str">
        <f>VLOOKUP(E8,VIP!$A$2:$O13395,6,0)</f>
        <v>NO</v>
      </c>
      <c r="L8" s="132" t="s">
        <v>2220</v>
      </c>
      <c r="M8" s="153" t="s">
        <v>2669</v>
      </c>
      <c r="N8" s="128" t="s">
        <v>2463</v>
      </c>
      <c r="O8" s="135" t="s">
        <v>2492</v>
      </c>
      <c r="P8" s="134"/>
      <c r="Q8" s="154">
        <v>44321.406018518515</v>
      </c>
    </row>
    <row r="9" spans="1:17" s="96" customFormat="1" ht="18" x14ac:dyDescent="0.25">
      <c r="A9" s="134" t="str">
        <f>VLOOKUP(E9,'LISTADO ATM'!$A$2:$C$899,3,0)</f>
        <v>SUR</v>
      </c>
      <c r="B9" s="131" t="s">
        <v>2650</v>
      </c>
      <c r="C9" s="129">
        <v>44321.086805555555</v>
      </c>
      <c r="D9" s="129" t="s">
        <v>2181</v>
      </c>
      <c r="E9" s="130">
        <v>33</v>
      </c>
      <c r="F9" s="135" t="str">
        <f>VLOOKUP(E9,VIP!$A$2:$O12898,2,0)</f>
        <v>DRBR033</v>
      </c>
      <c r="G9" s="134" t="str">
        <f>VLOOKUP(E9,'LISTADO ATM'!$A$2:$B$898,2,0)</f>
        <v xml:space="preserve">ATM UNP Juan de Herrera </v>
      </c>
      <c r="H9" s="134" t="str">
        <f>VLOOKUP(E9,VIP!$A$2:$O17819,7,FALSE)</f>
        <v>Si</v>
      </c>
      <c r="I9" s="134" t="str">
        <f>VLOOKUP(E9,VIP!$A$2:$O9784,8,FALSE)</f>
        <v>Si</v>
      </c>
      <c r="J9" s="134" t="str">
        <f>VLOOKUP(E9,VIP!$A$2:$O9734,8,FALSE)</f>
        <v>Si</v>
      </c>
      <c r="K9" s="134" t="str">
        <f>VLOOKUP(E9,VIP!$A$2:$O13308,6,0)</f>
        <v>NO</v>
      </c>
      <c r="L9" s="132" t="s">
        <v>2220</v>
      </c>
      <c r="M9" s="153" t="s">
        <v>2669</v>
      </c>
      <c r="N9" s="128" t="s">
        <v>2463</v>
      </c>
      <c r="O9" s="135" t="s">
        <v>2465</v>
      </c>
      <c r="P9" s="133"/>
      <c r="Q9" s="154">
        <v>44321.428310185183</v>
      </c>
    </row>
    <row r="10" spans="1:17" s="96" customFormat="1" ht="18" x14ac:dyDescent="0.25">
      <c r="A10" s="134" t="str">
        <f>VLOOKUP(E10,'LISTADO ATM'!$A$2:$C$899,3,0)</f>
        <v>DISTRITO NACIONAL</v>
      </c>
      <c r="B10" s="131" t="s">
        <v>2645</v>
      </c>
      <c r="C10" s="129">
        <v>44321.091296296298</v>
      </c>
      <c r="D10" s="129" t="s">
        <v>2181</v>
      </c>
      <c r="E10" s="130">
        <v>113</v>
      </c>
      <c r="F10" s="135" t="str">
        <f>VLOOKUP(E10,VIP!$A$2:$O12892,2,0)</f>
        <v>DRBR113</v>
      </c>
      <c r="G10" s="134" t="str">
        <f>VLOOKUP(E10,'LISTADO ATM'!$A$2:$B$898,2,0)</f>
        <v xml:space="preserve">ATM Autoservicio Atalaya del Mar </v>
      </c>
      <c r="H10" s="134" t="str">
        <f>VLOOKUP(E10,VIP!$A$2:$O17813,7,FALSE)</f>
        <v>Si</v>
      </c>
      <c r="I10" s="134" t="str">
        <f>VLOOKUP(E10,VIP!$A$2:$O9778,8,FALSE)</f>
        <v>No</v>
      </c>
      <c r="J10" s="134" t="str">
        <f>VLOOKUP(E10,VIP!$A$2:$O9728,8,FALSE)</f>
        <v>No</v>
      </c>
      <c r="K10" s="134" t="str">
        <f>VLOOKUP(E10,VIP!$A$2:$O13302,6,0)</f>
        <v>NO</v>
      </c>
      <c r="L10" s="132" t="s">
        <v>2220</v>
      </c>
      <c r="M10" s="153" t="s">
        <v>2669</v>
      </c>
      <c r="N10" s="128" t="s">
        <v>2463</v>
      </c>
      <c r="O10" s="135" t="s">
        <v>2465</v>
      </c>
      <c r="P10" s="133"/>
      <c r="Q10" s="154">
        <v>44321.428310185183</v>
      </c>
    </row>
    <row r="11" spans="1:17" s="96" customFormat="1" ht="18" x14ac:dyDescent="0.25">
      <c r="A11" s="134" t="str">
        <f>VLOOKUP(E11,'LISTADO ATM'!$A$2:$C$899,3,0)</f>
        <v>ESTE</v>
      </c>
      <c r="B11" s="131" t="s">
        <v>2657</v>
      </c>
      <c r="C11" s="129">
        <v>44321.058935185189</v>
      </c>
      <c r="D11" s="129" t="s">
        <v>2181</v>
      </c>
      <c r="E11" s="130">
        <v>843</v>
      </c>
      <c r="F11" s="135" t="str">
        <f>VLOOKUP(E11,VIP!$A$2:$O12905,2,0)</f>
        <v>DRBR843</v>
      </c>
      <c r="G11" s="134" t="str">
        <f>VLOOKUP(E11,'LISTADO ATM'!$A$2:$B$898,2,0)</f>
        <v xml:space="preserve">ATM Oficina Romana Centro </v>
      </c>
      <c r="H11" s="134" t="str">
        <f>VLOOKUP(E11,VIP!$A$2:$O17826,7,FALSE)</f>
        <v>Si</v>
      </c>
      <c r="I11" s="134" t="str">
        <f>VLOOKUP(E11,VIP!$A$2:$O9791,8,FALSE)</f>
        <v>Si</v>
      </c>
      <c r="J11" s="134" t="str">
        <f>VLOOKUP(E11,VIP!$A$2:$O9741,8,FALSE)</f>
        <v>Si</v>
      </c>
      <c r="K11" s="134" t="str">
        <f>VLOOKUP(E11,VIP!$A$2:$O13315,6,0)</f>
        <v>NO</v>
      </c>
      <c r="L11" s="132" t="s">
        <v>2220</v>
      </c>
      <c r="M11" s="153" t="s">
        <v>2669</v>
      </c>
      <c r="N11" s="128" t="s">
        <v>2463</v>
      </c>
      <c r="O11" s="135" t="s">
        <v>2465</v>
      </c>
      <c r="P11" s="133"/>
      <c r="Q11" s="154">
        <v>44321.430231481485</v>
      </c>
    </row>
    <row r="12" spans="1:17" s="96" customFormat="1" ht="18" x14ac:dyDescent="0.25">
      <c r="A12" s="134" t="str">
        <f>VLOOKUP(E12,'LISTADO ATM'!$A$2:$C$899,3,0)</f>
        <v>DISTRITO NACIONAL</v>
      </c>
      <c r="B12" s="131" t="s">
        <v>2626</v>
      </c>
      <c r="C12" s="129">
        <v>44320.714907407404</v>
      </c>
      <c r="D12" s="129" t="s">
        <v>2181</v>
      </c>
      <c r="E12" s="130">
        <v>790</v>
      </c>
      <c r="F12" s="135" t="str">
        <f>VLOOKUP(E12,VIP!$A$2:$O12895,2,0)</f>
        <v>DRBR16I</v>
      </c>
      <c r="G12" s="134" t="str">
        <f>VLOOKUP(E12,'LISTADO ATM'!$A$2:$B$898,2,0)</f>
        <v xml:space="preserve">ATM Oficina Bella Vista Mall I </v>
      </c>
      <c r="H12" s="134" t="str">
        <f>VLOOKUP(E12,VIP!$A$2:$O17816,7,FALSE)</f>
        <v>Si</v>
      </c>
      <c r="I12" s="134" t="str">
        <f>VLOOKUP(E12,VIP!$A$2:$O9781,8,FALSE)</f>
        <v>Si</v>
      </c>
      <c r="J12" s="134" t="str">
        <f>VLOOKUP(E12,VIP!$A$2:$O9731,8,FALSE)</f>
        <v>Si</v>
      </c>
      <c r="K12" s="134" t="str">
        <f>VLOOKUP(E12,VIP!$A$2:$O13305,6,0)</f>
        <v>SI</v>
      </c>
      <c r="L12" s="132" t="s">
        <v>2220</v>
      </c>
      <c r="M12" s="153" t="s">
        <v>2669</v>
      </c>
      <c r="N12" s="128" t="s">
        <v>2463</v>
      </c>
      <c r="O12" s="135" t="s">
        <v>2465</v>
      </c>
      <c r="P12" s="133"/>
      <c r="Q12" s="154">
        <v>44321.438530092593</v>
      </c>
    </row>
    <row r="13" spans="1:17" s="96" customFormat="1" ht="18" x14ac:dyDescent="0.25">
      <c r="A13" s="134" t="str">
        <f>VLOOKUP(E13,'LISTADO ATM'!$A$2:$C$899,3,0)</f>
        <v>NORTE</v>
      </c>
      <c r="B13" s="131" t="s">
        <v>2630</v>
      </c>
      <c r="C13" s="129">
        <v>44320.636122685188</v>
      </c>
      <c r="D13" s="129" t="s">
        <v>2182</v>
      </c>
      <c r="E13" s="130">
        <v>351</v>
      </c>
      <c r="F13" s="135" t="str">
        <f>VLOOKUP(E13,VIP!$A$2:$O12901,2,0)</f>
        <v>DRBR351</v>
      </c>
      <c r="G13" s="134" t="str">
        <f>VLOOKUP(E13,'LISTADO ATM'!$A$2:$B$898,2,0)</f>
        <v xml:space="preserve">ATM S/M José Luís (Puerto Plata) </v>
      </c>
      <c r="H13" s="134" t="str">
        <f>VLOOKUP(E13,VIP!$A$2:$O17822,7,FALSE)</f>
        <v>Si</v>
      </c>
      <c r="I13" s="134" t="str">
        <f>VLOOKUP(E13,VIP!$A$2:$O9787,8,FALSE)</f>
        <v>Si</v>
      </c>
      <c r="J13" s="134" t="str">
        <f>VLOOKUP(E13,VIP!$A$2:$O9737,8,FALSE)</f>
        <v>Si</v>
      </c>
      <c r="K13" s="134" t="str">
        <f>VLOOKUP(E13,VIP!$A$2:$O13311,6,0)</f>
        <v>NO</v>
      </c>
      <c r="L13" s="132" t="s">
        <v>2220</v>
      </c>
      <c r="M13" s="153" t="s">
        <v>2669</v>
      </c>
      <c r="N13" s="128" t="s">
        <v>2463</v>
      </c>
      <c r="O13" s="135" t="s">
        <v>2492</v>
      </c>
      <c r="P13" s="133"/>
      <c r="Q13" s="154">
        <v>44321.443368055552</v>
      </c>
    </row>
    <row r="14" spans="1:17" s="96" customFormat="1" ht="18" x14ac:dyDescent="0.25">
      <c r="A14" s="134" t="str">
        <f>VLOOKUP(E14,'LISTADO ATM'!$A$2:$C$899,3,0)</f>
        <v>ESTE</v>
      </c>
      <c r="B14" s="131" t="s">
        <v>2633</v>
      </c>
      <c r="C14" s="129">
        <v>44320.899918981479</v>
      </c>
      <c r="D14" s="129" t="s">
        <v>2181</v>
      </c>
      <c r="E14" s="130">
        <v>159</v>
      </c>
      <c r="F14" s="135" t="str">
        <f>VLOOKUP(E14,VIP!$A$2:$O12886,2,0)</f>
        <v>DRBR159</v>
      </c>
      <c r="G14" s="134" t="str">
        <f>VLOOKUP(E14,'LISTADO ATM'!$A$2:$B$898,2,0)</f>
        <v xml:space="preserve">ATM Hotel Dreams Bayahibe I </v>
      </c>
      <c r="H14" s="134" t="str">
        <f>VLOOKUP(E14,VIP!$A$2:$O17807,7,FALSE)</f>
        <v>Si</v>
      </c>
      <c r="I14" s="134" t="str">
        <f>VLOOKUP(E14,VIP!$A$2:$O9772,8,FALSE)</f>
        <v>Si</v>
      </c>
      <c r="J14" s="134" t="str">
        <f>VLOOKUP(E14,VIP!$A$2:$O9722,8,FALSE)</f>
        <v>Si</v>
      </c>
      <c r="K14" s="134" t="str">
        <f>VLOOKUP(E14,VIP!$A$2:$O13296,6,0)</f>
        <v>NO</v>
      </c>
      <c r="L14" s="132" t="s">
        <v>2220</v>
      </c>
      <c r="M14" s="153" t="s">
        <v>2669</v>
      </c>
      <c r="N14" s="128" t="s">
        <v>2463</v>
      </c>
      <c r="O14" s="135" t="s">
        <v>2465</v>
      </c>
      <c r="P14" s="133"/>
      <c r="Q14" s="154">
        <v>44321.529537037037</v>
      </c>
    </row>
    <row r="15" spans="1:17" s="96" customFormat="1" ht="18" x14ac:dyDescent="0.25">
      <c r="A15" s="134" t="str">
        <f>VLOOKUP(E15,'LISTADO ATM'!$A$2:$C$899,3,0)</f>
        <v>DISTRITO NACIONAL</v>
      </c>
      <c r="B15" s="131" t="s">
        <v>2613</v>
      </c>
      <c r="C15" s="129">
        <v>44320.468530092592</v>
      </c>
      <c r="D15" s="129" t="s">
        <v>2181</v>
      </c>
      <c r="E15" s="130">
        <v>448</v>
      </c>
      <c r="F15" s="135" t="str">
        <f>VLOOKUP(E15,VIP!$A$2:$O12991,2,0)</f>
        <v>DRBR448</v>
      </c>
      <c r="G15" s="134" t="str">
        <f>VLOOKUP(E15,'LISTADO ATM'!$A$2:$B$898,2,0)</f>
        <v xml:space="preserve">ATM Club Banco Central </v>
      </c>
      <c r="H15" s="134" t="str">
        <f>VLOOKUP(E15,VIP!$A$2:$O17912,7,FALSE)</f>
        <v>Si</v>
      </c>
      <c r="I15" s="134" t="str">
        <f>VLOOKUP(E15,VIP!$A$2:$O9877,8,FALSE)</f>
        <v>Si</v>
      </c>
      <c r="J15" s="134" t="str">
        <f>VLOOKUP(E15,VIP!$A$2:$O9827,8,FALSE)</f>
        <v>Si</v>
      </c>
      <c r="K15" s="134" t="str">
        <f>VLOOKUP(E15,VIP!$A$2:$O13401,6,0)</f>
        <v>NO</v>
      </c>
      <c r="L15" s="132" t="s">
        <v>2220</v>
      </c>
      <c r="M15" s="153" t="s">
        <v>2669</v>
      </c>
      <c r="N15" s="128" t="s">
        <v>2463</v>
      </c>
      <c r="O15" s="135" t="s">
        <v>2465</v>
      </c>
      <c r="P15" s="134"/>
      <c r="Q15" s="154">
        <v>44321.541689814818</v>
      </c>
    </row>
    <row r="16" spans="1:17" s="96" customFormat="1" ht="18" x14ac:dyDescent="0.25">
      <c r="A16" s="134" t="str">
        <f>VLOOKUP(E16,'LISTADO ATM'!$A$2:$C$899,3,0)</f>
        <v>DISTRITO NACIONAL</v>
      </c>
      <c r="B16" s="131" t="s">
        <v>2582</v>
      </c>
      <c r="C16" s="129">
        <v>44317.609525462962</v>
      </c>
      <c r="D16" s="129" t="s">
        <v>2181</v>
      </c>
      <c r="E16" s="130">
        <v>446</v>
      </c>
      <c r="F16" s="135" t="str">
        <f>VLOOKUP(E16,VIP!$A$2:$O13013,2,0)</f>
        <v>DRBR446</v>
      </c>
      <c r="G16" s="134" t="str">
        <f>VLOOKUP(E16,'LISTADO ATM'!$A$2:$B$898,2,0)</f>
        <v>ATM Hipodromo V Centenario</v>
      </c>
      <c r="H16" s="134" t="str">
        <f>VLOOKUP(E16,VIP!$A$2:$O17934,7,FALSE)</f>
        <v>Si</v>
      </c>
      <c r="I16" s="134" t="str">
        <f>VLOOKUP(E16,VIP!$A$2:$O9899,8,FALSE)</f>
        <v>Si</v>
      </c>
      <c r="J16" s="134" t="str">
        <f>VLOOKUP(E16,VIP!$A$2:$O9849,8,FALSE)</f>
        <v>Si</v>
      </c>
      <c r="K16" s="134" t="str">
        <f>VLOOKUP(E16,VIP!$A$2:$O13423,6,0)</f>
        <v>NO</v>
      </c>
      <c r="L16" s="132" t="s">
        <v>2220</v>
      </c>
      <c r="M16" s="153" t="s">
        <v>2669</v>
      </c>
      <c r="N16" s="128" t="s">
        <v>2463</v>
      </c>
      <c r="O16" s="135" t="s">
        <v>2465</v>
      </c>
      <c r="P16" s="133"/>
      <c r="Q16" s="154">
        <v>44321.585868055554</v>
      </c>
    </row>
    <row r="17" spans="1:17" s="96" customFormat="1" ht="18" x14ac:dyDescent="0.25">
      <c r="A17" s="134" t="str">
        <f>VLOOKUP(E17,'LISTADO ATM'!$A$2:$C$899,3,0)</f>
        <v>NORTE</v>
      </c>
      <c r="B17" s="131" t="s">
        <v>2648</v>
      </c>
      <c r="C17" s="129">
        <v>44321.087916666664</v>
      </c>
      <c r="D17" s="129" t="s">
        <v>2182</v>
      </c>
      <c r="E17" s="130">
        <v>94</v>
      </c>
      <c r="F17" s="135" t="str">
        <f>VLOOKUP(E17,VIP!$A$2:$O12896,2,0)</f>
        <v>DRBR094</v>
      </c>
      <c r="G17" s="134" t="str">
        <f>VLOOKUP(E17,'LISTADO ATM'!$A$2:$B$898,2,0)</f>
        <v xml:space="preserve">ATM Centro de Caja Porvenir (San Francisco) </v>
      </c>
      <c r="H17" s="134" t="str">
        <f>VLOOKUP(E17,VIP!$A$2:$O17817,7,FALSE)</f>
        <v>Si</v>
      </c>
      <c r="I17" s="134" t="str">
        <f>VLOOKUP(E17,VIP!$A$2:$O9782,8,FALSE)</f>
        <v>Si</v>
      </c>
      <c r="J17" s="134" t="str">
        <f>VLOOKUP(E17,VIP!$A$2:$O9732,8,FALSE)</f>
        <v>Si</v>
      </c>
      <c r="K17" s="134" t="str">
        <f>VLOOKUP(E17,VIP!$A$2:$O13306,6,0)</f>
        <v>NO</v>
      </c>
      <c r="L17" s="132" t="s">
        <v>2220</v>
      </c>
      <c r="M17" s="153" t="s">
        <v>2669</v>
      </c>
      <c r="N17" s="128" t="s">
        <v>2463</v>
      </c>
      <c r="O17" s="135" t="s">
        <v>2492</v>
      </c>
      <c r="P17" s="133"/>
      <c r="Q17" s="154">
        <v>44321.597245370373</v>
      </c>
    </row>
    <row r="18" spans="1:17" s="96" customFormat="1" ht="18" x14ac:dyDescent="0.25">
      <c r="A18" s="134" t="str">
        <f>VLOOKUP(E18,'LISTADO ATM'!$A$2:$C$899,3,0)</f>
        <v>NORTE</v>
      </c>
      <c r="B18" s="131" t="s">
        <v>2646</v>
      </c>
      <c r="C18" s="129">
        <v>44321.090416666666</v>
      </c>
      <c r="D18" s="129" t="s">
        <v>2182</v>
      </c>
      <c r="E18" s="130">
        <v>528</v>
      </c>
      <c r="F18" s="135" t="str">
        <f>VLOOKUP(E18,VIP!$A$2:$O12893,2,0)</f>
        <v>DRBR284</v>
      </c>
      <c r="G18" s="134" t="str">
        <f>VLOOKUP(E18,'LISTADO ATM'!$A$2:$B$898,2,0)</f>
        <v xml:space="preserve">ATM Ferretería Ochoa (Santiago) </v>
      </c>
      <c r="H18" s="134" t="str">
        <f>VLOOKUP(E18,VIP!$A$2:$O17814,7,FALSE)</f>
        <v>Si</v>
      </c>
      <c r="I18" s="134" t="str">
        <f>VLOOKUP(E18,VIP!$A$2:$O9779,8,FALSE)</f>
        <v>Si</v>
      </c>
      <c r="J18" s="134" t="str">
        <f>VLOOKUP(E18,VIP!$A$2:$O9729,8,FALSE)</f>
        <v>Si</v>
      </c>
      <c r="K18" s="134" t="str">
        <f>VLOOKUP(E18,VIP!$A$2:$O13303,6,0)</f>
        <v>NO</v>
      </c>
      <c r="L18" s="132" t="s">
        <v>2220</v>
      </c>
      <c r="M18" s="153" t="s">
        <v>2669</v>
      </c>
      <c r="N18" s="128" t="s">
        <v>2463</v>
      </c>
      <c r="O18" s="136" t="s">
        <v>2492</v>
      </c>
      <c r="P18" s="133"/>
      <c r="Q18" s="154">
        <v>44321.597673611112</v>
      </c>
    </row>
    <row r="19" spans="1:17" s="96" customFormat="1" ht="18" x14ac:dyDescent="0.25">
      <c r="A19" s="134" t="str">
        <f>VLOOKUP(E19,'LISTADO ATM'!$A$2:$C$899,3,0)</f>
        <v>DISTRITO NACIONAL</v>
      </c>
      <c r="B19" s="131" t="s">
        <v>2631</v>
      </c>
      <c r="C19" s="129">
        <v>44320.90457175926</v>
      </c>
      <c r="D19" s="129" t="s">
        <v>2181</v>
      </c>
      <c r="E19" s="130">
        <v>686</v>
      </c>
      <c r="F19" s="135" t="str">
        <f>VLOOKUP(E19,VIP!$A$2:$O12884,2,0)</f>
        <v>DRBR686</v>
      </c>
      <c r="G19" s="134" t="str">
        <f>VLOOKUP(E19,'LISTADO ATM'!$A$2:$B$898,2,0)</f>
        <v>ATM Autoservicio Oficina Máximo Gómez</v>
      </c>
      <c r="H19" s="134" t="str">
        <f>VLOOKUP(E19,VIP!$A$2:$O17805,7,FALSE)</f>
        <v>Si</v>
      </c>
      <c r="I19" s="134" t="str">
        <f>VLOOKUP(E19,VIP!$A$2:$O9770,8,FALSE)</f>
        <v>Si</v>
      </c>
      <c r="J19" s="134" t="str">
        <f>VLOOKUP(E19,VIP!$A$2:$O9720,8,FALSE)</f>
        <v>Si</v>
      </c>
      <c r="K19" s="134" t="str">
        <f>VLOOKUP(E19,VIP!$A$2:$O13294,6,0)</f>
        <v>NO</v>
      </c>
      <c r="L19" s="132" t="s">
        <v>2220</v>
      </c>
      <c r="M19" s="153" t="s">
        <v>2669</v>
      </c>
      <c r="N19" s="128" t="s">
        <v>2463</v>
      </c>
      <c r="O19" s="138" t="s">
        <v>2465</v>
      </c>
      <c r="P19" s="133"/>
      <c r="Q19" s="154">
        <v>44321.59920138889</v>
      </c>
    </row>
    <row r="20" spans="1:17" s="96" customFormat="1" ht="18" x14ac:dyDescent="0.25">
      <c r="A20" s="134" t="str">
        <f>VLOOKUP(E20,'LISTADO ATM'!$A$2:$C$899,3,0)</f>
        <v>DISTRITO NACIONAL</v>
      </c>
      <c r="B20" s="131" t="s">
        <v>2609</v>
      </c>
      <c r="C20" s="129">
        <v>44320.501967592594</v>
      </c>
      <c r="D20" s="129" t="s">
        <v>2181</v>
      </c>
      <c r="E20" s="130">
        <v>87</v>
      </c>
      <c r="F20" s="135" t="str">
        <f>VLOOKUP(E20,VIP!$A$2:$O12976,2,0)</f>
        <v>DRBR087</v>
      </c>
      <c r="G20" s="134" t="str">
        <f>VLOOKUP(E20,'LISTADO ATM'!$A$2:$B$898,2,0)</f>
        <v xml:space="preserve">ATM Autoservicio Sarasota </v>
      </c>
      <c r="H20" s="134" t="str">
        <f>VLOOKUP(E20,VIP!$A$2:$O17897,7,FALSE)</f>
        <v>Si</v>
      </c>
      <c r="I20" s="134" t="str">
        <f>VLOOKUP(E20,VIP!$A$2:$O9862,8,FALSE)</f>
        <v>Si</v>
      </c>
      <c r="J20" s="134" t="str">
        <f>VLOOKUP(E20,VIP!$A$2:$O9812,8,FALSE)</f>
        <v>Si</v>
      </c>
      <c r="K20" s="134" t="str">
        <f>VLOOKUP(E20,VIP!$A$2:$O13386,6,0)</f>
        <v>NO</v>
      </c>
      <c r="L20" s="132" t="s">
        <v>2220</v>
      </c>
      <c r="M20" s="153" t="s">
        <v>2669</v>
      </c>
      <c r="N20" s="128" t="s">
        <v>2463</v>
      </c>
      <c r="O20" s="135" t="s">
        <v>2465</v>
      </c>
      <c r="P20" s="134"/>
      <c r="Q20" s="154">
        <v>44321.605787037035</v>
      </c>
    </row>
    <row r="21" spans="1:17" s="96" customFormat="1" ht="18" x14ac:dyDescent="0.25">
      <c r="A21" s="134" t="str">
        <f>VLOOKUP(E21,'LISTADO ATM'!$A$2:$C$899,3,0)</f>
        <v>DISTRITO NACIONAL</v>
      </c>
      <c r="B21" s="131" t="s">
        <v>2601</v>
      </c>
      <c r="C21" s="129">
        <v>44319.866747685184</v>
      </c>
      <c r="D21" s="129" t="s">
        <v>2181</v>
      </c>
      <c r="E21" s="130">
        <v>248</v>
      </c>
      <c r="F21" s="135" t="str">
        <f>VLOOKUP(E21,VIP!$A$2:$O12944,2,0)</f>
        <v>DRBR248</v>
      </c>
      <c r="G21" s="134" t="str">
        <f>VLOOKUP(E21,'LISTADO ATM'!$A$2:$B$898,2,0)</f>
        <v xml:space="preserve">ATM Shell Paraiso </v>
      </c>
      <c r="H21" s="134" t="str">
        <f>VLOOKUP(E21,VIP!$A$2:$O17865,7,FALSE)</f>
        <v>Si</v>
      </c>
      <c r="I21" s="134" t="str">
        <f>VLOOKUP(E21,VIP!$A$2:$O9830,8,FALSE)</f>
        <v>Si</v>
      </c>
      <c r="J21" s="134" t="str">
        <f>VLOOKUP(E21,VIP!$A$2:$O9780,8,FALSE)</f>
        <v>Si</v>
      </c>
      <c r="K21" s="134" t="str">
        <f>VLOOKUP(E21,VIP!$A$2:$O13354,6,0)</f>
        <v>NO</v>
      </c>
      <c r="L21" s="132" t="s">
        <v>2220</v>
      </c>
      <c r="M21" s="153" t="s">
        <v>2669</v>
      </c>
      <c r="N21" s="128" t="s">
        <v>2463</v>
      </c>
      <c r="O21" s="135" t="s">
        <v>2465</v>
      </c>
      <c r="P21" s="134"/>
      <c r="Q21" s="154">
        <v>44321.608877314815</v>
      </c>
    </row>
    <row r="22" spans="1:17" s="96" customFormat="1" ht="18" x14ac:dyDescent="0.25">
      <c r="A22" s="134" t="str">
        <f>VLOOKUP(E22,'LISTADO ATM'!$A$2:$C$899,3,0)</f>
        <v>NORTE</v>
      </c>
      <c r="B22" s="131" t="s">
        <v>2673</v>
      </c>
      <c r="C22" s="129">
        <v>44321.399502314816</v>
      </c>
      <c r="D22" s="129" t="s">
        <v>2182</v>
      </c>
      <c r="E22" s="130">
        <v>741</v>
      </c>
      <c r="F22" s="135" t="str">
        <f>VLOOKUP(E22,VIP!$A$2:$O12947,2,0)</f>
        <v>DRBR460</v>
      </c>
      <c r="G22" s="134" t="str">
        <f>VLOOKUP(E22,'LISTADO ATM'!$A$2:$B$898,2,0)</f>
        <v>ATM CURNE UASD San Francisco de Macorís</v>
      </c>
      <c r="H22" s="134" t="str">
        <f>VLOOKUP(E22,VIP!$A$2:$O17868,7,FALSE)</f>
        <v>Si</v>
      </c>
      <c r="I22" s="134" t="str">
        <f>VLOOKUP(E22,VIP!$A$2:$O9833,8,FALSE)</f>
        <v>Si</v>
      </c>
      <c r="J22" s="134" t="str">
        <f>VLOOKUP(E22,VIP!$A$2:$O9783,8,FALSE)</f>
        <v>Si</v>
      </c>
      <c r="K22" s="134" t="str">
        <f>VLOOKUP(E22,VIP!$A$2:$O13357,6,0)</f>
        <v>NO</v>
      </c>
      <c r="L22" s="132" t="s">
        <v>2220</v>
      </c>
      <c r="M22" s="153" t="s">
        <v>2669</v>
      </c>
      <c r="N22" s="128" t="s">
        <v>2463</v>
      </c>
      <c r="O22" s="135" t="s">
        <v>2492</v>
      </c>
      <c r="P22" s="133"/>
      <c r="Q22" s="154">
        <v>44321.610706018517</v>
      </c>
    </row>
    <row r="23" spans="1:17" s="96" customFormat="1" ht="18" x14ac:dyDescent="0.25">
      <c r="A23" s="134" t="str">
        <f>VLOOKUP(E23,'LISTADO ATM'!$A$2:$C$899,3,0)</f>
        <v>ESTE</v>
      </c>
      <c r="B23" s="131" t="s">
        <v>2653</v>
      </c>
      <c r="C23" s="129">
        <v>44321.085092592592</v>
      </c>
      <c r="D23" s="129" t="s">
        <v>2181</v>
      </c>
      <c r="E23" s="130">
        <v>521</v>
      </c>
      <c r="F23" s="136" t="str">
        <f>VLOOKUP(E23,VIP!$A$2:$O12901,2,0)</f>
        <v>DRBR521</v>
      </c>
      <c r="G23" s="134" t="str">
        <f>VLOOKUP(E23,'LISTADO ATM'!$A$2:$B$898,2,0)</f>
        <v xml:space="preserve">ATM UNP Bayahibe (La Romana) </v>
      </c>
      <c r="H23" s="134" t="str">
        <f>VLOOKUP(E23,VIP!$A$2:$O17822,7,FALSE)</f>
        <v>Si</v>
      </c>
      <c r="I23" s="134" t="str">
        <f>VLOOKUP(E23,VIP!$A$2:$O9787,8,FALSE)</f>
        <v>Si</v>
      </c>
      <c r="J23" s="134" t="str">
        <f>VLOOKUP(E23,VIP!$A$2:$O9737,8,FALSE)</f>
        <v>Si</v>
      </c>
      <c r="K23" s="134" t="str">
        <f>VLOOKUP(E23,VIP!$A$2:$O13311,6,0)</f>
        <v>NO</v>
      </c>
      <c r="L23" s="132" t="s">
        <v>2220</v>
      </c>
      <c r="M23" s="153" t="s">
        <v>2669</v>
      </c>
      <c r="N23" s="128" t="s">
        <v>2463</v>
      </c>
      <c r="O23" s="136" t="s">
        <v>2465</v>
      </c>
      <c r="P23" s="133"/>
      <c r="Q23" s="154">
        <v>44321.611331018517</v>
      </c>
    </row>
    <row r="24" spans="1:17" s="96" customFormat="1" ht="18" x14ac:dyDescent="0.25">
      <c r="A24" s="134" t="str">
        <f>VLOOKUP(E24,'LISTADO ATM'!$A$2:$C$899,3,0)</f>
        <v>DISTRITO NACIONAL</v>
      </c>
      <c r="B24" s="131" t="s">
        <v>2654</v>
      </c>
      <c r="C24" s="129">
        <v>44321.084745370368</v>
      </c>
      <c r="D24" s="129" t="s">
        <v>2181</v>
      </c>
      <c r="E24" s="130">
        <v>240</v>
      </c>
      <c r="F24" s="136" t="str">
        <f>VLOOKUP(E24,VIP!$A$2:$O12902,2,0)</f>
        <v>DRBR24D</v>
      </c>
      <c r="G24" s="134" t="str">
        <f>VLOOKUP(E24,'LISTADO ATM'!$A$2:$B$898,2,0)</f>
        <v xml:space="preserve">ATM Oficina Carrefour I </v>
      </c>
      <c r="H24" s="134" t="str">
        <f>VLOOKUP(E24,VIP!$A$2:$O17823,7,FALSE)</f>
        <v>Si</v>
      </c>
      <c r="I24" s="134" t="str">
        <f>VLOOKUP(E24,VIP!$A$2:$O9788,8,FALSE)</f>
        <v>Si</v>
      </c>
      <c r="J24" s="134" t="str">
        <f>VLOOKUP(E24,VIP!$A$2:$O9738,8,FALSE)</f>
        <v>Si</v>
      </c>
      <c r="K24" s="134" t="str">
        <f>VLOOKUP(E24,VIP!$A$2:$O13312,6,0)</f>
        <v>SI</v>
      </c>
      <c r="L24" s="132" t="s">
        <v>2220</v>
      </c>
      <c r="M24" s="153" t="s">
        <v>2669</v>
      </c>
      <c r="N24" s="128" t="s">
        <v>2463</v>
      </c>
      <c r="O24" s="136" t="s">
        <v>2465</v>
      </c>
      <c r="P24" s="133"/>
      <c r="Q24" s="154">
        <v>44321.611388888887</v>
      </c>
    </row>
    <row r="25" spans="1:17" s="96" customFormat="1" ht="18" x14ac:dyDescent="0.25">
      <c r="A25" s="134" t="str">
        <f>VLOOKUP(E25,'LISTADO ATM'!$A$2:$C$899,3,0)</f>
        <v>SUR</v>
      </c>
      <c r="B25" s="131" t="s">
        <v>2632</v>
      </c>
      <c r="C25" s="129">
        <v>44320.903356481482</v>
      </c>
      <c r="D25" s="129" t="s">
        <v>2181</v>
      </c>
      <c r="E25" s="130">
        <v>537</v>
      </c>
      <c r="F25" s="136" t="str">
        <f>VLOOKUP(E25,VIP!$A$2:$O12885,2,0)</f>
        <v>DRBR537</v>
      </c>
      <c r="G25" s="134" t="str">
        <f>VLOOKUP(E25,'LISTADO ATM'!$A$2:$B$898,2,0)</f>
        <v xml:space="preserve">ATM Estación Texaco Enriquillo (Barahona) </v>
      </c>
      <c r="H25" s="134" t="str">
        <f>VLOOKUP(E25,VIP!$A$2:$O17806,7,FALSE)</f>
        <v>Si</v>
      </c>
      <c r="I25" s="134" t="str">
        <f>VLOOKUP(E25,VIP!$A$2:$O9771,8,FALSE)</f>
        <v>Si</v>
      </c>
      <c r="J25" s="134" t="str">
        <f>VLOOKUP(E25,VIP!$A$2:$O9721,8,FALSE)</f>
        <v>Si</v>
      </c>
      <c r="K25" s="134" t="str">
        <f>VLOOKUP(E25,VIP!$A$2:$O13295,6,0)</f>
        <v>NO</v>
      </c>
      <c r="L25" s="132" t="s">
        <v>2220</v>
      </c>
      <c r="M25" s="153" t="s">
        <v>2669</v>
      </c>
      <c r="N25" s="128" t="s">
        <v>2463</v>
      </c>
      <c r="O25" s="136" t="s">
        <v>2465</v>
      </c>
      <c r="P25" s="133"/>
      <c r="Q25" s="154">
        <v>44321.611666666664</v>
      </c>
    </row>
    <row r="26" spans="1:17" s="96" customFormat="1" ht="18" x14ac:dyDescent="0.25">
      <c r="A26" s="134" t="str">
        <f>VLOOKUP(E26,'LISTADO ATM'!$A$2:$C$899,3,0)</f>
        <v>ESTE</v>
      </c>
      <c r="B26" s="131" t="s">
        <v>2634</v>
      </c>
      <c r="C26" s="129">
        <v>44320.898761574077</v>
      </c>
      <c r="D26" s="129" t="s">
        <v>2181</v>
      </c>
      <c r="E26" s="130">
        <v>293</v>
      </c>
      <c r="F26" s="136" t="str">
        <f>VLOOKUP(E26,VIP!$A$2:$O12887,2,0)</f>
        <v>DRBR293</v>
      </c>
      <c r="G26" s="134" t="str">
        <f>VLOOKUP(E26,'LISTADO ATM'!$A$2:$B$898,2,0)</f>
        <v xml:space="preserve">ATM S/M Nueva Visión (San Pedro) </v>
      </c>
      <c r="H26" s="134" t="str">
        <f>VLOOKUP(E26,VIP!$A$2:$O17808,7,FALSE)</f>
        <v>Si</v>
      </c>
      <c r="I26" s="134" t="str">
        <f>VLOOKUP(E26,VIP!$A$2:$O9773,8,FALSE)</f>
        <v>Si</v>
      </c>
      <c r="J26" s="134" t="str">
        <f>VLOOKUP(E26,VIP!$A$2:$O9723,8,FALSE)</f>
        <v>Si</v>
      </c>
      <c r="K26" s="134" t="str">
        <f>VLOOKUP(E26,VIP!$A$2:$O13297,6,0)</f>
        <v>NO</v>
      </c>
      <c r="L26" s="132" t="s">
        <v>2220</v>
      </c>
      <c r="M26" s="153" t="s">
        <v>2669</v>
      </c>
      <c r="N26" s="128" t="s">
        <v>2463</v>
      </c>
      <c r="O26" s="136" t="s">
        <v>2465</v>
      </c>
      <c r="P26" s="133"/>
      <c r="Q26" s="154">
        <v>44321.614641203705</v>
      </c>
    </row>
    <row r="27" spans="1:17" s="96" customFormat="1" ht="18" x14ac:dyDescent="0.25">
      <c r="A27" s="134" t="str">
        <f>VLOOKUP(E27,'LISTADO ATM'!$A$2:$C$899,3,0)</f>
        <v>DISTRITO NACIONAL</v>
      </c>
      <c r="B27" s="131" t="s">
        <v>2608</v>
      </c>
      <c r="C27" s="129">
        <v>44320.523101851853</v>
      </c>
      <c r="D27" s="129" t="s">
        <v>2181</v>
      </c>
      <c r="E27" s="130">
        <v>354</v>
      </c>
      <c r="F27" s="136" t="str">
        <f>VLOOKUP(E27,VIP!$A$2:$O12969,2,0)</f>
        <v>DRBR354</v>
      </c>
      <c r="G27" s="134" t="str">
        <f>VLOOKUP(E27,'LISTADO ATM'!$A$2:$B$898,2,0)</f>
        <v xml:space="preserve">ATM Oficina Núñez de Cáceres II </v>
      </c>
      <c r="H27" s="134" t="str">
        <f>VLOOKUP(E27,VIP!$A$2:$O17890,7,FALSE)</f>
        <v>Si</v>
      </c>
      <c r="I27" s="134" t="str">
        <f>VLOOKUP(E27,VIP!$A$2:$O9855,8,FALSE)</f>
        <v>Si</v>
      </c>
      <c r="J27" s="134" t="str">
        <f>VLOOKUP(E27,VIP!$A$2:$O9805,8,FALSE)</f>
        <v>Si</v>
      </c>
      <c r="K27" s="134" t="str">
        <f>VLOOKUP(E27,VIP!$A$2:$O13379,6,0)</f>
        <v>NO</v>
      </c>
      <c r="L27" s="132" t="s">
        <v>2220</v>
      </c>
      <c r="M27" s="153" t="s">
        <v>2669</v>
      </c>
      <c r="N27" s="128" t="s">
        <v>2463</v>
      </c>
      <c r="O27" s="136" t="s">
        <v>2465</v>
      </c>
      <c r="P27" s="134"/>
      <c r="Q27" s="154">
        <v>44321.614930555559</v>
      </c>
    </row>
    <row r="28" spans="1:17" s="96" customFormat="1" ht="18" x14ac:dyDescent="0.25">
      <c r="A28" s="134" t="str">
        <f>VLOOKUP(E28,'LISTADO ATM'!$A$2:$C$899,3,0)</f>
        <v>DISTRITO NACIONAL</v>
      </c>
      <c r="B28" s="131" t="s">
        <v>2586</v>
      </c>
      <c r="C28" s="129">
        <v>44317.846064814818</v>
      </c>
      <c r="D28" s="129" t="s">
        <v>2181</v>
      </c>
      <c r="E28" s="130">
        <v>34</v>
      </c>
      <c r="F28" s="136" t="str">
        <f>VLOOKUP(E28,VIP!$A$2:$O13028,2,0)</f>
        <v>DRBR034</v>
      </c>
      <c r="G28" s="134" t="str">
        <f>VLOOKUP(E28,'LISTADO ATM'!$A$2:$B$898,2,0)</f>
        <v xml:space="preserve">ATM Plaza de la Salud </v>
      </c>
      <c r="H28" s="134" t="str">
        <f>VLOOKUP(E28,VIP!$A$2:$O17949,7,FALSE)</f>
        <v>Si</v>
      </c>
      <c r="I28" s="134" t="str">
        <f>VLOOKUP(E28,VIP!$A$2:$O9914,8,FALSE)</f>
        <v>Si</v>
      </c>
      <c r="J28" s="134" t="str">
        <f>VLOOKUP(E28,VIP!$A$2:$O9864,8,FALSE)</f>
        <v>Si</v>
      </c>
      <c r="K28" s="134" t="str">
        <f>VLOOKUP(E28,VIP!$A$2:$O13438,6,0)</f>
        <v>NO</v>
      </c>
      <c r="L28" s="132" t="s">
        <v>2220</v>
      </c>
      <c r="M28" s="153" t="s">
        <v>2669</v>
      </c>
      <c r="N28" s="128" t="s">
        <v>2463</v>
      </c>
      <c r="O28" s="136" t="s">
        <v>2465</v>
      </c>
      <c r="P28" s="133"/>
      <c r="Q28" s="154">
        <v>44321.616747685184</v>
      </c>
    </row>
    <row r="29" spans="1:17" s="96" customFormat="1" ht="18" x14ac:dyDescent="0.25">
      <c r="A29" s="134" t="str">
        <f>VLOOKUP(E29,'LISTADO ATM'!$A$2:$C$899,3,0)</f>
        <v>DISTRITO NACIONAL</v>
      </c>
      <c r="B29" s="131" t="s">
        <v>2604</v>
      </c>
      <c r="C29" s="129">
        <v>44320.128391203703</v>
      </c>
      <c r="D29" s="129" t="s">
        <v>2181</v>
      </c>
      <c r="E29" s="130">
        <v>943</v>
      </c>
      <c r="F29" s="136" t="str">
        <f>VLOOKUP(E29,VIP!$A$2:$O12959,2,0)</f>
        <v>DRBR16K</v>
      </c>
      <c r="G29" s="134" t="str">
        <f>VLOOKUP(E29,'LISTADO ATM'!$A$2:$B$898,2,0)</f>
        <v xml:space="preserve">ATM Oficina Tránsito Terreste </v>
      </c>
      <c r="H29" s="134" t="str">
        <f>VLOOKUP(E29,VIP!$A$2:$O17880,7,FALSE)</f>
        <v>Si</v>
      </c>
      <c r="I29" s="134" t="str">
        <f>VLOOKUP(E29,VIP!$A$2:$O9845,8,FALSE)</f>
        <v>Si</v>
      </c>
      <c r="J29" s="134" t="str">
        <f>VLOOKUP(E29,VIP!$A$2:$O9795,8,FALSE)</f>
        <v>Si</v>
      </c>
      <c r="K29" s="134" t="str">
        <f>VLOOKUP(E29,VIP!$A$2:$O13369,6,0)</f>
        <v>NO</v>
      </c>
      <c r="L29" s="132" t="s">
        <v>2220</v>
      </c>
      <c r="M29" s="153" t="s">
        <v>2669</v>
      </c>
      <c r="N29" s="128" t="s">
        <v>2463</v>
      </c>
      <c r="O29" s="136" t="s">
        <v>2465</v>
      </c>
      <c r="P29" s="134"/>
      <c r="Q29" s="154">
        <v>44321.618379629632</v>
      </c>
    </row>
    <row r="30" spans="1:17" s="96" customFormat="1" ht="18" x14ac:dyDescent="0.25">
      <c r="A30" s="134" t="str">
        <f>VLOOKUP(E30,'LISTADO ATM'!$A$2:$C$899,3,0)</f>
        <v>DISTRITO NACIONAL</v>
      </c>
      <c r="B30" s="131" t="s">
        <v>2603</v>
      </c>
      <c r="C30" s="129">
        <v>44320.129942129628</v>
      </c>
      <c r="D30" s="129" t="s">
        <v>2181</v>
      </c>
      <c r="E30" s="130">
        <v>473</v>
      </c>
      <c r="F30" s="136" t="str">
        <f>VLOOKUP(E30,VIP!$A$2:$O12958,2,0)</f>
        <v>DRBR473</v>
      </c>
      <c r="G30" s="134" t="str">
        <f>VLOOKUP(E30,'LISTADO ATM'!$A$2:$B$898,2,0)</f>
        <v xml:space="preserve">ATM Oficina Carrefour II </v>
      </c>
      <c r="H30" s="134" t="str">
        <f>VLOOKUP(E30,VIP!$A$2:$O17879,7,FALSE)</f>
        <v>Si</v>
      </c>
      <c r="I30" s="134" t="str">
        <f>VLOOKUP(E30,VIP!$A$2:$O9844,8,FALSE)</f>
        <v>Si</v>
      </c>
      <c r="J30" s="134" t="str">
        <f>VLOOKUP(E30,VIP!$A$2:$O9794,8,FALSE)</f>
        <v>Si</v>
      </c>
      <c r="K30" s="134" t="str">
        <f>VLOOKUP(E30,VIP!$A$2:$O13368,6,0)</f>
        <v>NO</v>
      </c>
      <c r="L30" s="132" t="s">
        <v>2220</v>
      </c>
      <c r="M30" s="153" t="s">
        <v>2669</v>
      </c>
      <c r="N30" s="128" t="s">
        <v>2463</v>
      </c>
      <c r="O30" s="136" t="s">
        <v>2465</v>
      </c>
      <c r="P30" s="134"/>
      <c r="Q30" s="154">
        <v>44321.618530092594</v>
      </c>
    </row>
    <row r="31" spans="1:17" s="96" customFormat="1" ht="18" x14ac:dyDescent="0.25">
      <c r="A31" s="134" t="str">
        <f>VLOOKUP(E31,'LISTADO ATM'!$A$2:$C$899,3,0)</f>
        <v>DISTRITO NACIONAL</v>
      </c>
      <c r="B31" s="131" t="s">
        <v>2602</v>
      </c>
      <c r="C31" s="129">
        <v>44319.866365740738</v>
      </c>
      <c r="D31" s="129" t="s">
        <v>2181</v>
      </c>
      <c r="E31" s="130">
        <v>583</v>
      </c>
      <c r="F31" s="136" t="str">
        <f>VLOOKUP(E31,VIP!$A$2:$O12945,2,0)</f>
        <v>DRBR431</v>
      </c>
      <c r="G31" s="134" t="str">
        <f>VLOOKUP(E31,'LISTADO ATM'!$A$2:$B$898,2,0)</f>
        <v xml:space="preserve">ATM Ministerio Fuerzas Armadas I </v>
      </c>
      <c r="H31" s="134" t="str">
        <f>VLOOKUP(E31,VIP!$A$2:$O17866,7,FALSE)</f>
        <v>Si</v>
      </c>
      <c r="I31" s="134" t="str">
        <f>VLOOKUP(E31,VIP!$A$2:$O9831,8,FALSE)</f>
        <v>Si</v>
      </c>
      <c r="J31" s="134" t="str">
        <f>VLOOKUP(E31,VIP!$A$2:$O9781,8,FALSE)</f>
        <v>Si</v>
      </c>
      <c r="K31" s="134" t="str">
        <f>VLOOKUP(E31,VIP!$A$2:$O13355,6,0)</f>
        <v>NO</v>
      </c>
      <c r="L31" s="132" t="s">
        <v>2220</v>
      </c>
      <c r="M31" s="153" t="s">
        <v>2669</v>
      </c>
      <c r="N31" s="128" t="s">
        <v>2463</v>
      </c>
      <c r="O31" s="137" t="s">
        <v>2465</v>
      </c>
      <c r="P31" s="134"/>
      <c r="Q31" s="154">
        <v>44321.619675925926</v>
      </c>
    </row>
    <row r="32" spans="1:17" s="96" customFormat="1" ht="18" x14ac:dyDescent="0.25">
      <c r="A32" s="134" t="str">
        <f>VLOOKUP(E32,'LISTADO ATM'!$A$2:$C$899,3,0)</f>
        <v>DISTRITO NACIONAL</v>
      </c>
      <c r="B32" s="131" t="s">
        <v>2598</v>
      </c>
      <c r="C32" s="129">
        <v>44319.742835648147</v>
      </c>
      <c r="D32" s="129" t="s">
        <v>2181</v>
      </c>
      <c r="E32" s="130">
        <v>902</v>
      </c>
      <c r="F32" s="136" t="str">
        <f>VLOOKUP(E32,VIP!$A$2:$O12945,2,0)</f>
        <v>DRBR16A</v>
      </c>
      <c r="G32" s="134" t="str">
        <f>VLOOKUP(E32,'LISTADO ATM'!$A$2:$B$898,2,0)</f>
        <v xml:space="preserve">ATM Oficina Plaza Florida </v>
      </c>
      <c r="H32" s="134" t="str">
        <f>VLOOKUP(E32,VIP!$A$2:$O17866,7,FALSE)</f>
        <v>Si</v>
      </c>
      <c r="I32" s="134" t="str">
        <f>VLOOKUP(E32,VIP!$A$2:$O9831,8,FALSE)</f>
        <v>Si</v>
      </c>
      <c r="J32" s="134" t="str">
        <f>VLOOKUP(E32,VIP!$A$2:$O9781,8,FALSE)</f>
        <v>Si</v>
      </c>
      <c r="K32" s="134" t="str">
        <f>VLOOKUP(E32,VIP!$A$2:$O13355,6,0)</f>
        <v>NO</v>
      </c>
      <c r="L32" s="132" t="s">
        <v>2220</v>
      </c>
      <c r="M32" s="153" t="s">
        <v>2669</v>
      </c>
      <c r="N32" s="128" t="s">
        <v>2463</v>
      </c>
      <c r="O32" s="137" t="s">
        <v>2465</v>
      </c>
      <c r="P32" s="134"/>
      <c r="Q32" s="154">
        <v>44321.619675925926</v>
      </c>
    </row>
    <row r="33" spans="1:17" s="96" customFormat="1" ht="18" x14ac:dyDescent="0.25">
      <c r="A33" s="134" t="str">
        <f>VLOOKUP(E33,'LISTADO ATM'!$A$2:$C$899,3,0)</f>
        <v>DISTRITO NACIONAL</v>
      </c>
      <c r="B33" s="131" t="s">
        <v>2652</v>
      </c>
      <c r="C33" s="129">
        <v>44321.085601851853</v>
      </c>
      <c r="D33" s="129" t="s">
        <v>2181</v>
      </c>
      <c r="E33" s="130">
        <v>522</v>
      </c>
      <c r="F33" s="136" t="str">
        <f>VLOOKUP(E33,VIP!$A$2:$O12900,2,0)</f>
        <v>DRBR522</v>
      </c>
      <c r="G33" s="134" t="str">
        <f>VLOOKUP(E33,'LISTADO ATM'!$A$2:$B$898,2,0)</f>
        <v xml:space="preserve">ATM Oficina Galería 360 </v>
      </c>
      <c r="H33" s="134" t="str">
        <f>VLOOKUP(E33,VIP!$A$2:$O17821,7,FALSE)</f>
        <v>Si</v>
      </c>
      <c r="I33" s="134" t="str">
        <f>VLOOKUP(E33,VIP!$A$2:$O9786,8,FALSE)</f>
        <v>Si</v>
      </c>
      <c r="J33" s="134" t="str">
        <f>VLOOKUP(E33,VIP!$A$2:$O9736,8,FALSE)</f>
        <v>Si</v>
      </c>
      <c r="K33" s="134" t="str">
        <f>VLOOKUP(E33,VIP!$A$2:$O13310,6,0)</f>
        <v>SI</v>
      </c>
      <c r="L33" s="132" t="s">
        <v>2220</v>
      </c>
      <c r="M33" s="153" t="s">
        <v>2669</v>
      </c>
      <c r="N33" s="128" t="s">
        <v>2463</v>
      </c>
      <c r="O33" s="136" t="s">
        <v>2465</v>
      </c>
      <c r="P33" s="133"/>
      <c r="Q33" s="154">
        <v>44321.788194444445</v>
      </c>
    </row>
    <row r="34" spans="1:17" s="96" customFormat="1" ht="18" x14ac:dyDescent="0.25">
      <c r="A34" s="134" t="str">
        <f>VLOOKUP(E34,'LISTADO ATM'!$A$2:$C$899,3,0)</f>
        <v>DISTRITO NACIONAL</v>
      </c>
      <c r="B34" s="131" t="s">
        <v>2647</v>
      </c>
      <c r="C34" s="129">
        <v>44321.088923611111</v>
      </c>
      <c r="D34" s="129" t="s">
        <v>2181</v>
      </c>
      <c r="E34" s="130">
        <v>224</v>
      </c>
      <c r="F34" s="136" t="str">
        <f>VLOOKUP(E34,VIP!$A$2:$O12894,2,0)</f>
        <v>DRBR224</v>
      </c>
      <c r="G34" s="134" t="str">
        <f>VLOOKUP(E34,'LISTADO ATM'!$A$2:$B$898,2,0)</f>
        <v xml:space="preserve">ATM S/M Nacional El Millón (Núñez de Cáceres) </v>
      </c>
      <c r="H34" s="134" t="str">
        <f>VLOOKUP(E34,VIP!$A$2:$O17815,7,FALSE)</f>
        <v>Si</v>
      </c>
      <c r="I34" s="134" t="str">
        <f>VLOOKUP(E34,VIP!$A$2:$O9780,8,FALSE)</f>
        <v>Si</v>
      </c>
      <c r="J34" s="134" t="str">
        <f>VLOOKUP(E34,VIP!$A$2:$O9730,8,FALSE)</f>
        <v>Si</v>
      </c>
      <c r="K34" s="134" t="str">
        <f>VLOOKUP(E34,VIP!$A$2:$O13304,6,0)</f>
        <v>SI</v>
      </c>
      <c r="L34" s="132" t="s">
        <v>2220</v>
      </c>
      <c r="M34" s="153" t="s">
        <v>2669</v>
      </c>
      <c r="N34" s="128" t="s">
        <v>2463</v>
      </c>
      <c r="O34" s="136" t="s">
        <v>2465</v>
      </c>
      <c r="P34" s="133"/>
      <c r="Q34" s="154">
        <v>44321.796527777777</v>
      </c>
    </row>
    <row r="35" spans="1:17" s="96" customFormat="1" ht="18" x14ac:dyDescent="0.25">
      <c r="A35" s="134" t="str">
        <f>VLOOKUP(E35,'LISTADO ATM'!$A$2:$C$899,3,0)</f>
        <v>DISTRITO NACIONAL</v>
      </c>
      <c r="B35" s="131" t="s">
        <v>2629</v>
      </c>
      <c r="C35" s="129">
        <v>44320.63821759259</v>
      </c>
      <c r="D35" s="129" t="s">
        <v>2181</v>
      </c>
      <c r="E35" s="130">
        <v>868</v>
      </c>
      <c r="F35" s="136" t="str">
        <f>VLOOKUP(E35,VIP!$A$2:$O12900,2,0)</f>
        <v>DRBR868</v>
      </c>
      <c r="G35" s="134" t="str">
        <f>VLOOKUP(E35,'LISTADO ATM'!$A$2:$B$898,2,0)</f>
        <v xml:space="preserve">ATM Casino Diamante </v>
      </c>
      <c r="H35" s="134" t="str">
        <f>VLOOKUP(E35,VIP!$A$2:$O17821,7,FALSE)</f>
        <v>Si</v>
      </c>
      <c r="I35" s="134" t="str">
        <f>VLOOKUP(E35,VIP!$A$2:$O9786,8,FALSE)</f>
        <v>Si</v>
      </c>
      <c r="J35" s="134" t="str">
        <f>VLOOKUP(E35,VIP!$A$2:$O9736,8,FALSE)</f>
        <v>Si</v>
      </c>
      <c r="K35" s="134" t="str">
        <f>VLOOKUP(E35,VIP!$A$2:$O13310,6,0)</f>
        <v>NO</v>
      </c>
      <c r="L35" s="132" t="s">
        <v>2220</v>
      </c>
      <c r="M35" s="153" t="s">
        <v>2669</v>
      </c>
      <c r="N35" s="128" t="s">
        <v>2463</v>
      </c>
      <c r="O35" s="136" t="s">
        <v>2465</v>
      </c>
      <c r="P35" s="133"/>
      <c r="Q35" s="154">
        <v>44321.800694444442</v>
      </c>
    </row>
    <row r="36" spans="1:17" s="96" customFormat="1" ht="18" x14ac:dyDescent="0.25">
      <c r="A36" s="134" t="str">
        <f>VLOOKUP(E36,'LISTADO ATM'!$A$2:$C$899,3,0)</f>
        <v>NORTE</v>
      </c>
      <c r="B36" s="131" t="s">
        <v>2656</v>
      </c>
      <c r="C36" s="129">
        <v>44321.077326388891</v>
      </c>
      <c r="D36" s="129" t="s">
        <v>2182</v>
      </c>
      <c r="E36" s="130">
        <v>950</v>
      </c>
      <c r="F36" s="136" t="str">
        <f>VLOOKUP(E36,VIP!$A$2:$O12904,2,0)</f>
        <v>DRBR12G</v>
      </c>
      <c r="G36" s="134" t="str">
        <f>VLOOKUP(E36,'LISTADO ATM'!$A$2:$B$898,2,0)</f>
        <v xml:space="preserve">ATM Oficina Monterrico </v>
      </c>
      <c r="H36" s="134" t="str">
        <f>VLOOKUP(E36,VIP!$A$2:$O17825,7,FALSE)</f>
        <v>Si</v>
      </c>
      <c r="I36" s="134" t="str">
        <f>VLOOKUP(E36,VIP!$A$2:$O9790,8,FALSE)</f>
        <v>Si</v>
      </c>
      <c r="J36" s="134" t="str">
        <f>VLOOKUP(E36,VIP!$A$2:$O9740,8,FALSE)</f>
        <v>Si</v>
      </c>
      <c r="K36" s="134" t="str">
        <f>VLOOKUP(E36,VIP!$A$2:$O13314,6,0)</f>
        <v>SI</v>
      </c>
      <c r="L36" s="132" t="s">
        <v>2220</v>
      </c>
      <c r="M36" s="153" t="s">
        <v>2669</v>
      </c>
      <c r="N36" s="128" t="s">
        <v>2463</v>
      </c>
      <c r="O36" s="136" t="s">
        <v>2492</v>
      </c>
      <c r="P36" s="133"/>
      <c r="Q36" s="154">
        <v>44321.800694444442</v>
      </c>
    </row>
    <row r="37" spans="1:17" s="96" customFormat="1" ht="18" x14ac:dyDescent="0.25">
      <c r="A37" s="134" t="str">
        <f>VLOOKUP(E37,'LISTADO ATM'!$A$2:$C$899,3,0)</f>
        <v>NORTE</v>
      </c>
      <c r="B37" s="131" t="s">
        <v>2665</v>
      </c>
      <c r="C37" s="129">
        <v>44321.308206018519</v>
      </c>
      <c r="D37" s="129" t="s">
        <v>2182</v>
      </c>
      <c r="E37" s="130">
        <v>595</v>
      </c>
      <c r="F37" s="136" t="str">
        <f>VLOOKUP(E37,VIP!$A$2:$O12945,2,0)</f>
        <v>DRBR595</v>
      </c>
      <c r="G37" s="134" t="str">
        <f>VLOOKUP(E37,'LISTADO ATM'!$A$2:$B$898,2,0)</f>
        <v xml:space="preserve">ATM S/M Central I (Santiago) </v>
      </c>
      <c r="H37" s="134" t="str">
        <f>VLOOKUP(E37,VIP!$A$2:$O17866,7,FALSE)</f>
        <v>Si</v>
      </c>
      <c r="I37" s="134" t="str">
        <f>VLOOKUP(E37,VIP!$A$2:$O9831,8,FALSE)</f>
        <v>Si</v>
      </c>
      <c r="J37" s="134" t="str">
        <f>VLOOKUP(E37,VIP!$A$2:$O9781,8,FALSE)</f>
        <v>Si</v>
      </c>
      <c r="K37" s="134" t="str">
        <f>VLOOKUP(E37,VIP!$A$2:$O13355,6,0)</f>
        <v>NO</v>
      </c>
      <c r="L37" s="132" t="s">
        <v>2220</v>
      </c>
      <c r="M37" s="153" t="s">
        <v>2669</v>
      </c>
      <c r="N37" s="128" t="s">
        <v>2463</v>
      </c>
      <c r="O37" s="136" t="s">
        <v>2668</v>
      </c>
      <c r="P37" s="133"/>
      <c r="Q37" s="154">
        <v>44321.802083333336</v>
      </c>
    </row>
    <row r="38" spans="1:17" s="96" customFormat="1" ht="18" x14ac:dyDescent="0.25">
      <c r="A38" s="134" t="str">
        <f>VLOOKUP(E38,'LISTADO ATM'!$A$2:$C$899,3,0)</f>
        <v>SUR</v>
      </c>
      <c r="B38" s="131" t="s">
        <v>2618</v>
      </c>
      <c r="C38" s="129">
        <v>44320.55809027778</v>
      </c>
      <c r="D38" s="129" t="s">
        <v>2181</v>
      </c>
      <c r="E38" s="130">
        <v>677</v>
      </c>
      <c r="F38" s="136" t="str">
        <f>VLOOKUP(E38,VIP!$A$2:$O12971,2,0)</f>
        <v>DRBR677</v>
      </c>
      <c r="G38" s="134" t="str">
        <f>VLOOKUP(E38,'LISTADO ATM'!$A$2:$B$898,2,0)</f>
        <v>ATM PBG Villa Jaragua</v>
      </c>
      <c r="H38" s="134" t="str">
        <f>VLOOKUP(E38,VIP!$A$2:$O17892,7,FALSE)</f>
        <v>Si</v>
      </c>
      <c r="I38" s="134" t="str">
        <f>VLOOKUP(E38,VIP!$A$2:$O9857,8,FALSE)</f>
        <v>Si</v>
      </c>
      <c r="J38" s="134" t="str">
        <f>VLOOKUP(E38,VIP!$A$2:$O9807,8,FALSE)</f>
        <v>Si</v>
      </c>
      <c r="K38" s="134" t="str">
        <f>VLOOKUP(E38,VIP!$A$2:$O13381,6,0)</f>
        <v>SI</v>
      </c>
      <c r="L38" s="132" t="s">
        <v>2246</v>
      </c>
      <c r="M38" s="153" t="s">
        <v>2669</v>
      </c>
      <c r="N38" s="128" t="s">
        <v>2607</v>
      </c>
      <c r="O38" s="136" t="s">
        <v>2465</v>
      </c>
      <c r="P38" s="134"/>
      <c r="Q38" s="154">
        <v>44321.625555555554</v>
      </c>
    </row>
    <row r="39" spans="1:17" s="96" customFormat="1" ht="18" x14ac:dyDescent="0.25">
      <c r="A39" s="149" t="str">
        <f>VLOOKUP(E39,'LISTADO ATM'!$A$2:$C$899,3,0)</f>
        <v>DISTRITO NACIONAL</v>
      </c>
      <c r="B39" s="143" t="s">
        <v>2599</v>
      </c>
      <c r="C39" s="129">
        <v>44319.725115740737</v>
      </c>
      <c r="D39" s="129" t="s">
        <v>2181</v>
      </c>
      <c r="E39" s="140">
        <v>558</v>
      </c>
      <c r="F39" s="138" t="str">
        <f>VLOOKUP(E39,VIP!$A$2:$O12956,2,0)</f>
        <v>DRBR106</v>
      </c>
      <c r="G39" s="134" t="str">
        <f>VLOOKUP(E39,'LISTADO ATM'!$A$2:$B$898,2,0)</f>
        <v xml:space="preserve">ATM Base Naval 27 de Febrero (Sans Soucí) </v>
      </c>
      <c r="H39" s="134" t="str">
        <f>VLOOKUP(E39,VIP!$A$2:$O17877,7,FALSE)</f>
        <v>Si</v>
      </c>
      <c r="I39" s="134" t="str">
        <f>VLOOKUP(E39,VIP!$A$2:$O9842,8,FALSE)</f>
        <v>Si</v>
      </c>
      <c r="J39" s="134" t="str">
        <f>VLOOKUP(E39,VIP!$A$2:$O9792,8,FALSE)</f>
        <v>Si</v>
      </c>
      <c r="K39" s="134" t="str">
        <f>VLOOKUP(E39,VIP!$A$2:$O13366,6,0)</f>
        <v>NO</v>
      </c>
      <c r="L39" s="132" t="s">
        <v>2246</v>
      </c>
      <c r="M39" s="153" t="s">
        <v>2669</v>
      </c>
      <c r="N39" s="128" t="s">
        <v>2463</v>
      </c>
      <c r="O39" s="138" t="s">
        <v>2465</v>
      </c>
      <c r="P39" s="149"/>
      <c r="Q39" s="154">
        <v>44321.626087962963</v>
      </c>
    </row>
    <row r="40" spans="1:17" s="96" customFormat="1" ht="18" x14ac:dyDescent="0.25">
      <c r="A40" s="134" t="str">
        <f>VLOOKUP(E40,'LISTADO ATM'!$A$2:$C$899,3,0)</f>
        <v>DISTRITO NACIONAL</v>
      </c>
      <c r="B40" s="131" t="s">
        <v>2655</v>
      </c>
      <c r="C40" s="129">
        <v>44321.079027777778</v>
      </c>
      <c r="D40" s="129" t="s">
        <v>2181</v>
      </c>
      <c r="E40" s="130">
        <v>906</v>
      </c>
      <c r="F40" s="136" t="str">
        <f>VLOOKUP(E40,VIP!$A$2:$O12903,2,0)</f>
        <v>DRBR906</v>
      </c>
      <c r="G40" s="134" t="str">
        <f>VLOOKUP(E40,'LISTADO ATM'!$A$2:$B$898,2,0)</f>
        <v xml:space="preserve">ATM MESCYT  </v>
      </c>
      <c r="H40" s="134" t="str">
        <f>VLOOKUP(E40,VIP!$A$2:$O17824,7,FALSE)</f>
        <v>Si</v>
      </c>
      <c r="I40" s="134" t="str">
        <f>VLOOKUP(E40,VIP!$A$2:$O9789,8,FALSE)</f>
        <v>Si</v>
      </c>
      <c r="J40" s="134" t="str">
        <f>VLOOKUP(E40,VIP!$A$2:$O9739,8,FALSE)</f>
        <v>Si</v>
      </c>
      <c r="K40" s="134" t="str">
        <f>VLOOKUP(E40,VIP!$A$2:$O13313,6,0)</f>
        <v>NO</v>
      </c>
      <c r="L40" s="132" t="s">
        <v>2246</v>
      </c>
      <c r="M40" s="153" t="s">
        <v>2669</v>
      </c>
      <c r="N40" s="128" t="s">
        <v>2463</v>
      </c>
      <c r="O40" s="136" t="s">
        <v>2465</v>
      </c>
      <c r="P40" s="133"/>
      <c r="Q40" s="154">
        <v>44321.793055555558</v>
      </c>
    </row>
    <row r="41" spans="1:17" s="96" customFormat="1" ht="18" x14ac:dyDescent="0.25">
      <c r="A41" s="134" t="str">
        <f>VLOOKUP(E41,'LISTADO ATM'!$A$2:$C$899,3,0)</f>
        <v>ESTE</v>
      </c>
      <c r="B41" s="131" t="s">
        <v>2660</v>
      </c>
      <c r="C41" s="129">
        <v>44321.17015046296</v>
      </c>
      <c r="D41" s="129" t="s">
        <v>2459</v>
      </c>
      <c r="E41" s="130">
        <v>158</v>
      </c>
      <c r="F41" s="136" t="str">
        <f>VLOOKUP(E41,VIP!$A$2:$O12895,2,0)</f>
        <v>DRBR158</v>
      </c>
      <c r="G41" s="134" t="str">
        <f>VLOOKUP(E41,'LISTADO ATM'!$A$2:$B$898,2,0)</f>
        <v xml:space="preserve">ATM Oficina Romana Norte </v>
      </c>
      <c r="H41" s="134" t="str">
        <f>VLOOKUP(E41,VIP!$A$2:$O17816,7,FALSE)</f>
        <v>Si</v>
      </c>
      <c r="I41" s="134" t="str">
        <f>VLOOKUP(E41,VIP!$A$2:$O9781,8,FALSE)</f>
        <v>Si</v>
      </c>
      <c r="J41" s="134" t="str">
        <f>VLOOKUP(E41,VIP!$A$2:$O9731,8,FALSE)</f>
        <v>Si</v>
      </c>
      <c r="K41" s="134" t="str">
        <f>VLOOKUP(E41,VIP!$A$2:$O13305,6,0)</f>
        <v>SI</v>
      </c>
      <c r="L41" s="132" t="s">
        <v>2581</v>
      </c>
      <c r="M41" s="153" t="s">
        <v>2669</v>
      </c>
      <c r="N41" s="128" t="s">
        <v>2463</v>
      </c>
      <c r="O41" s="136" t="s">
        <v>2464</v>
      </c>
      <c r="P41" s="133"/>
      <c r="Q41" s="154">
        <v>44321.442175925928</v>
      </c>
    </row>
    <row r="42" spans="1:17" ht="18" x14ac:dyDescent="0.25">
      <c r="A42" s="134" t="str">
        <f>VLOOKUP(E42,'LISTADO ATM'!$A$2:$C$899,3,0)</f>
        <v>SUR</v>
      </c>
      <c r="B42" s="131" t="s">
        <v>2643</v>
      </c>
      <c r="C42" s="129">
        <v>44320.96707175926</v>
      </c>
      <c r="D42" s="129" t="s">
        <v>2459</v>
      </c>
      <c r="E42" s="130">
        <v>44</v>
      </c>
      <c r="F42" s="137" t="str">
        <f>VLOOKUP(E42,VIP!$A$2:$O12907,2,0)</f>
        <v>DRBR044</v>
      </c>
      <c r="G42" s="134" t="str">
        <f>VLOOKUP(E42,'LISTADO ATM'!$A$2:$B$898,2,0)</f>
        <v xml:space="preserve">ATM Oficina Pedernales </v>
      </c>
      <c r="H42" s="134" t="str">
        <f>VLOOKUP(E42,VIP!$A$2:$O17828,7,FALSE)</f>
        <v>Si</v>
      </c>
      <c r="I42" s="134" t="str">
        <f>VLOOKUP(E42,VIP!$A$2:$O9793,8,FALSE)</f>
        <v>Si</v>
      </c>
      <c r="J42" s="134" t="str">
        <f>VLOOKUP(E42,VIP!$A$2:$O9743,8,FALSE)</f>
        <v>Si</v>
      </c>
      <c r="K42" s="134" t="str">
        <f>VLOOKUP(E42,VIP!$A$2:$O13317,6,0)</f>
        <v>SI</v>
      </c>
      <c r="L42" s="132" t="s">
        <v>2581</v>
      </c>
      <c r="M42" s="153" t="s">
        <v>2669</v>
      </c>
      <c r="N42" s="128" t="s">
        <v>2463</v>
      </c>
      <c r="O42" s="137" t="s">
        <v>2464</v>
      </c>
      <c r="P42" s="133"/>
      <c r="Q42" s="154">
        <v>44321.443483796298</v>
      </c>
    </row>
    <row r="43" spans="1:17" ht="18" x14ac:dyDescent="0.25">
      <c r="A43" s="134" t="str">
        <f>VLOOKUP(E43,'LISTADO ATM'!$A$2:$C$899,3,0)</f>
        <v>NORTE</v>
      </c>
      <c r="B43" s="131" t="s">
        <v>2617</v>
      </c>
      <c r="C43" s="129">
        <v>44320.568657407406</v>
      </c>
      <c r="D43" s="129" t="s">
        <v>2483</v>
      </c>
      <c r="E43" s="130">
        <v>431</v>
      </c>
      <c r="F43" s="137" t="str">
        <f>VLOOKUP(E43,VIP!$A$2:$O12969,2,0)</f>
        <v>DRBR583</v>
      </c>
      <c r="G43" s="134" t="str">
        <f>VLOOKUP(E43,'LISTADO ATM'!$A$2:$B$898,2,0)</f>
        <v xml:space="preserve">ATM Autoservicio Sol (Santiago) </v>
      </c>
      <c r="H43" s="134" t="str">
        <f>VLOOKUP(E43,VIP!$A$2:$O17890,7,FALSE)</f>
        <v>Si</v>
      </c>
      <c r="I43" s="134" t="str">
        <f>VLOOKUP(E43,VIP!$A$2:$O9855,8,FALSE)</f>
        <v>Si</v>
      </c>
      <c r="J43" s="134" t="str">
        <f>VLOOKUP(E43,VIP!$A$2:$O9805,8,FALSE)</f>
        <v>Si</v>
      </c>
      <c r="K43" s="134" t="str">
        <f>VLOOKUP(E43,VIP!$A$2:$O13379,6,0)</f>
        <v>SI</v>
      </c>
      <c r="L43" s="132" t="s">
        <v>2581</v>
      </c>
      <c r="M43" s="153" t="s">
        <v>2669</v>
      </c>
      <c r="N43" s="128" t="s">
        <v>2463</v>
      </c>
      <c r="O43" s="137" t="s">
        <v>2484</v>
      </c>
      <c r="P43" s="134"/>
      <c r="Q43" s="154">
        <v>44321.447453703702</v>
      </c>
    </row>
    <row r="44" spans="1:17" ht="18" x14ac:dyDescent="0.25">
      <c r="A44" s="134" t="str">
        <f>VLOOKUP(E44,'LISTADO ATM'!$A$2:$C$899,3,0)</f>
        <v>NORTE</v>
      </c>
      <c r="B44" s="131" t="s">
        <v>2605</v>
      </c>
      <c r="C44" s="129">
        <v>44320.018275462964</v>
      </c>
      <c r="D44" s="129" t="s">
        <v>2483</v>
      </c>
      <c r="E44" s="130">
        <v>944</v>
      </c>
      <c r="F44" s="137" t="str">
        <f>VLOOKUP(E44,VIP!$A$2:$O12977,2,0)</f>
        <v>DRBR944</v>
      </c>
      <c r="G44" s="134" t="str">
        <f>VLOOKUP(E44,'LISTADO ATM'!$A$2:$B$898,2,0)</f>
        <v xml:space="preserve">ATM UNP Mao </v>
      </c>
      <c r="H44" s="134" t="str">
        <f>VLOOKUP(E44,VIP!$A$2:$O17898,7,FALSE)</f>
        <v>Si</v>
      </c>
      <c r="I44" s="134" t="str">
        <f>VLOOKUP(E44,VIP!$A$2:$O9863,8,FALSE)</f>
        <v>Si</v>
      </c>
      <c r="J44" s="134" t="str">
        <f>VLOOKUP(E44,VIP!$A$2:$O9813,8,FALSE)</f>
        <v>Si</v>
      </c>
      <c r="K44" s="134" t="str">
        <f>VLOOKUP(E44,VIP!$A$2:$O13387,6,0)</f>
        <v>NO</v>
      </c>
      <c r="L44" s="132" t="s">
        <v>2581</v>
      </c>
      <c r="M44" s="153" t="s">
        <v>2669</v>
      </c>
      <c r="N44" s="128" t="s">
        <v>2463</v>
      </c>
      <c r="O44" s="137" t="s">
        <v>2484</v>
      </c>
      <c r="P44" s="134"/>
      <c r="Q44" s="154">
        <v>44321.447974537034</v>
      </c>
    </row>
    <row r="45" spans="1:17" ht="18" x14ac:dyDescent="0.25">
      <c r="A45" s="134" t="str">
        <f>VLOOKUP(E45,'LISTADO ATM'!$A$2:$C$899,3,0)</f>
        <v>DISTRITO NACIONAL</v>
      </c>
      <c r="B45" s="131" t="s">
        <v>2579</v>
      </c>
      <c r="C45" s="129">
        <v>44317.434791666667</v>
      </c>
      <c r="D45" s="129" t="s">
        <v>2459</v>
      </c>
      <c r="E45" s="130">
        <v>70</v>
      </c>
      <c r="F45" s="137" t="str">
        <f>VLOOKUP(E45,VIP!$A$2:$O13012,2,0)</f>
        <v>DRBR070</v>
      </c>
      <c r="G45" s="134" t="str">
        <f>VLOOKUP(E45,'LISTADO ATM'!$A$2:$B$898,2,0)</f>
        <v xml:space="preserve">ATM Autoservicio Plaza Lama Zona Oriental </v>
      </c>
      <c r="H45" s="134" t="str">
        <f>VLOOKUP(E45,VIP!$A$2:$O17933,7,FALSE)</f>
        <v>Si</v>
      </c>
      <c r="I45" s="134" t="str">
        <f>VLOOKUP(E45,VIP!$A$2:$O9898,8,FALSE)</f>
        <v>Si</v>
      </c>
      <c r="J45" s="134" t="str">
        <f>VLOOKUP(E45,VIP!$A$2:$O9848,8,FALSE)</f>
        <v>Si</v>
      </c>
      <c r="K45" s="134" t="str">
        <f>VLOOKUP(E45,VIP!$A$2:$O13422,6,0)</f>
        <v>NO</v>
      </c>
      <c r="L45" s="132" t="s">
        <v>2581</v>
      </c>
      <c r="M45" s="153" t="s">
        <v>2669</v>
      </c>
      <c r="N45" s="128" t="s">
        <v>2463</v>
      </c>
      <c r="O45" s="137" t="s">
        <v>2464</v>
      </c>
      <c r="P45" s="134"/>
      <c r="Q45" s="154">
        <v>44321.448287037034</v>
      </c>
    </row>
    <row r="46" spans="1:17" ht="18" x14ac:dyDescent="0.25">
      <c r="A46" s="134" t="str">
        <f>VLOOKUP(E46,'LISTADO ATM'!$A$2:$C$899,3,0)</f>
        <v>DISTRITO NACIONAL</v>
      </c>
      <c r="B46" s="131" t="s">
        <v>2661</v>
      </c>
      <c r="C46" s="129">
        <v>44321.168402777781</v>
      </c>
      <c r="D46" s="129" t="s">
        <v>2459</v>
      </c>
      <c r="E46" s="130">
        <v>312</v>
      </c>
      <c r="F46" s="137" t="str">
        <f>VLOOKUP(E46,VIP!$A$2:$O12896,2,0)</f>
        <v>DRBR312</v>
      </c>
      <c r="G46" s="134" t="str">
        <f>VLOOKUP(E46,'LISTADO ATM'!$A$2:$B$898,2,0)</f>
        <v xml:space="preserve">ATM Oficina Tiradentes II (Naco) </v>
      </c>
      <c r="H46" s="134" t="str">
        <f>VLOOKUP(E46,VIP!$A$2:$O17817,7,FALSE)</f>
        <v>Si</v>
      </c>
      <c r="I46" s="134" t="str">
        <f>VLOOKUP(E46,VIP!$A$2:$O9782,8,FALSE)</f>
        <v>Si</v>
      </c>
      <c r="J46" s="134" t="str">
        <f>VLOOKUP(E46,VIP!$A$2:$O9732,8,FALSE)</f>
        <v>Si</v>
      </c>
      <c r="K46" s="134" t="str">
        <f>VLOOKUP(E46,VIP!$A$2:$O13306,6,0)</f>
        <v>NO</v>
      </c>
      <c r="L46" s="132" t="s">
        <v>2581</v>
      </c>
      <c r="M46" s="153" t="s">
        <v>2669</v>
      </c>
      <c r="N46" s="128" t="s">
        <v>2463</v>
      </c>
      <c r="O46" s="137" t="s">
        <v>2464</v>
      </c>
      <c r="P46" s="133"/>
      <c r="Q46" s="154">
        <v>44321.448576388888</v>
      </c>
    </row>
    <row r="47" spans="1:17" ht="18" x14ac:dyDescent="0.25">
      <c r="A47" s="134" t="str">
        <f>VLOOKUP(E47,'LISTADO ATM'!$A$2:$C$899,3,0)</f>
        <v>DISTRITO NACIONAL</v>
      </c>
      <c r="B47" s="131" t="s">
        <v>2662</v>
      </c>
      <c r="C47" s="129">
        <v>44321.162534722222</v>
      </c>
      <c r="D47" s="129" t="s">
        <v>2483</v>
      </c>
      <c r="E47" s="130">
        <v>410</v>
      </c>
      <c r="F47" s="137" t="str">
        <f>VLOOKUP(E47,VIP!$A$2:$O12897,2,0)</f>
        <v>DRBR410</v>
      </c>
      <c r="G47" s="134" t="str">
        <f>VLOOKUP(E47,'LISTADO ATM'!$A$2:$B$898,2,0)</f>
        <v xml:space="preserve">ATM Oficina Las Palmas de Herrera II </v>
      </c>
      <c r="H47" s="134" t="str">
        <f>VLOOKUP(E47,VIP!$A$2:$O17818,7,FALSE)</f>
        <v>Si</v>
      </c>
      <c r="I47" s="134" t="str">
        <f>VLOOKUP(E47,VIP!$A$2:$O9783,8,FALSE)</f>
        <v>Si</v>
      </c>
      <c r="J47" s="134" t="str">
        <f>VLOOKUP(E47,VIP!$A$2:$O9733,8,FALSE)</f>
        <v>Si</v>
      </c>
      <c r="K47" s="134" t="str">
        <f>VLOOKUP(E47,VIP!$A$2:$O13307,6,0)</f>
        <v>NO</v>
      </c>
      <c r="L47" s="132" t="s">
        <v>2581</v>
      </c>
      <c r="M47" s="153" t="s">
        <v>2669</v>
      </c>
      <c r="N47" s="128" t="s">
        <v>2463</v>
      </c>
      <c r="O47" s="138" t="s">
        <v>2484</v>
      </c>
      <c r="P47" s="133"/>
      <c r="Q47" s="154">
        <v>44321.448854166665</v>
      </c>
    </row>
    <row r="48" spans="1:17" ht="18" x14ac:dyDescent="0.25">
      <c r="A48" s="134" t="str">
        <f>VLOOKUP(E48,'LISTADO ATM'!$A$2:$C$899,3,0)</f>
        <v>SUR</v>
      </c>
      <c r="B48" s="131" t="s">
        <v>2585</v>
      </c>
      <c r="C48" s="129">
        <v>44316.861608796295</v>
      </c>
      <c r="D48" s="129" t="s">
        <v>2483</v>
      </c>
      <c r="E48" s="130">
        <v>5</v>
      </c>
      <c r="F48" s="138" t="str">
        <f>VLOOKUP(E48,VIP!$A$2:$O12981,2,0)</f>
        <v>DRBR005</v>
      </c>
      <c r="G48" s="134" t="str">
        <f>VLOOKUP(E48,'LISTADO ATM'!$A$2:$B$898,2,0)</f>
        <v>ATM Oficina Autoservicio Villa Ofelia (San Juan)</v>
      </c>
      <c r="H48" s="134" t="str">
        <f>VLOOKUP(E48,VIP!$A$2:$O17902,7,FALSE)</f>
        <v>Si</v>
      </c>
      <c r="I48" s="134" t="str">
        <f>VLOOKUP(E48,VIP!$A$2:$O9867,8,FALSE)</f>
        <v>Si</v>
      </c>
      <c r="J48" s="134" t="str">
        <f>VLOOKUP(E48,VIP!$A$2:$O9817,8,FALSE)</f>
        <v>Si</v>
      </c>
      <c r="K48" s="134" t="str">
        <f>VLOOKUP(E48,VIP!$A$2:$O13391,6,0)</f>
        <v>NO</v>
      </c>
      <c r="L48" s="132" t="s">
        <v>2513</v>
      </c>
      <c r="M48" s="153" t="s">
        <v>2669</v>
      </c>
      <c r="N48" s="128" t="s">
        <v>2463</v>
      </c>
      <c r="O48" s="138" t="s">
        <v>2484</v>
      </c>
      <c r="P48" s="134"/>
      <c r="Q48" s="154">
        <v>44321.428159722222</v>
      </c>
    </row>
    <row r="49" spans="1:17" ht="18" x14ac:dyDescent="0.25">
      <c r="A49" s="134" t="str">
        <f>VLOOKUP(E49,'LISTADO ATM'!$A$2:$C$899,3,0)</f>
        <v>NORTE</v>
      </c>
      <c r="B49" s="131" t="s">
        <v>2610</v>
      </c>
      <c r="C49" s="129">
        <v>44320.496793981481</v>
      </c>
      <c r="D49" s="129" t="s">
        <v>2574</v>
      </c>
      <c r="E49" s="130">
        <v>383</v>
      </c>
      <c r="F49" s="138" t="str">
        <f>VLOOKUP(E49,VIP!$A$2:$O12982,2,0)</f>
        <v>DRBR383</v>
      </c>
      <c r="G49" s="134" t="str">
        <f>VLOOKUP(E49,'LISTADO ATM'!$A$2:$B$898,2,0)</f>
        <v>ATM S/M Daniel (Dajabón)</v>
      </c>
      <c r="H49" s="134" t="str">
        <f>VLOOKUP(E49,VIP!$A$2:$O17903,7,FALSE)</f>
        <v>N/A</v>
      </c>
      <c r="I49" s="134" t="str">
        <f>VLOOKUP(E49,VIP!$A$2:$O9868,8,FALSE)</f>
        <v>N/A</v>
      </c>
      <c r="J49" s="134" t="str">
        <f>VLOOKUP(E49,VIP!$A$2:$O9818,8,FALSE)</f>
        <v>N/A</v>
      </c>
      <c r="K49" s="134" t="str">
        <f>VLOOKUP(E49,VIP!$A$2:$O13392,6,0)</f>
        <v>N/A</v>
      </c>
      <c r="L49" s="132" t="s">
        <v>2513</v>
      </c>
      <c r="M49" s="153" t="s">
        <v>2669</v>
      </c>
      <c r="N49" s="128" t="s">
        <v>2463</v>
      </c>
      <c r="O49" s="138" t="s">
        <v>2575</v>
      </c>
      <c r="P49" s="134"/>
      <c r="Q49" s="154">
        <v>44321.563888888886</v>
      </c>
    </row>
    <row r="50" spans="1:17" ht="18" x14ac:dyDescent="0.25">
      <c r="A50" s="134" t="str">
        <f>VLOOKUP(E50,'LISTADO ATM'!$A$2:$C$899,3,0)</f>
        <v>DISTRITO NACIONAL</v>
      </c>
      <c r="B50" s="131" t="s">
        <v>2590</v>
      </c>
      <c r="C50" s="129">
        <v>44318.713680555556</v>
      </c>
      <c r="D50" s="129" t="s">
        <v>2459</v>
      </c>
      <c r="E50" s="130">
        <v>54</v>
      </c>
      <c r="F50" s="138" t="str">
        <f>VLOOKUP(E50,VIP!$A$2:$O12939,2,0)</f>
        <v>DRBR054</v>
      </c>
      <c r="G50" s="134" t="str">
        <f>VLOOKUP(E50,'LISTADO ATM'!$A$2:$B$898,2,0)</f>
        <v xml:space="preserve">ATM Autoservicio Galería 360 </v>
      </c>
      <c r="H50" s="134" t="str">
        <f>VLOOKUP(E50,VIP!$A$2:$O17860,7,FALSE)</f>
        <v>Si</v>
      </c>
      <c r="I50" s="134" t="str">
        <f>VLOOKUP(E50,VIP!$A$2:$O9825,8,FALSE)</f>
        <v>Si</v>
      </c>
      <c r="J50" s="134" t="str">
        <f>VLOOKUP(E50,VIP!$A$2:$O9775,8,FALSE)</f>
        <v>Si</v>
      </c>
      <c r="K50" s="134" t="str">
        <f>VLOOKUP(E50,VIP!$A$2:$O13349,6,0)</f>
        <v>NO</v>
      </c>
      <c r="L50" s="132" t="s">
        <v>2513</v>
      </c>
      <c r="M50" s="153" t="s">
        <v>2669</v>
      </c>
      <c r="N50" s="128" t="s">
        <v>2463</v>
      </c>
      <c r="O50" s="138" t="s">
        <v>2464</v>
      </c>
      <c r="P50" s="134"/>
      <c r="Q50" s="154">
        <v>44321.621689814812</v>
      </c>
    </row>
    <row r="51" spans="1:17" ht="18" x14ac:dyDescent="0.25">
      <c r="A51" s="134" t="str">
        <f>VLOOKUP(E51,'LISTADO ATM'!$A$2:$C$899,3,0)</f>
        <v>DISTRITO NACIONAL</v>
      </c>
      <c r="B51" s="131" t="s">
        <v>2576</v>
      </c>
      <c r="C51" s="129">
        <v>44316.891087962962</v>
      </c>
      <c r="D51" s="129" t="s">
        <v>2459</v>
      </c>
      <c r="E51" s="130">
        <v>816</v>
      </c>
      <c r="F51" s="138" t="str">
        <f>VLOOKUP(E51,VIP!$A$2:$O12957,2,0)</f>
        <v>DRBR816</v>
      </c>
      <c r="G51" s="134" t="str">
        <f>VLOOKUP(E51,'LISTADO ATM'!$A$2:$B$898,2,0)</f>
        <v xml:space="preserve">ATM Oficina Pedro Brand </v>
      </c>
      <c r="H51" s="134" t="str">
        <f>VLOOKUP(E51,VIP!$A$2:$O17878,7,FALSE)</f>
        <v>Si</v>
      </c>
      <c r="I51" s="134" t="str">
        <f>VLOOKUP(E51,VIP!$A$2:$O9843,8,FALSE)</f>
        <v>Si</v>
      </c>
      <c r="J51" s="134" t="str">
        <f>VLOOKUP(E51,VIP!$A$2:$O9793,8,FALSE)</f>
        <v>Si</v>
      </c>
      <c r="K51" s="134" t="str">
        <f>VLOOKUP(E51,VIP!$A$2:$O13367,6,0)</f>
        <v>NO</v>
      </c>
      <c r="L51" s="132" t="s">
        <v>2513</v>
      </c>
      <c r="M51" s="153" t="s">
        <v>2669</v>
      </c>
      <c r="N51" s="128" t="s">
        <v>2463</v>
      </c>
      <c r="O51" s="138" t="s">
        <v>2464</v>
      </c>
      <c r="P51" s="134"/>
      <c r="Q51" s="154">
        <v>44321.628078703703</v>
      </c>
    </row>
    <row r="52" spans="1:17" ht="18" x14ac:dyDescent="0.25">
      <c r="A52" s="134" t="str">
        <f>VLOOKUP(E52,'LISTADO ATM'!$A$2:$C$899,3,0)</f>
        <v>SUR</v>
      </c>
      <c r="B52" s="131" t="s">
        <v>2642</v>
      </c>
      <c r="C52" s="129">
        <v>44320.965370370373</v>
      </c>
      <c r="D52" s="129" t="s">
        <v>2459</v>
      </c>
      <c r="E52" s="130">
        <v>781</v>
      </c>
      <c r="F52" s="138" t="str">
        <f>VLOOKUP(E52,VIP!$A$2:$O12891,2,0)</f>
        <v>DRBR186</v>
      </c>
      <c r="G52" s="134" t="str">
        <f>VLOOKUP(E52,'LISTADO ATM'!$A$2:$B$898,2,0)</f>
        <v xml:space="preserve">ATM Estación Isla Barahona </v>
      </c>
      <c r="H52" s="134" t="str">
        <f>VLOOKUP(E52,VIP!$A$2:$O17812,7,FALSE)</f>
        <v>Si</v>
      </c>
      <c r="I52" s="134" t="str">
        <f>VLOOKUP(E52,VIP!$A$2:$O9777,8,FALSE)</f>
        <v>Si</v>
      </c>
      <c r="J52" s="134" t="str">
        <f>VLOOKUP(E52,VIP!$A$2:$O9727,8,FALSE)</f>
        <v>Si</v>
      </c>
      <c r="K52" s="134" t="str">
        <f>VLOOKUP(E52,VIP!$A$2:$O13301,6,0)</f>
        <v>NO</v>
      </c>
      <c r="L52" s="132" t="s">
        <v>2450</v>
      </c>
      <c r="M52" s="153" t="s">
        <v>2669</v>
      </c>
      <c r="N52" s="128" t="s">
        <v>2463</v>
      </c>
      <c r="O52" s="138" t="s">
        <v>2464</v>
      </c>
      <c r="P52" s="133"/>
      <c r="Q52" s="154">
        <v>44321.455034722225</v>
      </c>
    </row>
    <row r="53" spans="1:17" ht="18" x14ac:dyDescent="0.25">
      <c r="A53" s="134" t="str">
        <f>VLOOKUP(E53,'LISTADO ATM'!$A$2:$C$899,3,0)</f>
        <v>DISTRITO NACIONAL</v>
      </c>
      <c r="B53" s="131" t="s">
        <v>2640</v>
      </c>
      <c r="C53" s="129">
        <v>44320.963425925926</v>
      </c>
      <c r="D53" s="129" t="s">
        <v>2459</v>
      </c>
      <c r="E53" s="130">
        <v>327</v>
      </c>
      <c r="F53" s="138" t="str">
        <f>VLOOKUP(E53,VIP!$A$2:$O12889,2,0)</f>
        <v>DRBR327</v>
      </c>
      <c r="G53" s="134" t="str">
        <f>VLOOKUP(E53,'LISTADO ATM'!$A$2:$B$898,2,0)</f>
        <v xml:space="preserve">ATM UNP CCN (Nacional 27 de Febrero) </v>
      </c>
      <c r="H53" s="134" t="str">
        <f>VLOOKUP(E53,VIP!$A$2:$O17810,7,FALSE)</f>
        <v>Si</v>
      </c>
      <c r="I53" s="134" t="str">
        <f>VLOOKUP(E53,VIP!$A$2:$O9775,8,FALSE)</f>
        <v>Si</v>
      </c>
      <c r="J53" s="134" t="str">
        <f>VLOOKUP(E53,VIP!$A$2:$O9725,8,FALSE)</f>
        <v>Si</v>
      </c>
      <c r="K53" s="134" t="str">
        <f>VLOOKUP(E53,VIP!$A$2:$O13299,6,0)</f>
        <v>NO</v>
      </c>
      <c r="L53" s="132" t="s">
        <v>2450</v>
      </c>
      <c r="M53" s="153" t="s">
        <v>2669</v>
      </c>
      <c r="N53" s="128" t="s">
        <v>2463</v>
      </c>
      <c r="O53" s="138" t="s">
        <v>2464</v>
      </c>
      <c r="P53" s="133"/>
      <c r="Q53" s="154">
        <v>44321.547060185185</v>
      </c>
    </row>
    <row r="54" spans="1:17" ht="18" x14ac:dyDescent="0.25">
      <c r="A54" s="134" t="str">
        <f>VLOOKUP(E54,'LISTADO ATM'!$A$2:$C$899,3,0)</f>
        <v>NORTE</v>
      </c>
      <c r="B54" s="131" t="s">
        <v>2641</v>
      </c>
      <c r="C54" s="129">
        <v>44320.96435185185</v>
      </c>
      <c r="D54" s="129" t="s">
        <v>2574</v>
      </c>
      <c r="E54" s="130">
        <v>496</v>
      </c>
      <c r="F54" s="138" t="str">
        <f>VLOOKUP(E54,VIP!$A$2:$O12890,2,0)</f>
        <v>DRBR496</v>
      </c>
      <c r="G54" s="134" t="str">
        <f>VLOOKUP(E54,'LISTADO ATM'!$A$2:$B$898,2,0)</f>
        <v xml:space="preserve">ATM Multicentro La Sirena Bonao </v>
      </c>
      <c r="H54" s="134" t="str">
        <f>VLOOKUP(E54,VIP!$A$2:$O17811,7,FALSE)</f>
        <v>Si</v>
      </c>
      <c r="I54" s="134" t="str">
        <f>VLOOKUP(E54,VIP!$A$2:$O9776,8,FALSE)</f>
        <v>Si</v>
      </c>
      <c r="J54" s="134" t="str">
        <f>VLOOKUP(E54,VIP!$A$2:$O9726,8,FALSE)</f>
        <v>Si</v>
      </c>
      <c r="K54" s="134" t="str">
        <f>VLOOKUP(E54,VIP!$A$2:$O13300,6,0)</f>
        <v>NO</v>
      </c>
      <c r="L54" s="132" t="s">
        <v>2450</v>
      </c>
      <c r="M54" s="153" t="s">
        <v>2669</v>
      </c>
      <c r="N54" s="128" t="s">
        <v>2463</v>
      </c>
      <c r="O54" s="138" t="s">
        <v>2575</v>
      </c>
      <c r="P54" s="133"/>
      <c r="Q54" s="154">
        <v>44321.616574074076</v>
      </c>
    </row>
    <row r="55" spans="1:17" ht="18" x14ac:dyDescent="0.25">
      <c r="A55" s="134" t="str">
        <f>VLOOKUP(E55,'LISTADO ATM'!$A$2:$C$899,3,0)</f>
        <v>SUR</v>
      </c>
      <c r="B55" s="131" t="s">
        <v>2663</v>
      </c>
      <c r="C55" s="129">
        <v>44321.143287037034</v>
      </c>
      <c r="D55" s="129" t="s">
        <v>2459</v>
      </c>
      <c r="E55" s="130">
        <v>873</v>
      </c>
      <c r="F55" s="138" t="str">
        <f>VLOOKUP(E55,VIP!$A$2:$O12898,2,0)</f>
        <v>DRBR873</v>
      </c>
      <c r="G55" s="134" t="str">
        <f>VLOOKUP(E55,'LISTADO ATM'!$A$2:$B$898,2,0)</f>
        <v xml:space="preserve">ATM Centro de Caja San Cristóbal II </v>
      </c>
      <c r="H55" s="134" t="str">
        <f>VLOOKUP(E55,VIP!$A$2:$O17819,7,FALSE)</f>
        <v>Si</v>
      </c>
      <c r="I55" s="134" t="str">
        <f>VLOOKUP(E55,VIP!$A$2:$O9784,8,FALSE)</f>
        <v>Si</v>
      </c>
      <c r="J55" s="134" t="str">
        <f>VLOOKUP(E55,VIP!$A$2:$O9734,8,FALSE)</f>
        <v>Si</v>
      </c>
      <c r="K55" s="134" t="str">
        <f>VLOOKUP(E55,VIP!$A$2:$O13308,6,0)</f>
        <v>SI</v>
      </c>
      <c r="L55" s="132" t="s">
        <v>2450</v>
      </c>
      <c r="M55" s="153" t="s">
        <v>2669</v>
      </c>
      <c r="N55" s="128" t="s">
        <v>2463</v>
      </c>
      <c r="O55" s="138" t="s">
        <v>2464</v>
      </c>
      <c r="P55" s="133"/>
      <c r="Q55" s="154">
        <v>44321.621493055558</v>
      </c>
    </row>
    <row r="56" spans="1:17" ht="18" x14ac:dyDescent="0.25">
      <c r="A56" s="134" t="str">
        <f>VLOOKUP(E56,'LISTADO ATM'!$A$2:$C$899,3,0)</f>
        <v>DISTRITO NACIONAL</v>
      </c>
      <c r="B56" s="131" t="s">
        <v>2615</v>
      </c>
      <c r="C56" s="129">
        <v>44320.621608796297</v>
      </c>
      <c r="D56" s="129" t="s">
        <v>2459</v>
      </c>
      <c r="E56" s="130">
        <v>622</v>
      </c>
      <c r="F56" s="138" t="str">
        <f>VLOOKUP(E56,VIP!$A$2:$O12966,2,0)</f>
        <v>DRBR622</v>
      </c>
      <c r="G56" s="134" t="str">
        <f>VLOOKUP(E56,'LISTADO ATM'!$A$2:$B$898,2,0)</f>
        <v xml:space="preserve">ATM Ayuntamiento D.N. </v>
      </c>
      <c r="H56" s="134" t="str">
        <f>VLOOKUP(E56,VIP!$A$2:$O17887,7,FALSE)</f>
        <v>Si</v>
      </c>
      <c r="I56" s="134" t="str">
        <f>VLOOKUP(E56,VIP!$A$2:$O9852,8,FALSE)</f>
        <v>Si</v>
      </c>
      <c r="J56" s="134" t="str">
        <f>VLOOKUP(E56,VIP!$A$2:$O9802,8,FALSE)</f>
        <v>Si</v>
      </c>
      <c r="K56" s="134" t="str">
        <f>VLOOKUP(E56,VIP!$A$2:$O13376,6,0)</f>
        <v>NO</v>
      </c>
      <c r="L56" s="132" t="s">
        <v>2450</v>
      </c>
      <c r="M56" s="153" t="s">
        <v>2669</v>
      </c>
      <c r="N56" s="128" t="s">
        <v>2463</v>
      </c>
      <c r="O56" s="138" t="s">
        <v>2464</v>
      </c>
      <c r="P56" s="134"/>
      <c r="Q56" s="154">
        <v>44321.627870370372</v>
      </c>
    </row>
    <row r="57" spans="1:17" ht="18" x14ac:dyDescent="0.25">
      <c r="A57" s="134" t="str">
        <f>VLOOKUP(E57,'LISTADO ATM'!$A$2:$C$899,3,0)</f>
        <v>DISTRITO NACIONAL</v>
      </c>
      <c r="B57" s="131" t="s">
        <v>2620</v>
      </c>
      <c r="C57" s="129">
        <v>44320.736793981479</v>
      </c>
      <c r="D57" s="129" t="s">
        <v>2459</v>
      </c>
      <c r="E57" s="130">
        <v>162</v>
      </c>
      <c r="F57" s="138" t="str">
        <f>VLOOKUP(E57,VIP!$A$2:$O12885,2,0)</f>
        <v>DRBR162</v>
      </c>
      <c r="G57" s="134" t="str">
        <f>VLOOKUP(E57,'LISTADO ATM'!$A$2:$B$898,2,0)</f>
        <v xml:space="preserve">ATM Oficina Tiradentes I </v>
      </c>
      <c r="H57" s="134" t="str">
        <f>VLOOKUP(E57,VIP!$A$2:$O17806,7,FALSE)</f>
        <v>Si</v>
      </c>
      <c r="I57" s="134" t="str">
        <f>VLOOKUP(E57,VIP!$A$2:$O9771,8,FALSE)</f>
        <v>Si</v>
      </c>
      <c r="J57" s="134" t="str">
        <f>VLOOKUP(E57,VIP!$A$2:$O9721,8,FALSE)</f>
        <v>Si</v>
      </c>
      <c r="K57" s="134" t="str">
        <f>VLOOKUP(E57,VIP!$A$2:$O13295,6,0)</f>
        <v>NO</v>
      </c>
      <c r="L57" s="132" t="s">
        <v>2450</v>
      </c>
      <c r="M57" s="153" t="s">
        <v>2669</v>
      </c>
      <c r="N57" s="128" t="s">
        <v>2463</v>
      </c>
      <c r="O57" s="138" t="s">
        <v>2464</v>
      </c>
      <c r="P57" s="133"/>
      <c r="Q57" s="154">
        <v>44321.628923611112</v>
      </c>
    </row>
    <row r="58" spans="1:17" ht="18" x14ac:dyDescent="0.25">
      <c r="A58" s="134" t="str">
        <f>VLOOKUP(E58,'LISTADO ATM'!$A$2:$C$899,3,0)</f>
        <v>ESTE</v>
      </c>
      <c r="B58" s="131" t="s">
        <v>2628</v>
      </c>
      <c r="C58" s="129">
        <v>44320.664097222223</v>
      </c>
      <c r="D58" s="129" t="s">
        <v>2459</v>
      </c>
      <c r="E58" s="130">
        <v>495</v>
      </c>
      <c r="F58" s="138" t="str">
        <f>VLOOKUP(E58,VIP!$A$2:$O12898,2,0)</f>
        <v>DRBR495</v>
      </c>
      <c r="G58" s="134" t="str">
        <f>VLOOKUP(E58,'LISTADO ATM'!$A$2:$B$898,2,0)</f>
        <v>ATM Cemento PANAM</v>
      </c>
      <c r="H58" s="134" t="str">
        <f>VLOOKUP(E58,VIP!$A$2:$O17819,7,FALSE)</f>
        <v>SI</v>
      </c>
      <c r="I58" s="134" t="str">
        <f>VLOOKUP(E58,VIP!$A$2:$O9784,8,FALSE)</f>
        <v>SI</v>
      </c>
      <c r="J58" s="134" t="str">
        <f>VLOOKUP(E58,VIP!$A$2:$O9734,8,FALSE)</f>
        <v>SI</v>
      </c>
      <c r="K58" s="134" t="str">
        <f>VLOOKUP(E58,VIP!$A$2:$O13308,6,0)</f>
        <v>NO</v>
      </c>
      <c r="L58" s="132" t="s">
        <v>2450</v>
      </c>
      <c r="M58" s="153" t="s">
        <v>2669</v>
      </c>
      <c r="N58" s="128" t="s">
        <v>2463</v>
      </c>
      <c r="O58" s="138" t="s">
        <v>2464</v>
      </c>
      <c r="P58" s="133"/>
      <c r="Q58" s="154">
        <v>44321.629166666666</v>
      </c>
    </row>
    <row r="59" spans="1:17" ht="18" x14ac:dyDescent="0.25">
      <c r="A59" s="134" t="str">
        <f>VLOOKUP(E59,'LISTADO ATM'!$A$2:$C$899,3,0)</f>
        <v>DISTRITO NACIONAL</v>
      </c>
      <c r="B59" s="131" t="s">
        <v>2606</v>
      </c>
      <c r="C59" s="129">
        <v>44320.39230324074</v>
      </c>
      <c r="D59" s="129" t="s">
        <v>2181</v>
      </c>
      <c r="E59" s="130">
        <v>115</v>
      </c>
      <c r="F59" s="138" t="str">
        <f>VLOOKUP(E59,VIP!$A$2:$O12953,2,0)</f>
        <v>DRBR115</v>
      </c>
      <c r="G59" s="134" t="str">
        <f>VLOOKUP(E59,'LISTADO ATM'!$A$2:$B$898,2,0)</f>
        <v xml:space="preserve">ATM Oficina Megacentro I </v>
      </c>
      <c r="H59" s="134" t="str">
        <f>VLOOKUP(E59,VIP!$A$2:$O17874,7,FALSE)</f>
        <v>Si</v>
      </c>
      <c r="I59" s="134" t="str">
        <f>VLOOKUP(E59,VIP!$A$2:$O9839,8,FALSE)</f>
        <v>Si</v>
      </c>
      <c r="J59" s="134" t="str">
        <f>VLOOKUP(E59,VIP!$A$2:$O9789,8,FALSE)</f>
        <v>Si</v>
      </c>
      <c r="K59" s="134" t="str">
        <f>VLOOKUP(E59,VIP!$A$2:$O13363,6,0)</f>
        <v>SI</v>
      </c>
      <c r="L59" s="132" t="s">
        <v>2450</v>
      </c>
      <c r="M59" s="153" t="s">
        <v>2669</v>
      </c>
      <c r="N59" s="128" t="s">
        <v>2463</v>
      </c>
      <c r="O59" s="138" t="s">
        <v>2465</v>
      </c>
      <c r="P59" s="134"/>
      <c r="Q59" s="154">
        <v>44321.630347222221</v>
      </c>
    </row>
    <row r="60" spans="1:17" ht="18" x14ac:dyDescent="0.25">
      <c r="A60" s="134" t="str">
        <f>VLOOKUP(E60,'LISTADO ATM'!$A$2:$C$899,3,0)</f>
        <v>DISTRITO NACIONAL</v>
      </c>
      <c r="B60" s="131" t="s">
        <v>2600</v>
      </c>
      <c r="C60" s="129">
        <v>44319.706076388888</v>
      </c>
      <c r="D60" s="129" t="s">
        <v>2459</v>
      </c>
      <c r="E60" s="130">
        <v>539</v>
      </c>
      <c r="F60" s="138" t="str">
        <f>VLOOKUP(E60,VIP!$A$2:$O12959,2,0)</f>
        <v>DRBR539</v>
      </c>
      <c r="G60" s="134" t="str">
        <f>VLOOKUP(E60,'LISTADO ATM'!$A$2:$B$898,2,0)</f>
        <v>ATM S/M La Cadena Los Proceres</v>
      </c>
      <c r="H60" s="134" t="str">
        <f>VLOOKUP(E60,VIP!$A$2:$O17880,7,FALSE)</f>
        <v>Si</v>
      </c>
      <c r="I60" s="134" t="str">
        <f>VLOOKUP(E60,VIP!$A$2:$O9845,8,FALSE)</f>
        <v>Si</v>
      </c>
      <c r="J60" s="134" t="str">
        <f>VLOOKUP(E60,VIP!$A$2:$O9795,8,FALSE)</f>
        <v>Si</v>
      </c>
      <c r="K60" s="134" t="str">
        <f>VLOOKUP(E60,VIP!$A$2:$O13369,6,0)</f>
        <v>NO</v>
      </c>
      <c r="L60" s="132" t="s">
        <v>2450</v>
      </c>
      <c r="M60" s="153" t="s">
        <v>2669</v>
      </c>
      <c r="N60" s="128" t="s">
        <v>2463</v>
      </c>
      <c r="O60" s="138" t="s">
        <v>2464</v>
      </c>
      <c r="P60" s="133"/>
      <c r="Q60" s="154">
        <v>44321.630555555559</v>
      </c>
    </row>
    <row r="61" spans="1:17" ht="18" x14ac:dyDescent="0.25">
      <c r="A61" s="134"/>
      <c r="B61" s="131" t="s">
        <v>2595</v>
      </c>
      <c r="C61" s="129">
        <v>44319.242696759262</v>
      </c>
      <c r="D61" s="129" t="s">
        <v>2459</v>
      </c>
      <c r="E61" s="130">
        <v>180</v>
      </c>
      <c r="F61" s="138" t="str">
        <f>VLOOKUP(E61,VIP!$A$2:$O12945,2,0)</f>
        <v>DRBR180</v>
      </c>
      <c r="G61" s="134" t="str">
        <f>VLOOKUP(E61,'LISTADO ATM'!$A$2:$B$898,2,0)</f>
        <v xml:space="preserve">ATM Megacentro II </v>
      </c>
      <c r="H61" s="134" t="str">
        <f>VLOOKUP(E61,VIP!$A$2:$O17866,7,FALSE)</f>
        <v>Si</v>
      </c>
      <c r="I61" s="134" t="str">
        <f>VLOOKUP(E61,VIP!$A$2:$O9831,8,FALSE)</f>
        <v>Si</v>
      </c>
      <c r="J61" s="134" t="str">
        <f>VLOOKUP(E61,VIP!$A$2:$O9781,8,FALSE)</f>
        <v>Si</v>
      </c>
      <c r="K61" s="134" t="str">
        <f>VLOOKUP(E61,VIP!$A$2:$O13355,6,0)</f>
        <v>SI</v>
      </c>
      <c r="L61" s="132" t="s">
        <v>2450</v>
      </c>
      <c r="M61" s="153" t="s">
        <v>2669</v>
      </c>
      <c r="N61" s="128" t="s">
        <v>2463</v>
      </c>
      <c r="O61" s="138" t="s">
        <v>2464</v>
      </c>
      <c r="P61" s="134"/>
      <c r="Q61" s="154">
        <v>44321.630671296298</v>
      </c>
    </row>
    <row r="62" spans="1:17" ht="18" x14ac:dyDescent="0.25">
      <c r="A62" s="134" t="str">
        <f>VLOOKUP(E62,'LISTADO ATM'!$A$2:$C$899,3,0)</f>
        <v>DISTRITO NACIONAL</v>
      </c>
      <c r="B62" s="131" t="s">
        <v>2588</v>
      </c>
      <c r="C62" s="129">
        <v>44318.374444444446</v>
      </c>
      <c r="D62" s="129" t="s">
        <v>2459</v>
      </c>
      <c r="E62" s="130">
        <v>915</v>
      </c>
      <c r="F62" s="138" t="str">
        <f>VLOOKUP(E62,VIP!$A$2:$O12906,2,0)</f>
        <v>DRBR24F</v>
      </c>
      <c r="G62" s="134" t="str">
        <f>VLOOKUP(E62,'LISTADO ATM'!$A$2:$B$898,2,0)</f>
        <v xml:space="preserve">ATM Multicentro La Sirena Aut. Duarte </v>
      </c>
      <c r="H62" s="134" t="str">
        <f>VLOOKUP(E62,VIP!$A$2:$O17827,7,FALSE)</f>
        <v>Si</v>
      </c>
      <c r="I62" s="134" t="str">
        <f>VLOOKUP(E62,VIP!$A$2:$O9792,8,FALSE)</f>
        <v>Si</v>
      </c>
      <c r="J62" s="134" t="str">
        <f>VLOOKUP(E62,VIP!$A$2:$O9742,8,FALSE)</f>
        <v>Si</v>
      </c>
      <c r="K62" s="134" t="str">
        <f>VLOOKUP(E62,VIP!$A$2:$O13316,6,0)</f>
        <v>SI</v>
      </c>
      <c r="L62" s="132" t="s">
        <v>2450</v>
      </c>
      <c r="M62" s="153" t="s">
        <v>2669</v>
      </c>
      <c r="N62" s="128" t="s">
        <v>2463</v>
      </c>
      <c r="O62" s="138" t="s">
        <v>2464</v>
      </c>
      <c r="P62" s="134"/>
      <c r="Q62" s="154">
        <v>44321.630868055552</v>
      </c>
    </row>
    <row r="63" spans="1:17" ht="18" x14ac:dyDescent="0.25">
      <c r="A63" s="134" t="str">
        <f>VLOOKUP(E63,'LISTADO ATM'!$A$2:$C$899,3,0)</f>
        <v>DISTRITO NACIONAL</v>
      </c>
      <c r="B63" s="131">
        <v>3335871834</v>
      </c>
      <c r="C63" s="129">
        <v>44317.240648148145</v>
      </c>
      <c r="D63" s="129" t="s">
        <v>2459</v>
      </c>
      <c r="E63" s="130">
        <v>359</v>
      </c>
      <c r="F63" s="138" t="str">
        <f>VLOOKUP(E63,VIP!$A$2:$O12981,2,0)</f>
        <v>DRBR359</v>
      </c>
      <c r="G63" s="134" t="str">
        <f>VLOOKUP(E63,'LISTADO ATM'!$A$2:$B$898,2,0)</f>
        <v>ATM S/M Bravo Ozama</v>
      </c>
      <c r="H63" s="134" t="str">
        <f>VLOOKUP(E63,VIP!$A$2:$O17902,7,FALSE)</f>
        <v>N/A</v>
      </c>
      <c r="I63" s="134" t="str">
        <f>VLOOKUP(E63,VIP!$A$2:$O9867,8,FALSE)</f>
        <v>N/A</v>
      </c>
      <c r="J63" s="134" t="str">
        <f>VLOOKUP(E63,VIP!$A$2:$O9817,8,FALSE)</f>
        <v>N/A</v>
      </c>
      <c r="K63" s="134" t="str">
        <f>VLOOKUP(E63,VIP!$A$2:$O13391,6,0)</f>
        <v>N/A</v>
      </c>
      <c r="L63" s="132" t="s">
        <v>2450</v>
      </c>
      <c r="M63" s="153" t="s">
        <v>2669</v>
      </c>
      <c r="N63" s="128" t="s">
        <v>2463</v>
      </c>
      <c r="O63" s="138" t="s">
        <v>2464</v>
      </c>
      <c r="P63" s="134"/>
      <c r="Q63" s="154">
        <v>44321.632754629631</v>
      </c>
    </row>
    <row r="64" spans="1:17" ht="18" x14ac:dyDescent="0.25">
      <c r="A64" s="134" t="str">
        <f>VLOOKUP(E64,'LISTADO ATM'!$A$2:$C$899,3,0)</f>
        <v>DISTRITO NACIONAL</v>
      </c>
      <c r="B64" s="131" t="s">
        <v>2591</v>
      </c>
      <c r="C64" s="129">
        <v>44318.682476851849</v>
      </c>
      <c r="D64" s="129" t="s">
        <v>2459</v>
      </c>
      <c r="E64" s="130">
        <v>60</v>
      </c>
      <c r="F64" s="138" t="str">
        <f>VLOOKUP(E64,VIP!$A$2:$O12944,2,0)</f>
        <v>DRBR060</v>
      </c>
      <c r="G64" s="134" t="str">
        <f>VLOOKUP(E64,'LISTADO ATM'!$A$2:$B$898,2,0)</f>
        <v xml:space="preserve">ATM Autobanco 27 de Febrero </v>
      </c>
      <c r="H64" s="134" t="str">
        <f>VLOOKUP(E64,VIP!$A$2:$O17865,7,FALSE)</f>
        <v>Si</v>
      </c>
      <c r="I64" s="134" t="str">
        <f>VLOOKUP(E64,VIP!$A$2:$O9830,8,FALSE)</f>
        <v>Si</v>
      </c>
      <c r="J64" s="134" t="str">
        <f>VLOOKUP(E64,VIP!$A$2:$O9780,8,FALSE)</f>
        <v>Si</v>
      </c>
      <c r="K64" s="134" t="str">
        <f>VLOOKUP(E64,VIP!$A$2:$O13354,6,0)</f>
        <v>NO</v>
      </c>
      <c r="L64" s="132" t="s">
        <v>2450</v>
      </c>
      <c r="M64" s="153" t="s">
        <v>2669</v>
      </c>
      <c r="N64" s="128" t="s">
        <v>2463</v>
      </c>
      <c r="O64" s="138" t="s">
        <v>2464</v>
      </c>
      <c r="P64" s="134"/>
      <c r="Q64" s="154">
        <v>44321.63380787037</v>
      </c>
    </row>
    <row r="65" spans="1:17" ht="18" x14ac:dyDescent="0.25">
      <c r="A65" s="134" t="str">
        <f>VLOOKUP(E65,'LISTADO ATM'!$A$2:$C$899,3,0)</f>
        <v>DISTRITO NACIONAL</v>
      </c>
      <c r="B65" s="131" t="s">
        <v>2587</v>
      </c>
      <c r="C65" s="129">
        <v>44318.429537037038</v>
      </c>
      <c r="D65" s="129" t="s">
        <v>2459</v>
      </c>
      <c r="E65" s="130">
        <v>149</v>
      </c>
      <c r="F65" s="138" t="str">
        <f>VLOOKUP(E65,VIP!$A$2:$O12888,2,0)</f>
        <v>DRBR149</v>
      </c>
      <c r="G65" s="134" t="str">
        <f>VLOOKUP(E65,'LISTADO ATM'!$A$2:$B$898,2,0)</f>
        <v>ATM Estación Metro Concepción</v>
      </c>
      <c r="H65" s="134" t="str">
        <f>VLOOKUP(E65,VIP!$A$2:$O17809,7,FALSE)</f>
        <v>N/A</v>
      </c>
      <c r="I65" s="134" t="str">
        <f>VLOOKUP(E65,VIP!$A$2:$O9774,8,FALSE)</f>
        <v>N/A</v>
      </c>
      <c r="J65" s="134" t="str">
        <f>VLOOKUP(E65,VIP!$A$2:$O9724,8,FALSE)</f>
        <v>N/A</v>
      </c>
      <c r="K65" s="134" t="str">
        <f>VLOOKUP(E65,VIP!$A$2:$O13298,6,0)</f>
        <v>N/A</v>
      </c>
      <c r="L65" s="132" t="s">
        <v>2450</v>
      </c>
      <c r="M65" s="153" t="s">
        <v>2669</v>
      </c>
      <c r="N65" s="128" t="s">
        <v>2463</v>
      </c>
      <c r="O65" s="138" t="s">
        <v>2464</v>
      </c>
      <c r="P65" s="134"/>
      <c r="Q65" s="154">
        <v>44321.634293981479</v>
      </c>
    </row>
    <row r="66" spans="1:17" ht="18" x14ac:dyDescent="0.25">
      <c r="A66" s="134" t="str">
        <f>VLOOKUP(E66,'LISTADO ATM'!$A$2:$C$899,3,0)</f>
        <v>DISTRITO NACIONAL</v>
      </c>
      <c r="B66" s="131" t="s">
        <v>2580</v>
      </c>
      <c r="C66" s="129">
        <v>44317.427384259259</v>
      </c>
      <c r="D66" s="129" t="s">
        <v>2459</v>
      </c>
      <c r="E66" s="130">
        <v>443</v>
      </c>
      <c r="F66" s="138" t="str">
        <f>VLOOKUP(E66,VIP!$A$2:$O13014,2,0)</f>
        <v>DRBR443</v>
      </c>
      <c r="G66" s="134" t="str">
        <f>VLOOKUP(E66,'LISTADO ATM'!$A$2:$B$898,2,0)</f>
        <v xml:space="preserve">ATM Edificio San Rafael </v>
      </c>
      <c r="H66" s="134" t="str">
        <f>VLOOKUP(E66,VIP!$A$2:$O17935,7,FALSE)</f>
        <v>Si</v>
      </c>
      <c r="I66" s="134" t="str">
        <f>VLOOKUP(E66,VIP!$A$2:$O9900,8,FALSE)</f>
        <v>Si</v>
      </c>
      <c r="J66" s="134" t="str">
        <f>VLOOKUP(E66,VIP!$A$2:$O9850,8,FALSE)</f>
        <v>Si</v>
      </c>
      <c r="K66" s="134" t="str">
        <f>VLOOKUP(E66,VIP!$A$2:$O13424,6,0)</f>
        <v>NO</v>
      </c>
      <c r="L66" s="132" t="s">
        <v>2450</v>
      </c>
      <c r="M66" s="153" t="s">
        <v>2669</v>
      </c>
      <c r="N66" s="128" t="s">
        <v>2463</v>
      </c>
      <c r="O66" s="138" t="s">
        <v>2464</v>
      </c>
      <c r="P66" s="134"/>
      <c r="Q66" s="154">
        <v>44321.634560185186</v>
      </c>
    </row>
    <row r="67" spans="1:17" ht="18" x14ac:dyDescent="0.25">
      <c r="A67" s="134" t="str">
        <f>VLOOKUP(E67,'LISTADO ATM'!$A$2:$C$899,3,0)</f>
        <v>NORTE</v>
      </c>
      <c r="B67" s="131" t="s">
        <v>2671</v>
      </c>
      <c r="C67" s="129">
        <v>44321.415567129632</v>
      </c>
      <c r="D67" s="129" t="s">
        <v>2483</v>
      </c>
      <c r="E67" s="130">
        <v>93</v>
      </c>
      <c r="F67" s="138" t="str">
        <f>VLOOKUP(E67,VIP!$A$2:$O12945,2,0)</f>
        <v>DRBR093</v>
      </c>
      <c r="G67" s="134" t="str">
        <f>VLOOKUP(E67,'LISTADO ATM'!$A$2:$B$898,2,0)</f>
        <v xml:space="preserve">ATM Oficina Cotuí </v>
      </c>
      <c r="H67" s="134" t="str">
        <f>VLOOKUP(E67,VIP!$A$2:$O17866,7,FALSE)</f>
        <v>Si</v>
      </c>
      <c r="I67" s="134" t="str">
        <f>VLOOKUP(E67,VIP!$A$2:$O9831,8,FALSE)</f>
        <v>Si</v>
      </c>
      <c r="J67" s="134" t="str">
        <f>VLOOKUP(E67,VIP!$A$2:$O9781,8,FALSE)</f>
        <v>Si</v>
      </c>
      <c r="K67" s="134" t="str">
        <f>VLOOKUP(E67,VIP!$A$2:$O13355,6,0)</f>
        <v>SI</v>
      </c>
      <c r="L67" s="132" t="s">
        <v>2450</v>
      </c>
      <c r="M67" s="153" t="s">
        <v>2669</v>
      </c>
      <c r="N67" s="128" t="s">
        <v>2463</v>
      </c>
      <c r="O67" s="138" t="s">
        <v>2679</v>
      </c>
      <c r="P67" s="133"/>
      <c r="Q67" s="154">
        <v>44321.636319444442</v>
      </c>
    </row>
    <row r="68" spans="1:17" ht="18" x14ac:dyDescent="0.25">
      <c r="A68" s="134" t="str">
        <f>VLOOKUP(E68,'LISTADO ATM'!$A$2:$C$899,3,0)</f>
        <v>DISTRITO NACIONAL</v>
      </c>
      <c r="B68" s="131" t="s">
        <v>2678</v>
      </c>
      <c r="C68" s="129">
        <v>44321.313159722224</v>
      </c>
      <c r="D68" s="129" t="s">
        <v>2459</v>
      </c>
      <c r="E68" s="130">
        <v>580</v>
      </c>
      <c r="F68" s="138" t="str">
        <f>VLOOKUP(E68,VIP!$A$2:$O12953,2,0)</f>
        <v>DRBR523</v>
      </c>
      <c r="G68" s="134" t="str">
        <f>VLOOKUP(E68,'LISTADO ATM'!$A$2:$B$898,2,0)</f>
        <v xml:space="preserve">ATM Edificio Propagas </v>
      </c>
      <c r="H68" s="134" t="str">
        <f>VLOOKUP(E68,VIP!$A$2:$O17874,7,FALSE)</f>
        <v>Si</v>
      </c>
      <c r="I68" s="134" t="str">
        <f>VLOOKUP(E68,VIP!$A$2:$O9839,8,FALSE)</f>
        <v>Si</v>
      </c>
      <c r="J68" s="134" t="str">
        <f>VLOOKUP(E68,VIP!$A$2:$O9789,8,FALSE)</f>
        <v>Si</v>
      </c>
      <c r="K68" s="134" t="str">
        <f>VLOOKUP(E68,VIP!$A$2:$O13363,6,0)</f>
        <v>NO</v>
      </c>
      <c r="L68" s="132" t="s">
        <v>2450</v>
      </c>
      <c r="M68" s="153" t="s">
        <v>2669</v>
      </c>
      <c r="N68" s="128" t="s">
        <v>2463</v>
      </c>
      <c r="O68" s="138" t="s">
        <v>2464</v>
      </c>
      <c r="P68" s="133"/>
      <c r="Q68" s="154">
        <v>44321.804861111108</v>
      </c>
    </row>
    <row r="69" spans="1:17" s="96" customFormat="1" ht="18" x14ac:dyDescent="0.25">
      <c r="A69" s="134" t="str">
        <f>VLOOKUP(E69,'LISTADO ATM'!$A$2:$C$899,3,0)</f>
        <v>DISTRITO NACIONAL</v>
      </c>
      <c r="B69" s="131" t="s">
        <v>2722</v>
      </c>
      <c r="C69" s="129">
        <v>44321.693229166667</v>
      </c>
      <c r="D69" s="129" t="s">
        <v>2459</v>
      </c>
      <c r="E69" s="130">
        <v>570</v>
      </c>
      <c r="F69" s="148" t="str">
        <f>VLOOKUP(E69,VIP!$A$2:$O12990,2,0)</f>
        <v>DRBR478</v>
      </c>
      <c r="G69" s="134" t="str">
        <f>VLOOKUP(E69,'LISTADO ATM'!$A$2:$B$898,2,0)</f>
        <v xml:space="preserve">ATM S/M Liverpool Villa Mella </v>
      </c>
      <c r="H69" s="134" t="str">
        <f>VLOOKUP(E69,VIP!$A$2:$O17911,7,FALSE)</f>
        <v>Si</v>
      </c>
      <c r="I69" s="134" t="str">
        <f>VLOOKUP(E69,VIP!$A$2:$O9876,8,FALSE)</f>
        <v>Si</v>
      </c>
      <c r="J69" s="134" t="str">
        <f>VLOOKUP(E69,VIP!$A$2:$O9826,8,FALSE)</f>
        <v>Si</v>
      </c>
      <c r="K69" s="134" t="str">
        <f>VLOOKUP(E69,VIP!$A$2:$O13400,6,0)</f>
        <v>NO</v>
      </c>
      <c r="L69" s="132" t="s">
        <v>2450</v>
      </c>
      <c r="M69" s="153" t="s">
        <v>2669</v>
      </c>
      <c r="N69" s="128" t="s">
        <v>2463</v>
      </c>
      <c r="O69" s="148" t="s">
        <v>2464</v>
      </c>
      <c r="P69" s="133"/>
      <c r="Q69" s="154">
        <v>44321.907638888886</v>
      </c>
    </row>
    <row r="70" spans="1:17" s="96" customFormat="1" ht="18" x14ac:dyDescent="0.25">
      <c r="A70" s="134" t="str">
        <f>VLOOKUP(E70,'LISTADO ATM'!$A$2:$C$899,3,0)</f>
        <v>DISTRITO NACIONAL</v>
      </c>
      <c r="B70" s="131" t="s">
        <v>2578</v>
      </c>
      <c r="C70" s="129">
        <v>44317.244270833333</v>
      </c>
      <c r="D70" s="129" t="s">
        <v>2459</v>
      </c>
      <c r="E70" s="130">
        <v>147</v>
      </c>
      <c r="F70" s="148" t="str">
        <f>VLOOKUP(E70,VIP!$A$2:$O13017,2,0)</f>
        <v>DRBR147</v>
      </c>
      <c r="G70" s="134" t="str">
        <f>VLOOKUP(E70,'LISTADO ATM'!$A$2:$B$898,2,0)</f>
        <v xml:space="preserve">ATM Kiosco Megacentro I </v>
      </c>
      <c r="H70" s="134" t="str">
        <f>VLOOKUP(E70,VIP!$A$2:$O17938,7,FALSE)</f>
        <v>Si</v>
      </c>
      <c r="I70" s="134" t="str">
        <f>VLOOKUP(E70,VIP!$A$2:$O9903,8,FALSE)</f>
        <v>Si</v>
      </c>
      <c r="J70" s="134" t="str">
        <f>VLOOKUP(E70,VIP!$A$2:$O9853,8,FALSE)</f>
        <v>Si</v>
      </c>
      <c r="K70" s="134" t="str">
        <f>VLOOKUP(E70,VIP!$A$2:$O13427,6,0)</f>
        <v>NO</v>
      </c>
      <c r="L70" s="132" t="s">
        <v>2450</v>
      </c>
      <c r="M70" s="153" t="s">
        <v>2669</v>
      </c>
      <c r="N70" s="128" t="s">
        <v>2463</v>
      </c>
      <c r="O70" s="148" t="s">
        <v>2464</v>
      </c>
      <c r="P70" s="133"/>
      <c r="Q70" s="154">
        <v>44321.915277777778</v>
      </c>
    </row>
    <row r="71" spans="1:17" s="96" customFormat="1" ht="18" x14ac:dyDescent="0.25">
      <c r="A71" s="134" t="str">
        <f>VLOOKUP(E71,'LISTADO ATM'!$A$2:$C$899,3,0)</f>
        <v>NORTE</v>
      </c>
      <c r="B71" s="131" t="s">
        <v>2714</v>
      </c>
      <c r="C71" s="129">
        <v>44321.717372685183</v>
      </c>
      <c r="D71" s="129" t="s">
        <v>2182</v>
      </c>
      <c r="E71" s="130">
        <v>136</v>
      </c>
      <c r="F71" s="148" t="str">
        <f>VLOOKUP(E71,VIP!$A$2:$O12982,2,0)</f>
        <v>DRBR136</v>
      </c>
      <c r="G71" s="134" t="str">
        <f>VLOOKUP(E71,'LISTADO ATM'!$A$2:$B$898,2,0)</f>
        <v>ATM S/M Xtra (Santiago)</v>
      </c>
      <c r="H71" s="134" t="str">
        <f>VLOOKUP(E71,VIP!$A$2:$O17903,7,FALSE)</f>
        <v>Si</v>
      </c>
      <c r="I71" s="134" t="str">
        <f>VLOOKUP(E71,VIP!$A$2:$O9868,8,FALSE)</f>
        <v>Si</v>
      </c>
      <c r="J71" s="134" t="str">
        <f>VLOOKUP(E71,VIP!$A$2:$O9818,8,FALSE)</f>
        <v>Si</v>
      </c>
      <c r="K71" s="134" t="str">
        <f>VLOOKUP(E71,VIP!$A$2:$O13392,6,0)</f>
        <v>NO</v>
      </c>
      <c r="L71" s="132" t="s">
        <v>2428</v>
      </c>
      <c r="M71" s="153" t="s">
        <v>2669</v>
      </c>
      <c r="N71" s="128" t="s">
        <v>2702</v>
      </c>
      <c r="O71" s="148" t="s">
        <v>2709</v>
      </c>
      <c r="P71" s="133"/>
      <c r="Q71" s="154">
        <v>44321.93472222222</v>
      </c>
    </row>
    <row r="72" spans="1:17" s="96" customFormat="1" ht="18" x14ac:dyDescent="0.25">
      <c r="A72" s="134" t="str">
        <f>VLOOKUP(E72,'LISTADO ATM'!$A$2:$C$899,3,0)</f>
        <v>SUR</v>
      </c>
      <c r="B72" s="131" t="s">
        <v>2710</v>
      </c>
      <c r="C72" s="129">
        <v>44321.725266203706</v>
      </c>
      <c r="D72" s="129" t="s">
        <v>2483</v>
      </c>
      <c r="E72" s="130">
        <v>47</v>
      </c>
      <c r="F72" s="148" t="str">
        <f>VLOOKUP(E72,VIP!$A$2:$O12904,2,0)</f>
        <v>DRBR047</v>
      </c>
      <c r="G72" s="134" t="str">
        <f>VLOOKUP(E72,'LISTADO ATM'!$A$2:$B$898,2,0)</f>
        <v xml:space="preserve">ATM Oficina Jimaní </v>
      </c>
      <c r="H72" s="134" t="str">
        <f>VLOOKUP(E72,VIP!$A$2:$O17825,7,FALSE)</f>
        <v>Si</v>
      </c>
      <c r="I72" s="134" t="str">
        <f>VLOOKUP(E72,VIP!$A$2:$O9790,8,FALSE)</f>
        <v>Si</v>
      </c>
      <c r="J72" s="134" t="str">
        <f>VLOOKUP(E72,VIP!$A$2:$O9740,8,FALSE)</f>
        <v>Si</v>
      </c>
      <c r="K72" s="134" t="str">
        <f>VLOOKUP(E72,VIP!$A$2:$O13314,6,0)</f>
        <v>NO</v>
      </c>
      <c r="L72" s="132" t="s">
        <v>2422</v>
      </c>
      <c r="M72" s="153" t="s">
        <v>2669</v>
      </c>
      <c r="N72" s="128" t="s">
        <v>2702</v>
      </c>
      <c r="O72" s="148" t="s">
        <v>2703</v>
      </c>
      <c r="P72" s="133" t="s">
        <v>2732</v>
      </c>
      <c r="Q72" s="154">
        <v>44321.802083333336</v>
      </c>
    </row>
    <row r="73" spans="1:17" s="96" customFormat="1" ht="18" x14ac:dyDescent="0.25">
      <c r="A73" s="134" t="str">
        <f>VLOOKUP(E73,'LISTADO ATM'!$A$2:$C$899,3,0)</f>
        <v>DISTRITO NACIONAL</v>
      </c>
      <c r="B73" s="131" t="s">
        <v>2676</v>
      </c>
      <c r="C73" s="129">
        <v>44321.354699074072</v>
      </c>
      <c r="D73" s="129" t="s">
        <v>2181</v>
      </c>
      <c r="E73" s="130">
        <v>85</v>
      </c>
      <c r="F73" s="148" t="str">
        <f>VLOOKUP(E73,VIP!$A$2:$O12951,2,0)</f>
        <v>DRBR085</v>
      </c>
      <c r="G73" s="134" t="str">
        <f>VLOOKUP(E73,'LISTADO ATM'!$A$2:$B$898,2,0)</f>
        <v xml:space="preserve">ATM Oficina San Isidro (Fuerza Aérea) </v>
      </c>
      <c r="H73" s="134" t="str">
        <f>VLOOKUP(E73,VIP!$A$2:$O17872,7,FALSE)</f>
        <v>Si</v>
      </c>
      <c r="I73" s="134" t="str">
        <f>VLOOKUP(E73,VIP!$A$2:$O9837,8,FALSE)</f>
        <v>Si</v>
      </c>
      <c r="J73" s="134" t="str">
        <f>VLOOKUP(E73,VIP!$A$2:$O9787,8,FALSE)</f>
        <v>Si</v>
      </c>
      <c r="K73" s="134" t="str">
        <f>VLOOKUP(E73,VIP!$A$2:$O13361,6,0)</f>
        <v>NO</v>
      </c>
      <c r="L73" s="132" t="s">
        <v>2422</v>
      </c>
      <c r="M73" s="153" t="s">
        <v>2669</v>
      </c>
      <c r="N73" s="128" t="s">
        <v>2607</v>
      </c>
      <c r="O73" s="148" t="s">
        <v>2465</v>
      </c>
      <c r="P73" s="133"/>
      <c r="Q73" s="154">
        <v>44321.805555555555</v>
      </c>
    </row>
    <row r="74" spans="1:17" s="96" customFormat="1" ht="18" x14ac:dyDescent="0.25">
      <c r="A74" s="134" t="str">
        <f>VLOOKUP(E74,'LISTADO ATM'!$A$2:$C$899,3,0)</f>
        <v>SUR</v>
      </c>
      <c r="B74" s="131" t="s">
        <v>2686</v>
      </c>
      <c r="C74" s="129">
        <v>44321.574120370373</v>
      </c>
      <c r="D74" s="129" t="s">
        <v>2181</v>
      </c>
      <c r="E74" s="130">
        <v>592</v>
      </c>
      <c r="F74" s="148" t="str">
        <f>VLOOKUP(E74,VIP!$A$2:$O12954,2,0)</f>
        <v>DRBR081</v>
      </c>
      <c r="G74" s="134" t="str">
        <f>VLOOKUP(E74,'LISTADO ATM'!$A$2:$B$898,2,0)</f>
        <v xml:space="preserve">ATM Centro de Caja San Cristóbal I </v>
      </c>
      <c r="H74" s="134" t="str">
        <f>VLOOKUP(E74,VIP!$A$2:$O17875,7,FALSE)</f>
        <v>Si</v>
      </c>
      <c r="I74" s="134" t="str">
        <f>VLOOKUP(E74,VIP!$A$2:$O9840,8,FALSE)</f>
        <v>Si</v>
      </c>
      <c r="J74" s="134" t="str">
        <f>VLOOKUP(E74,VIP!$A$2:$O9790,8,FALSE)</f>
        <v>Si</v>
      </c>
      <c r="K74" s="134" t="str">
        <f>VLOOKUP(E74,VIP!$A$2:$O13364,6,0)</f>
        <v>SI</v>
      </c>
      <c r="L74" s="132" t="s">
        <v>2422</v>
      </c>
      <c r="M74" s="153" t="s">
        <v>2669</v>
      </c>
      <c r="N74" s="128" t="s">
        <v>2607</v>
      </c>
      <c r="O74" s="148" t="s">
        <v>2465</v>
      </c>
      <c r="P74" s="133"/>
      <c r="Q74" s="154">
        <v>44321.806944444441</v>
      </c>
    </row>
    <row r="75" spans="1:17" s="96" customFormat="1" ht="18" x14ac:dyDescent="0.25">
      <c r="A75" s="134" t="str">
        <f>VLOOKUP(E75,'LISTADO ATM'!$A$2:$C$899,3,0)</f>
        <v>DISTRITO NACIONAL</v>
      </c>
      <c r="B75" s="131" t="s">
        <v>2619</v>
      </c>
      <c r="C75" s="129">
        <v>44320.740902777776</v>
      </c>
      <c r="D75" s="129" t="s">
        <v>2181</v>
      </c>
      <c r="E75" s="130">
        <v>708</v>
      </c>
      <c r="F75" s="148" t="str">
        <f>VLOOKUP(E75,VIP!$A$2:$O12884,2,0)</f>
        <v>DRBR505</v>
      </c>
      <c r="G75" s="134" t="str">
        <f>VLOOKUP(E75,'LISTADO ATM'!$A$2:$B$898,2,0)</f>
        <v xml:space="preserve">ATM El Vestir De Hoy </v>
      </c>
      <c r="H75" s="134" t="str">
        <f>VLOOKUP(E75,VIP!$A$2:$O17805,7,FALSE)</f>
        <v>Si</v>
      </c>
      <c r="I75" s="134" t="str">
        <f>VLOOKUP(E75,VIP!$A$2:$O9770,8,FALSE)</f>
        <v>Si</v>
      </c>
      <c r="J75" s="134" t="str">
        <f>VLOOKUP(E75,VIP!$A$2:$O9720,8,FALSE)</f>
        <v>Si</v>
      </c>
      <c r="K75" s="134" t="str">
        <f>VLOOKUP(E75,VIP!$A$2:$O13294,6,0)</f>
        <v>NO</v>
      </c>
      <c r="L75" s="132" t="s">
        <v>2422</v>
      </c>
      <c r="M75" s="153" t="s">
        <v>2669</v>
      </c>
      <c r="N75" s="128" t="s">
        <v>2463</v>
      </c>
      <c r="O75" s="148" t="s">
        <v>2465</v>
      </c>
      <c r="P75" s="133"/>
      <c r="Q75" s="154">
        <v>44321.635914351849</v>
      </c>
    </row>
    <row r="76" spans="1:17" s="96" customFormat="1" ht="18" x14ac:dyDescent="0.25">
      <c r="A76" s="134" t="str">
        <f>VLOOKUP(E76,'LISTADO ATM'!$A$2:$C$899,3,0)</f>
        <v>NORTE</v>
      </c>
      <c r="B76" s="131" t="s">
        <v>2740</v>
      </c>
      <c r="C76" s="129">
        <v>44321.808599537035</v>
      </c>
      <c r="D76" s="129" t="s">
        <v>2181</v>
      </c>
      <c r="E76" s="130">
        <v>144</v>
      </c>
      <c r="F76" s="148" t="str">
        <f>VLOOKUP(E76,VIP!$A$2:$O12964,2,0)</f>
        <v>DRBR144</v>
      </c>
      <c r="G76" s="134" t="str">
        <f>VLOOKUP(E76,'LISTADO ATM'!$A$2:$B$898,2,0)</f>
        <v xml:space="preserve">ATM Oficina Villa Altagracia </v>
      </c>
      <c r="H76" s="134" t="str">
        <f>VLOOKUP(E76,VIP!$A$2:$O17885,7,FALSE)</f>
        <v>Si</v>
      </c>
      <c r="I76" s="134" t="str">
        <f>VLOOKUP(E76,VIP!$A$2:$O9850,8,FALSE)</f>
        <v>Si</v>
      </c>
      <c r="J76" s="134" t="str">
        <f>VLOOKUP(E76,VIP!$A$2:$O9800,8,FALSE)</f>
        <v>Si</v>
      </c>
      <c r="K76" s="134" t="str">
        <f>VLOOKUP(E76,VIP!$A$2:$O13374,6,0)</f>
        <v>SI</v>
      </c>
      <c r="L76" s="132" t="s">
        <v>2422</v>
      </c>
      <c r="M76" s="153" t="s">
        <v>2669</v>
      </c>
      <c r="N76" s="128" t="s">
        <v>2463</v>
      </c>
      <c r="O76" s="148" t="s">
        <v>2465</v>
      </c>
      <c r="P76" s="133"/>
      <c r="Q76" s="154">
        <v>44321.793749999997</v>
      </c>
    </row>
    <row r="77" spans="1:17" s="96" customFormat="1" ht="18" x14ac:dyDescent="0.25">
      <c r="A77" s="134" t="str">
        <f>VLOOKUP(E77,'LISTADO ATM'!$A$2:$C$899,3,0)</f>
        <v>DISTRITO NACIONAL</v>
      </c>
      <c r="B77" s="131" t="s">
        <v>2635</v>
      </c>
      <c r="C77" s="129">
        <v>44320.895231481481</v>
      </c>
      <c r="D77" s="129" t="s">
        <v>2181</v>
      </c>
      <c r="E77" s="130">
        <v>938</v>
      </c>
      <c r="F77" s="148" t="str">
        <f>VLOOKUP(E77,VIP!$A$2:$O12889,2,0)</f>
        <v>DRBR938</v>
      </c>
      <c r="G77" s="134" t="str">
        <f>VLOOKUP(E77,'LISTADO ATM'!$A$2:$B$898,2,0)</f>
        <v xml:space="preserve">ATM Autobanco Oficina Filadelfia Plaza </v>
      </c>
      <c r="H77" s="134" t="str">
        <f>VLOOKUP(E77,VIP!$A$2:$O17810,7,FALSE)</f>
        <v>Si</v>
      </c>
      <c r="I77" s="134" t="str">
        <f>VLOOKUP(E77,VIP!$A$2:$O9775,8,FALSE)</f>
        <v>Si</v>
      </c>
      <c r="J77" s="134" t="str">
        <f>VLOOKUP(E77,VIP!$A$2:$O9725,8,FALSE)</f>
        <v>Si</v>
      </c>
      <c r="K77" s="134" t="str">
        <f>VLOOKUP(E77,VIP!$A$2:$O13299,6,0)</f>
        <v>NO</v>
      </c>
      <c r="L77" s="132" t="s">
        <v>2422</v>
      </c>
      <c r="M77" s="153" t="s">
        <v>2669</v>
      </c>
      <c r="N77" s="128" t="s">
        <v>2463</v>
      </c>
      <c r="O77" s="148" t="s">
        <v>2465</v>
      </c>
      <c r="P77" s="133"/>
      <c r="Q77" s="154">
        <v>44321.804861111108</v>
      </c>
    </row>
    <row r="78" spans="1:17" s="96" customFormat="1" ht="18" x14ac:dyDescent="0.25">
      <c r="A78" s="134" t="str">
        <f>VLOOKUP(E78,'LISTADO ATM'!$A$2:$C$899,3,0)</f>
        <v>NORTE</v>
      </c>
      <c r="B78" s="131" t="s">
        <v>2711</v>
      </c>
      <c r="C78" s="129">
        <v>44321.72146990741</v>
      </c>
      <c r="D78" s="129" t="s">
        <v>2182</v>
      </c>
      <c r="E78" s="130">
        <v>956</v>
      </c>
      <c r="F78" s="148" t="str">
        <f>VLOOKUP(E78,VIP!$A$2:$O12905,2,0)</f>
        <v>DRBR956</v>
      </c>
      <c r="G78" s="134" t="str">
        <f>VLOOKUP(E78,'LISTADO ATM'!$A$2:$B$898,2,0)</f>
        <v xml:space="preserve">ATM Autoservicio El Jaya (SFM) </v>
      </c>
      <c r="H78" s="134" t="str">
        <f>VLOOKUP(E78,VIP!$A$2:$O17826,7,FALSE)</f>
        <v>Si</v>
      </c>
      <c r="I78" s="134" t="str">
        <f>VLOOKUP(E78,VIP!$A$2:$O9791,8,FALSE)</f>
        <v>Si</v>
      </c>
      <c r="J78" s="134" t="str">
        <f>VLOOKUP(E78,VIP!$A$2:$O9741,8,FALSE)</f>
        <v>Si</v>
      </c>
      <c r="K78" s="134" t="str">
        <f>VLOOKUP(E78,VIP!$A$2:$O13315,6,0)</f>
        <v>NO</v>
      </c>
      <c r="L78" s="132" t="s">
        <v>2712</v>
      </c>
      <c r="M78" s="153" t="s">
        <v>2669</v>
      </c>
      <c r="N78" s="128" t="s">
        <v>2702</v>
      </c>
      <c r="O78" s="148" t="s">
        <v>2709</v>
      </c>
      <c r="P78" s="133"/>
      <c r="Q78" s="154">
        <v>44321.798611111109</v>
      </c>
    </row>
    <row r="79" spans="1:17" s="96" customFormat="1" ht="18" x14ac:dyDescent="0.25">
      <c r="A79" s="134" t="str">
        <f>VLOOKUP(E79,'LISTADO ATM'!$A$2:$C$899,3,0)</f>
        <v>DISTRITO NACIONAL</v>
      </c>
      <c r="B79" s="131" t="s">
        <v>2638</v>
      </c>
      <c r="C79" s="129">
        <v>44320.96197916667</v>
      </c>
      <c r="D79" s="129" t="s">
        <v>2459</v>
      </c>
      <c r="E79" s="130">
        <v>416</v>
      </c>
      <c r="F79" s="148" t="str">
        <f>VLOOKUP(E79,VIP!$A$2:$O12887,2,0)</f>
        <v>DRBR416</v>
      </c>
      <c r="G79" s="134" t="str">
        <f>VLOOKUP(E79,'LISTADO ATM'!$A$2:$B$898,2,0)</f>
        <v xml:space="preserve">ATM Autobanco San Martín II </v>
      </c>
      <c r="H79" s="134" t="str">
        <f>VLOOKUP(E79,VIP!$A$2:$O17808,7,FALSE)</f>
        <v>Si</v>
      </c>
      <c r="I79" s="134" t="str">
        <f>VLOOKUP(E79,VIP!$A$2:$O9773,8,FALSE)</f>
        <v>Si</v>
      </c>
      <c r="J79" s="134" t="str">
        <f>VLOOKUP(E79,VIP!$A$2:$O9723,8,FALSE)</f>
        <v>Si</v>
      </c>
      <c r="K79" s="134" t="str">
        <f>VLOOKUP(E79,VIP!$A$2:$O13297,6,0)</f>
        <v>NO</v>
      </c>
      <c r="L79" s="132" t="s">
        <v>2419</v>
      </c>
      <c r="M79" s="153" t="s">
        <v>2669</v>
      </c>
      <c r="N79" s="128" t="s">
        <v>2463</v>
      </c>
      <c r="O79" s="148" t="s">
        <v>2464</v>
      </c>
      <c r="P79" s="133"/>
      <c r="Q79" s="154">
        <v>44321.635335648149</v>
      </c>
    </row>
    <row r="80" spans="1:17" s="96" customFormat="1" ht="18" x14ac:dyDescent="0.25">
      <c r="A80" s="134" t="str">
        <f>VLOOKUP(E80,'LISTADO ATM'!$A$2:$C$899,3,0)</f>
        <v>DISTRITO NACIONAL</v>
      </c>
      <c r="B80" s="131" t="s">
        <v>2622</v>
      </c>
      <c r="C80" s="129">
        <v>44320.736701388887</v>
      </c>
      <c r="D80" s="129" t="s">
        <v>2459</v>
      </c>
      <c r="E80" s="130">
        <v>710</v>
      </c>
      <c r="F80" s="148" t="str">
        <f>VLOOKUP(E80,VIP!$A$2:$O12887,2,0)</f>
        <v>DRBR506</v>
      </c>
      <c r="G80" s="134" t="str">
        <f>VLOOKUP(E80,'LISTADO ATM'!$A$2:$B$898,2,0)</f>
        <v xml:space="preserve">ATM S/M Soberano </v>
      </c>
      <c r="H80" s="134" t="str">
        <f>VLOOKUP(E80,VIP!$A$2:$O17808,7,FALSE)</f>
        <v>Si</v>
      </c>
      <c r="I80" s="134" t="str">
        <f>VLOOKUP(E80,VIP!$A$2:$O9773,8,FALSE)</f>
        <v>Si</v>
      </c>
      <c r="J80" s="134" t="str">
        <f>VLOOKUP(E80,VIP!$A$2:$O9723,8,FALSE)</f>
        <v>Si</v>
      </c>
      <c r="K80" s="134" t="str">
        <f>VLOOKUP(E80,VIP!$A$2:$O13297,6,0)</f>
        <v>NO</v>
      </c>
      <c r="L80" s="132" t="s">
        <v>2419</v>
      </c>
      <c r="M80" s="153" t="s">
        <v>2669</v>
      </c>
      <c r="N80" s="128" t="s">
        <v>2463</v>
      </c>
      <c r="O80" s="148" t="s">
        <v>2464</v>
      </c>
      <c r="P80" s="133"/>
      <c r="Q80" s="154">
        <v>44321.637175925927</v>
      </c>
    </row>
    <row r="81" spans="1:17" s="96" customFormat="1" ht="18" x14ac:dyDescent="0.25">
      <c r="A81" s="134" t="str">
        <f>VLOOKUP(E81,'LISTADO ATM'!$A$2:$C$899,3,0)</f>
        <v>DISTRITO NACIONAL</v>
      </c>
      <c r="B81" s="131" t="s">
        <v>2639</v>
      </c>
      <c r="C81" s="129">
        <v>44320.962847222225</v>
      </c>
      <c r="D81" s="129" t="s">
        <v>2459</v>
      </c>
      <c r="E81" s="130">
        <v>949</v>
      </c>
      <c r="F81" s="148" t="str">
        <f>VLOOKUP(E81,VIP!$A$2:$O12888,2,0)</f>
        <v>DRBR23D</v>
      </c>
      <c r="G81" s="134" t="str">
        <f>VLOOKUP(E81,'LISTADO ATM'!$A$2:$B$898,2,0)</f>
        <v xml:space="preserve">ATM S/M Bravo San Isidro Coral Mall </v>
      </c>
      <c r="H81" s="134" t="str">
        <f>VLOOKUP(E81,VIP!$A$2:$O17809,7,FALSE)</f>
        <v>Si</v>
      </c>
      <c r="I81" s="134" t="str">
        <f>VLOOKUP(E81,VIP!$A$2:$O9774,8,FALSE)</f>
        <v>No</v>
      </c>
      <c r="J81" s="134" t="str">
        <f>VLOOKUP(E81,VIP!$A$2:$O9724,8,FALSE)</f>
        <v>No</v>
      </c>
      <c r="K81" s="134" t="str">
        <f>VLOOKUP(E81,VIP!$A$2:$O13298,6,0)</f>
        <v>NO</v>
      </c>
      <c r="L81" s="132" t="s">
        <v>2419</v>
      </c>
      <c r="M81" s="153" t="s">
        <v>2669</v>
      </c>
      <c r="N81" s="128" t="s">
        <v>2463</v>
      </c>
      <c r="O81" s="148" t="s">
        <v>2464</v>
      </c>
      <c r="P81" s="133"/>
      <c r="Q81" s="154">
        <v>44321.63758101852</v>
      </c>
    </row>
    <row r="82" spans="1:17" s="96" customFormat="1" ht="18" x14ac:dyDescent="0.25">
      <c r="A82" s="134" t="str">
        <f>VLOOKUP(E82,'LISTADO ATM'!$A$2:$C$899,3,0)</f>
        <v>ESTE</v>
      </c>
      <c r="B82" s="131" t="s">
        <v>2636</v>
      </c>
      <c r="C82" s="129">
        <v>44320.960300925923</v>
      </c>
      <c r="D82" s="129" t="s">
        <v>2483</v>
      </c>
      <c r="E82" s="130">
        <v>268</v>
      </c>
      <c r="F82" s="148" t="str">
        <f>VLOOKUP(E82,VIP!$A$2:$O12885,2,0)</f>
        <v>DRBR268</v>
      </c>
      <c r="G82" s="134" t="str">
        <f>VLOOKUP(E82,'LISTADO ATM'!$A$2:$B$898,2,0)</f>
        <v xml:space="preserve">ATM Autobanco La Altagracia (Higuey) </v>
      </c>
      <c r="H82" s="134" t="str">
        <f>VLOOKUP(E82,VIP!$A$2:$O17806,7,FALSE)</f>
        <v>Si</v>
      </c>
      <c r="I82" s="134" t="str">
        <f>VLOOKUP(E82,VIP!$A$2:$O9771,8,FALSE)</f>
        <v>Si</v>
      </c>
      <c r="J82" s="134" t="str">
        <f>VLOOKUP(E82,VIP!$A$2:$O9721,8,FALSE)</f>
        <v>Si</v>
      </c>
      <c r="K82" s="134" t="str">
        <f>VLOOKUP(E82,VIP!$A$2:$O13295,6,0)</f>
        <v>NO</v>
      </c>
      <c r="L82" s="132" t="s">
        <v>2419</v>
      </c>
      <c r="M82" s="153" t="s">
        <v>2669</v>
      </c>
      <c r="N82" s="155" t="s">
        <v>2463</v>
      </c>
      <c r="O82" s="148" t="s">
        <v>2484</v>
      </c>
      <c r="P82" s="133"/>
      <c r="Q82" s="154">
        <v>44321.63790509259</v>
      </c>
    </row>
    <row r="83" spans="1:17" s="96" customFormat="1" ht="18" x14ac:dyDescent="0.25">
      <c r="A83" s="134" t="str">
        <f>VLOOKUP(E83,'LISTADO ATM'!$A$2:$C$899,3,0)</f>
        <v>DISTRITO NACIONAL</v>
      </c>
      <c r="B83" s="131" t="s">
        <v>2621</v>
      </c>
      <c r="C83" s="129">
        <v>44320.736724537041</v>
      </c>
      <c r="D83" s="129" t="s">
        <v>2459</v>
      </c>
      <c r="E83" s="130">
        <v>836</v>
      </c>
      <c r="F83" s="148" t="str">
        <f>VLOOKUP(E83,VIP!$A$2:$O12886,2,0)</f>
        <v>DRBR836</v>
      </c>
      <c r="G83" s="134" t="str">
        <f>VLOOKUP(E83,'LISTADO ATM'!$A$2:$B$898,2,0)</f>
        <v xml:space="preserve">ATM UNP Plaza Luperón </v>
      </c>
      <c r="H83" s="134" t="str">
        <f>VLOOKUP(E83,VIP!$A$2:$O17807,7,FALSE)</f>
        <v>Si</v>
      </c>
      <c r="I83" s="134" t="str">
        <f>VLOOKUP(E83,VIP!$A$2:$O9772,8,FALSE)</f>
        <v>Si</v>
      </c>
      <c r="J83" s="134" t="str">
        <f>VLOOKUP(E83,VIP!$A$2:$O9722,8,FALSE)</f>
        <v>Si</v>
      </c>
      <c r="K83" s="134" t="str">
        <f>VLOOKUP(E83,VIP!$A$2:$O13296,6,0)</f>
        <v>NO</v>
      </c>
      <c r="L83" s="132" t="s">
        <v>2419</v>
      </c>
      <c r="M83" s="153" t="s">
        <v>2669</v>
      </c>
      <c r="N83" s="155" t="s">
        <v>2463</v>
      </c>
      <c r="O83" s="148" t="s">
        <v>2464</v>
      </c>
      <c r="P83" s="133"/>
      <c r="Q83" s="154">
        <v>44321.638148148151</v>
      </c>
    </row>
    <row r="84" spans="1:17" s="96" customFormat="1" ht="18" x14ac:dyDescent="0.25">
      <c r="A84" s="134" t="str">
        <f>VLOOKUP(E84,'LISTADO ATM'!$A$2:$C$899,3,0)</f>
        <v>DISTRITO NACIONAL</v>
      </c>
      <c r="B84" s="131" t="s">
        <v>2637</v>
      </c>
      <c r="C84" s="129">
        <v>44320.961273148147</v>
      </c>
      <c r="D84" s="129" t="s">
        <v>2459</v>
      </c>
      <c r="E84" s="130">
        <v>415</v>
      </c>
      <c r="F84" s="148" t="str">
        <f>VLOOKUP(E84,VIP!$A$2:$O12886,2,0)</f>
        <v>DRBR415</v>
      </c>
      <c r="G84" s="134" t="str">
        <f>VLOOKUP(E84,'LISTADO ATM'!$A$2:$B$898,2,0)</f>
        <v xml:space="preserve">ATM Autobanco San Martín I </v>
      </c>
      <c r="H84" s="134" t="str">
        <f>VLOOKUP(E84,VIP!$A$2:$O17807,7,FALSE)</f>
        <v>Si</v>
      </c>
      <c r="I84" s="134" t="str">
        <f>VLOOKUP(E84,VIP!$A$2:$O9772,8,FALSE)</f>
        <v>Si</v>
      </c>
      <c r="J84" s="134" t="str">
        <f>VLOOKUP(E84,VIP!$A$2:$O9722,8,FALSE)</f>
        <v>Si</v>
      </c>
      <c r="K84" s="134" t="str">
        <f>VLOOKUP(E84,VIP!$A$2:$O13296,6,0)</f>
        <v>NO</v>
      </c>
      <c r="L84" s="132" t="s">
        <v>2419</v>
      </c>
      <c r="M84" s="153" t="s">
        <v>2669</v>
      </c>
      <c r="N84" s="155" t="s">
        <v>2463</v>
      </c>
      <c r="O84" s="148" t="s">
        <v>2464</v>
      </c>
      <c r="P84" s="133"/>
      <c r="Q84" s="154">
        <v>44321.638611111113</v>
      </c>
    </row>
    <row r="85" spans="1:17" s="96" customFormat="1" ht="18" x14ac:dyDescent="0.25">
      <c r="A85" s="134" t="str">
        <f>VLOOKUP(E85,'LISTADO ATM'!$A$2:$C$899,3,0)</f>
        <v>DISTRITO NACIONAL</v>
      </c>
      <c r="B85" s="131" t="s">
        <v>2677</v>
      </c>
      <c r="C85" s="129">
        <v>44321.34888888889</v>
      </c>
      <c r="D85" s="129" t="s">
        <v>2483</v>
      </c>
      <c r="E85" s="130">
        <v>721</v>
      </c>
      <c r="F85" s="148" t="str">
        <f>VLOOKUP(E85,VIP!$A$2:$O12952,2,0)</f>
        <v>DRBR23A</v>
      </c>
      <c r="G85" s="134" t="str">
        <f>VLOOKUP(E85,'LISTADO ATM'!$A$2:$B$898,2,0)</f>
        <v xml:space="preserve">ATM Oficina Charles de Gaulle II </v>
      </c>
      <c r="H85" s="134" t="str">
        <f>VLOOKUP(E85,VIP!$A$2:$O17873,7,FALSE)</f>
        <v>Si</v>
      </c>
      <c r="I85" s="134" t="str">
        <f>VLOOKUP(E85,VIP!$A$2:$O9838,8,FALSE)</f>
        <v>Si</v>
      </c>
      <c r="J85" s="134" t="str">
        <f>VLOOKUP(E85,VIP!$A$2:$O9788,8,FALSE)</f>
        <v>Si</v>
      </c>
      <c r="K85" s="134" t="str">
        <f>VLOOKUP(E85,VIP!$A$2:$O13362,6,0)</f>
        <v>NO</v>
      </c>
      <c r="L85" s="132" t="s">
        <v>2419</v>
      </c>
      <c r="M85" s="153" t="s">
        <v>2669</v>
      </c>
      <c r="N85" s="155" t="s">
        <v>2463</v>
      </c>
      <c r="O85" s="148" t="s">
        <v>2679</v>
      </c>
      <c r="P85" s="133"/>
      <c r="Q85" s="154">
        <v>44321.642083333332</v>
      </c>
    </row>
    <row r="86" spans="1:17" s="96" customFormat="1" ht="18" x14ac:dyDescent="0.25">
      <c r="A86" s="134" t="str">
        <f>VLOOKUP(E86,'LISTADO ATM'!$A$2:$C$899,3,0)</f>
        <v>DISTRITO NACIONAL</v>
      </c>
      <c r="B86" s="131" t="s">
        <v>2616</v>
      </c>
      <c r="C86" s="129">
        <v>44320.61991898148</v>
      </c>
      <c r="D86" s="129" t="s">
        <v>2459</v>
      </c>
      <c r="E86" s="130">
        <v>698</v>
      </c>
      <c r="F86" s="148" t="str">
        <f>VLOOKUP(E86,VIP!$A$2:$O12967,2,0)</f>
        <v>DRBR698</v>
      </c>
      <c r="G86" s="134" t="str">
        <f>VLOOKUP(E86,'LISTADO ATM'!$A$2:$B$898,2,0)</f>
        <v>ATM Parador Bellamar</v>
      </c>
      <c r="H86" s="134" t="str">
        <f>VLOOKUP(E86,VIP!$A$2:$O17888,7,FALSE)</f>
        <v>Si</v>
      </c>
      <c r="I86" s="134" t="str">
        <f>VLOOKUP(E86,VIP!$A$2:$O9853,8,FALSE)</f>
        <v>Si</v>
      </c>
      <c r="J86" s="134" t="str">
        <f>VLOOKUP(E86,VIP!$A$2:$O9803,8,FALSE)</f>
        <v>Si</v>
      </c>
      <c r="K86" s="134" t="str">
        <f>VLOOKUP(E86,VIP!$A$2:$O13377,6,0)</f>
        <v>NO</v>
      </c>
      <c r="L86" s="132" t="s">
        <v>2419</v>
      </c>
      <c r="M86" s="153" t="s">
        <v>2669</v>
      </c>
      <c r="N86" s="155" t="s">
        <v>2463</v>
      </c>
      <c r="O86" s="148" t="s">
        <v>2464</v>
      </c>
      <c r="P86" s="134"/>
      <c r="Q86" s="154">
        <v>44321.655752314815</v>
      </c>
    </row>
    <row r="87" spans="1:17" s="96" customFormat="1" ht="18" x14ac:dyDescent="0.25">
      <c r="A87" s="134" t="str">
        <f>VLOOKUP(E87,'LISTADO ATM'!$A$2:$C$899,3,0)</f>
        <v>DISTRITO NACIONAL</v>
      </c>
      <c r="B87" s="131">
        <v>3335870606</v>
      </c>
      <c r="C87" s="129">
        <v>44316.350694444445</v>
      </c>
      <c r="D87" s="129" t="s">
        <v>2459</v>
      </c>
      <c r="E87" s="130">
        <v>12</v>
      </c>
      <c r="F87" s="148" t="str">
        <f>VLOOKUP(E87,VIP!$A$2:$O12943,2,0)</f>
        <v>DRBR012</v>
      </c>
      <c r="G87" s="134" t="str">
        <f>VLOOKUP(E87,'LISTADO ATM'!$A$2:$B$898,2,0)</f>
        <v xml:space="preserve">ATM Comercial Ganadera (San Isidro) </v>
      </c>
      <c r="H87" s="134" t="str">
        <f>VLOOKUP(E87,VIP!$A$2:$O17864,7,FALSE)</f>
        <v>Si</v>
      </c>
      <c r="I87" s="134" t="str">
        <f>VLOOKUP(E87,VIP!$A$2:$O9829,8,FALSE)</f>
        <v>No</v>
      </c>
      <c r="J87" s="134" t="str">
        <f>VLOOKUP(E87,VIP!$A$2:$O9779,8,FALSE)</f>
        <v>No</v>
      </c>
      <c r="K87" s="134" t="str">
        <f>VLOOKUP(E87,VIP!$A$2:$O13353,6,0)</f>
        <v>NO</v>
      </c>
      <c r="L87" s="132" t="s">
        <v>2419</v>
      </c>
      <c r="M87" s="153" t="s">
        <v>2669</v>
      </c>
      <c r="N87" s="155" t="s">
        <v>2463</v>
      </c>
      <c r="O87" s="148" t="s">
        <v>2464</v>
      </c>
      <c r="P87" s="133"/>
      <c r="Q87" s="154">
        <v>44321.795138888891</v>
      </c>
    </row>
    <row r="88" spans="1:17" s="96" customFormat="1" ht="18" x14ac:dyDescent="0.25">
      <c r="A88" s="134" t="str">
        <f>VLOOKUP(E88,'LISTADO ATM'!$A$2:$C$899,3,0)</f>
        <v>DISTRITO NACIONAL</v>
      </c>
      <c r="B88" s="131" t="s">
        <v>2674</v>
      </c>
      <c r="C88" s="129">
        <v>44321.398206018515</v>
      </c>
      <c r="D88" s="129" t="s">
        <v>2459</v>
      </c>
      <c r="E88" s="130">
        <v>363</v>
      </c>
      <c r="F88" s="148" t="str">
        <f>VLOOKUP(E88,VIP!$A$2:$O12948,2,0)</f>
        <v>DRBR363</v>
      </c>
      <c r="G88" s="134" t="str">
        <f>VLOOKUP(E88,'LISTADO ATM'!$A$2:$B$898,2,0)</f>
        <v>ATM Sirena Villa Mella</v>
      </c>
      <c r="H88" s="134" t="str">
        <f>VLOOKUP(E88,VIP!$A$2:$O17869,7,FALSE)</f>
        <v>N/A</v>
      </c>
      <c r="I88" s="134" t="str">
        <f>VLOOKUP(E88,VIP!$A$2:$O9834,8,FALSE)</f>
        <v>N/A</v>
      </c>
      <c r="J88" s="134" t="str">
        <f>VLOOKUP(E88,VIP!$A$2:$O9784,8,FALSE)</f>
        <v>N/A</v>
      </c>
      <c r="K88" s="134" t="str">
        <f>VLOOKUP(E88,VIP!$A$2:$O13358,6,0)</f>
        <v>N/A</v>
      </c>
      <c r="L88" s="132" t="s">
        <v>2419</v>
      </c>
      <c r="M88" s="153" t="s">
        <v>2669</v>
      </c>
      <c r="N88" s="155" t="s">
        <v>2463</v>
      </c>
      <c r="O88" s="148" t="s">
        <v>2464</v>
      </c>
      <c r="P88" s="133"/>
      <c r="Q88" s="154">
        <v>44321.808333333334</v>
      </c>
    </row>
    <row r="89" spans="1:17" s="96" customFormat="1" ht="18" x14ac:dyDescent="0.25">
      <c r="A89" s="134" t="str">
        <f>VLOOKUP(E89,'LISTADO ATM'!$A$2:$C$899,3,0)</f>
        <v>SUR</v>
      </c>
      <c r="B89" s="131" t="s">
        <v>2672</v>
      </c>
      <c r="C89" s="129">
        <v>44321.401875000003</v>
      </c>
      <c r="D89" s="129" t="s">
        <v>2181</v>
      </c>
      <c r="E89" s="130">
        <v>48</v>
      </c>
      <c r="F89" s="148" t="str">
        <f>VLOOKUP(E89,VIP!$A$2:$O12946,2,0)</f>
        <v>DRBR048</v>
      </c>
      <c r="G89" s="134" t="str">
        <f>VLOOKUP(E89,'LISTADO ATM'!$A$2:$B$898,2,0)</f>
        <v xml:space="preserve">ATM Autoservicio Neiba I </v>
      </c>
      <c r="H89" s="134" t="str">
        <f>VLOOKUP(E89,VIP!$A$2:$O17867,7,FALSE)</f>
        <v>Si</v>
      </c>
      <c r="I89" s="134" t="str">
        <f>VLOOKUP(E89,VIP!$A$2:$O9832,8,FALSE)</f>
        <v>Si</v>
      </c>
      <c r="J89" s="134" t="str">
        <f>VLOOKUP(E89,VIP!$A$2:$O9782,8,FALSE)</f>
        <v>Si</v>
      </c>
      <c r="K89" s="134" t="str">
        <f>VLOOKUP(E89,VIP!$A$2:$O13356,6,0)</f>
        <v>SI</v>
      </c>
      <c r="L89" s="132" t="s">
        <v>2479</v>
      </c>
      <c r="M89" s="153" t="s">
        <v>2669</v>
      </c>
      <c r="N89" s="155" t="s">
        <v>2463</v>
      </c>
      <c r="O89" s="148" t="s">
        <v>2465</v>
      </c>
      <c r="P89" s="133"/>
      <c r="Q89" s="154">
        <v>44321.626944444448</v>
      </c>
    </row>
    <row r="90" spans="1:17" s="96" customFormat="1" ht="18" x14ac:dyDescent="0.25">
      <c r="A90" s="134" t="str">
        <f>VLOOKUP(E90,'LISTADO ATM'!$A$2:$C$899,3,0)</f>
        <v>ESTE</v>
      </c>
      <c r="B90" s="131" t="s">
        <v>2675</v>
      </c>
      <c r="C90" s="129">
        <v>44321.384108796294</v>
      </c>
      <c r="D90" s="129" t="s">
        <v>2181</v>
      </c>
      <c r="E90" s="130">
        <v>433</v>
      </c>
      <c r="F90" s="148" t="str">
        <f>VLOOKUP(E90,VIP!$A$2:$O12949,2,0)</f>
        <v>DRBR433</v>
      </c>
      <c r="G90" s="134" t="str">
        <f>VLOOKUP(E90,'LISTADO ATM'!$A$2:$B$898,2,0)</f>
        <v xml:space="preserve">ATM Centro Comercial Las Canas (Cap Cana) </v>
      </c>
      <c r="H90" s="134" t="str">
        <f>VLOOKUP(E90,VIP!$A$2:$O17870,7,FALSE)</f>
        <v>Si</v>
      </c>
      <c r="I90" s="134" t="str">
        <f>VLOOKUP(E90,VIP!$A$2:$O9835,8,FALSE)</f>
        <v>Si</v>
      </c>
      <c r="J90" s="134" t="str">
        <f>VLOOKUP(E90,VIP!$A$2:$O9785,8,FALSE)</f>
        <v>Si</v>
      </c>
      <c r="K90" s="134" t="str">
        <f>VLOOKUP(E90,VIP!$A$2:$O13359,6,0)</f>
        <v>NO</v>
      </c>
      <c r="L90" s="132" t="s">
        <v>2479</v>
      </c>
      <c r="M90" s="153" t="s">
        <v>2669</v>
      </c>
      <c r="N90" s="155" t="s">
        <v>2463</v>
      </c>
      <c r="O90" s="148" t="s">
        <v>2465</v>
      </c>
      <c r="P90" s="133"/>
      <c r="Q90" s="154">
        <v>44321.638541666667</v>
      </c>
    </row>
    <row r="91" spans="1:17" s="96" customFormat="1" ht="18" x14ac:dyDescent="0.25">
      <c r="A91" s="134" t="str">
        <f>VLOOKUP(E91,'LISTADO ATM'!$A$2:$C$899,3,0)</f>
        <v>DISTRITO NACIONAL</v>
      </c>
      <c r="B91" s="131" t="s">
        <v>2624</v>
      </c>
      <c r="C91" s="129">
        <v>44320.724733796298</v>
      </c>
      <c r="D91" s="129" t="s">
        <v>2181</v>
      </c>
      <c r="E91" s="130">
        <v>678</v>
      </c>
      <c r="F91" s="148" t="str">
        <f>VLOOKUP(E91,VIP!$A$2:$O12890,2,0)</f>
        <v>DRBR678</v>
      </c>
      <c r="G91" s="134" t="str">
        <f>VLOOKUP(E91,'LISTADO ATM'!$A$2:$B$898,2,0)</f>
        <v>ATM Eco Petroleo San Isidro</v>
      </c>
      <c r="H91" s="134" t="str">
        <f>VLOOKUP(E91,VIP!$A$2:$O17811,7,FALSE)</f>
        <v>Si</v>
      </c>
      <c r="I91" s="134" t="str">
        <f>VLOOKUP(E91,VIP!$A$2:$O9776,8,FALSE)</f>
        <v>Si</v>
      </c>
      <c r="J91" s="134" t="str">
        <f>VLOOKUP(E91,VIP!$A$2:$O9726,8,FALSE)</f>
        <v>Si</v>
      </c>
      <c r="K91" s="134" t="str">
        <f>VLOOKUP(E91,VIP!$A$2:$O13300,6,0)</f>
        <v>NO</v>
      </c>
      <c r="L91" s="132" t="s">
        <v>2479</v>
      </c>
      <c r="M91" s="153" t="s">
        <v>2669</v>
      </c>
      <c r="N91" s="155" t="s">
        <v>2463</v>
      </c>
      <c r="O91" s="148" t="s">
        <v>2465</v>
      </c>
      <c r="P91" s="133"/>
      <c r="Q91" s="154">
        <v>44321.639444444445</v>
      </c>
    </row>
    <row r="92" spans="1:17" s="96" customFormat="1" ht="18" x14ac:dyDescent="0.25">
      <c r="A92" s="134" t="str">
        <f>VLOOKUP(E92,'LISTADO ATM'!$A$2:$C$899,3,0)</f>
        <v>DISTRITO NACIONAL</v>
      </c>
      <c r="B92" s="131" t="s">
        <v>2623</v>
      </c>
      <c r="C92" s="129">
        <v>44320.731886574074</v>
      </c>
      <c r="D92" s="129" t="s">
        <v>2181</v>
      </c>
      <c r="E92" s="130">
        <v>908</v>
      </c>
      <c r="F92" s="148" t="str">
        <f>VLOOKUP(E92,VIP!$A$2:$O12888,2,0)</f>
        <v>DRBR16D</v>
      </c>
      <c r="G92" s="134" t="str">
        <f>VLOOKUP(E92,'LISTADO ATM'!$A$2:$B$898,2,0)</f>
        <v xml:space="preserve">ATM Oficina Plaza Botánika </v>
      </c>
      <c r="H92" s="134" t="str">
        <f>VLOOKUP(E92,VIP!$A$2:$O17809,7,FALSE)</f>
        <v>Si</v>
      </c>
      <c r="I92" s="134" t="str">
        <f>VLOOKUP(E92,VIP!$A$2:$O9774,8,FALSE)</f>
        <v>Si</v>
      </c>
      <c r="J92" s="134" t="str">
        <f>VLOOKUP(E92,VIP!$A$2:$O9724,8,FALSE)</f>
        <v>Si</v>
      </c>
      <c r="K92" s="134" t="str">
        <f>VLOOKUP(E92,VIP!$A$2:$O13298,6,0)</f>
        <v>NO</v>
      </c>
      <c r="L92" s="132" t="s">
        <v>2479</v>
      </c>
      <c r="M92" s="153" t="s">
        <v>2669</v>
      </c>
      <c r="N92" s="155" t="s">
        <v>2463</v>
      </c>
      <c r="O92" s="148" t="s">
        <v>2465</v>
      </c>
      <c r="P92" s="133"/>
      <c r="Q92" s="154">
        <v>44321.639444444445</v>
      </c>
    </row>
    <row r="93" spans="1:17" s="96" customFormat="1" ht="18" x14ac:dyDescent="0.25">
      <c r="A93" s="134" t="str">
        <f>VLOOKUP(E93,'LISTADO ATM'!$A$2:$C$899,3,0)</f>
        <v>DISTRITO NACIONAL</v>
      </c>
      <c r="B93" s="131" t="s">
        <v>2747</v>
      </c>
      <c r="C93" s="129">
        <v>44321.629016203704</v>
      </c>
      <c r="D93" s="129" t="s">
        <v>2181</v>
      </c>
      <c r="E93" s="130">
        <v>790</v>
      </c>
      <c r="F93" s="148" t="str">
        <f>VLOOKUP(E93,VIP!$A$2:$O12999,2,0)</f>
        <v>DRBR16I</v>
      </c>
      <c r="G93" s="134" t="str">
        <f>VLOOKUP(E93,'LISTADO ATM'!$A$2:$B$898,2,0)</f>
        <v xml:space="preserve">ATM Oficina Bella Vista Mall I </v>
      </c>
      <c r="H93" s="134" t="str">
        <f>VLOOKUP(E93,VIP!$A$2:$O17920,7,FALSE)</f>
        <v>Si</v>
      </c>
      <c r="I93" s="134" t="str">
        <f>VLOOKUP(E93,VIP!$A$2:$O9885,8,FALSE)</f>
        <v>Si</v>
      </c>
      <c r="J93" s="134" t="str">
        <f>VLOOKUP(E93,VIP!$A$2:$O9835,8,FALSE)</f>
        <v>Si</v>
      </c>
      <c r="K93" s="134" t="str">
        <f>VLOOKUP(E93,VIP!$A$2:$O13409,6,0)</f>
        <v>SI</v>
      </c>
      <c r="L93" s="132" t="s">
        <v>2479</v>
      </c>
      <c r="M93" s="153" t="s">
        <v>2669</v>
      </c>
      <c r="N93" s="155" t="s">
        <v>2463</v>
      </c>
      <c r="O93" s="148" t="s">
        <v>2465</v>
      </c>
      <c r="P93" s="133"/>
      <c r="Q93" s="154">
        <v>44321.867361111108</v>
      </c>
    </row>
    <row r="94" spans="1:17" s="96" customFormat="1" ht="18" x14ac:dyDescent="0.25">
      <c r="A94" s="134" t="str">
        <f>VLOOKUP(E94,'LISTADO ATM'!$A$2:$C$899,3,0)</f>
        <v>ESTE</v>
      </c>
      <c r="B94" s="131" t="s">
        <v>2664</v>
      </c>
      <c r="C94" s="129">
        <v>44321.310370370367</v>
      </c>
      <c r="D94" s="129" t="s">
        <v>2181</v>
      </c>
      <c r="E94" s="130">
        <v>121</v>
      </c>
      <c r="F94" s="148" t="str">
        <f>VLOOKUP(E94,VIP!$A$2:$O12944,2,0)</f>
        <v>DRBR121</v>
      </c>
      <c r="G94" s="134" t="str">
        <f>VLOOKUP(E94,'LISTADO ATM'!$A$2:$B$898,2,0)</f>
        <v xml:space="preserve">ATM Oficina Bayaguana </v>
      </c>
      <c r="H94" s="134" t="str">
        <f>VLOOKUP(E94,VIP!$A$2:$O17865,7,FALSE)</f>
        <v>Si</v>
      </c>
      <c r="I94" s="134" t="str">
        <f>VLOOKUP(E94,VIP!$A$2:$O9830,8,FALSE)</f>
        <v>Si</v>
      </c>
      <c r="J94" s="134" t="str">
        <f>VLOOKUP(E94,VIP!$A$2:$O9780,8,FALSE)</f>
        <v>Si</v>
      </c>
      <c r="K94" s="134" t="str">
        <f>VLOOKUP(E94,VIP!$A$2:$O13354,6,0)</f>
        <v>SI</v>
      </c>
      <c r="L94" s="132" t="s">
        <v>2666</v>
      </c>
      <c r="M94" s="153" t="s">
        <v>2669</v>
      </c>
      <c r="N94" s="155" t="s">
        <v>2463</v>
      </c>
      <c r="O94" s="148" t="s">
        <v>2465</v>
      </c>
      <c r="P94" s="133"/>
      <c r="Q94" s="154">
        <v>44321.641828703701</v>
      </c>
    </row>
    <row r="95" spans="1:17" s="96" customFormat="1" ht="18" x14ac:dyDescent="0.25">
      <c r="A95" s="134" t="str">
        <f>VLOOKUP(E95,'LISTADO ATM'!$A$2:$C$899,3,0)</f>
        <v>SUR</v>
      </c>
      <c r="B95" s="131" t="s">
        <v>2658</v>
      </c>
      <c r="C95" s="129">
        <v>44321.242106481484</v>
      </c>
      <c r="D95" s="129" t="s">
        <v>2181</v>
      </c>
      <c r="E95" s="130">
        <v>891</v>
      </c>
      <c r="F95" s="148" t="str">
        <f>VLOOKUP(E95,VIP!$A$2:$O12946,2,0)</f>
        <v>DRBR891</v>
      </c>
      <c r="G95" s="134" t="str">
        <f>VLOOKUP(E95,'LISTADO ATM'!$A$2:$B$898,2,0)</f>
        <v xml:space="preserve">ATM Estación Texaco (Barahona) </v>
      </c>
      <c r="H95" s="134" t="str">
        <f>VLOOKUP(E95,VIP!$A$2:$O17867,7,FALSE)</f>
        <v>Si</v>
      </c>
      <c r="I95" s="134" t="str">
        <f>VLOOKUP(E95,VIP!$A$2:$O9832,8,FALSE)</f>
        <v>Si</v>
      </c>
      <c r="J95" s="134" t="str">
        <f>VLOOKUP(E95,VIP!$A$2:$O9782,8,FALSE)</f>
        <v>Si</v>
      </c>
      <c r="K95" s="134" t="str">
        <f>VLOOKUP(E95,VIP!$A$2:$O13356,6,0)</f>
        <v>NO</v>
      </c>
      <c r="L95" s="132" t="s">
        <v>2667</v>
      </c>
      <c r="M95" s="153" t="s">
        <v>2669</v>
      </c>
      <c r="N95" s="155" t="s">
        <v>2607</v>
      </c>
      <c r="O95" s="156" t="s">
        <v>2465</v>
      </c>
      <c r="P95" s="133"/>
      <c r="Q95" s="154">
        <v>44321.629108796296</v>
      </c>
    </row>
    <row r="96" spans="1:17" ht="18" x14ac:dyDescent="0.25">
      <c r="A96" s="134" t="str">
        <f>VLOOKUP(E96,'LISTADO ATM'!$A$2:$C$899,3,0)</f>
        <v>ESTE</v>
      </c>
      <c r="B96" s="131" t="s">
        <v>2681</v>
      </c>
      <c r="C96" s="129">
        <v>44321.591481481482</v>
      </c>
      <c r="D96" s="129" t="s">
        <v>2181</v>
      </c>
      <c r="E96" s="130">
        <v>789</v>
      </c>
      <c r="F96" s="150" t="str">
        <f>VLOOKUP(E96,VIP!$A$2:$O12947,2,0)</f>
        <v>DRBR789</v>
      </c>
      <c r="G96" s="134" t="str">
        <f>VLOOKUP(E96,'LISTADO ATM'!$A$2:$B$898,2,0)</f>
        <v>ATM Hotel Bellevue Boca Chica</v>
      </c>
      <c r="H96" s="134" t="str">
        <f>VLOOKUP(E96,VIP!$A$2:$O17868,7,FALSE)</f>
        <v>Si</v>
      </c>
      <c r="I96" s="134" t="str">
        <f>VLOOKUP(E96,VIP!$A$2:$O9833,8,FALSE)</f>
        <v>Si</v>
      </c>
      <c r="J96" s="134" t="str">
        <f>VLOOKUP(E96,VIP!$A$2:$O9783,8,FALSE)</f>
        <v>Si</v>
      </c>
      <c r="K96" s="134" t="str">
        <f>VLOOKUP(E96,VIP!$A$2:$O13357,6,0)</f>
        <v>NO</v>
      </c>
      <c r="L96" s="132" t="s">
        <v>2693</v>
      </c>
      <c r="M96" s="128" t="s">
        <v>2456</v>
      </c>
      <c r="N96" s="155" t="s">
        <v>2607</v>
      </c>
      <c r="O96" s="150" t="s">
        <v>2465</v>
      </c>
      <c r="P96" s="133"/>
      <c r="Q96" s="128" t="s">
        <v>2693</v>
      </c>
    </row>
    <row r="97" spans="1:17" ht="18" x14ac:dyDescent="0.25">
      <c r="A97" s="134" t="str">
        <f>VLOOKUP(E97,'LISTADO ATM'!$A$2:$C$899,3,0)</f>
        <v>DISTRITO NACIONAL</v>
      </c>
      <c r="B97" s="131" t="s">
        <v>2683</v>
      </c>
      <c r="C97" s="129">
        <v>44321.585821759261</v>
      </c>
      <c r="D97" s="129" t="s">
        <v>2181</v>
      </c>
      <c r="E97" s="130">
        <v>810</v>
      </c>
      <c r="F97" s="150" t="str">
        <f>VLOOKUP(E97,VIP!$A$2:$O12949,2,0)</f>
        <v>DRBR810</v>
      </c>
      <c r="G97" s="134" t="str">
        <f>VLOOKUP(E97,'LISTADO ATM'!$A$2:$B$898,2,0)</f>
        <v xml:space="preserve">ATM UNP Multicentro La Sirena José Contreras </v>
      </c>
      <c r="H97" s="134" t="str">
        <f>VLOOKUP(E97,VIP!$A$2:$O17870,7,FALSE)</f>
        <v>Si</v>
      </c>
      <c r="I97" s="134" t="str">
        <f>VLOOKUP(E97,VIP!$A$2:$O9835,8,FALSE)</f>
        <v>Si</v>
      </c>
      <c r="J97" s="134" t="str">
        <f>VLOOKUP(E97,VIP!$A$2:$O9785,8,FALSE)</f>
        <v>Si</v>
      </c>
      <c r="K97" s="134" t="str">
        <f>VLOOKUP(E97,VIP!$A$2:$O13359,6,0)</f>
        <v>NO</v>
      </c>
      <c r="L97" s="132" t="s">
        <v>2220</v>
      </c>
      <c r="M97" s="128" t="s">
        <v>2456</v>
      </c>
      <c r="N97" s="155" t="s">
        <v>2607</v>
      </c>
      <c r="O97" s="150" t="s">
        <v>2465</v>
      </c>
      <c r="P97" s="133"/>
      <c r="Q97" s="128" t="s">
        <v>2692</v>
      </c>
    </row>
    <row r="98" spans="1:17" ht="18" x14ac:dyDescent="0.25">
      <c r="A98" s="134" t="str">
        <f>VLOOKUP(E98,'LISTADO ATM'!$A$2:$C$899,3,0)</f>
        <v>DISTRITO NACIONAL</v>
      </c>
      <c r="B98" s="131" t="s">
        <v>2684</v>
      </c>
      <c r="C98" s="129">
        <v>44321.584965277776</v>
      </c>
      <c r="D98" s="129" t="s">
        <v>2181</v>
      </c>
      <c r="E98" s="130">
        <v>160</v>
      </c>
      <c r="F98" s="150" t="str">
        <f>VLOOKUP(E98,VIP!$A$2:$O12933,2,0)</f>
        <v>DRBR160</v>
      </c>
      <c r="G98" s="134" t="str">
        <f>VLOOKUP(E98,'LISTADO ATM'!$A$2:$B$898,2,0)</f>
        <v xml:space="preserve">ATM Oficina Herrera </v>
      </c>
      <c r="H98" s="134" t="str">
        <f>VLOOKUP(E98,VIP!$A$2:$O17854,7,FALSE)</f>
        <v>Si</v>
      </c>
      <c r="I98" s="134" t="str">
        <f>VLOOKUP(E98,VIP!$A$2:$O9819,8,FALSE)</f>
        <v>Si</v>
      </c>
      <c r="J98" s="134" t="str">
        <f>VLOOKUP(E98,VIP!$A$2:$O9769,8,FALSE)</f>
        <v>Si</v>
      </c>
      <c r="K98" s="134" t="str">
        <f>VLOOKUP(E98,VIP!$A$2:$O13343,6,0)</f>
        <v>NO</v>
      </c>
      <c r="L98" s="132" t="s">
        <v>2220</v>
      </c>
      <c r="M98" s="128" t="s">
        <v>2456</v>
      </c>
      <c r="N98" s="155" t="s">
        <v>2607</v>
      </c>
      <c r="O98" s="150" t="s">
        <v>2465</v>
      </c>
      <c r="P98" s="133"/>
      <c r="Q98" s="128" t="s">
        <v>2220</v>
      </c>
    </row>
    <row r="99" spans="1:17" ht="18" x14ac:dyDescent="0.25">
      <c r="A99" s="134" t="str">
        <f>VLOOKUP(E99,'LISTADO ATM'!$A$2:$C$899,3,0)</f>
        <v>DISTRITO NACIONAL</v>
      </c>
      <c r="B99" s="131" t="s">
        <v>2690</v>
      </c>
      <c r="C99" s="129">
        <v>44321.484513888892</v>
      </c>
      <c r="D99" s="129" t="s">
        <v>2181</v>
      </c>
      <c r="E99" s="130">
        <v>821</v>
      </c>
      <c r="F99" s="150" t="str">
        <f>VLOOKUP(E99,VIP!$A$2:$O12958,2,0)</f>
        <v>DRBR821</v>
      </c>
      <c r="G99" s="134" t="str">
        <f>VLOOKUP(E99,'LISTADO ATM'!$A$2:$B$898,2,0)</f>
        <v xml:space="preserve">ATM S/M Bravo Churchill </v>
      </c>
      <c r="H99" s="134" t="str">
        <f>VLOOKUP(E99,VIP!$A$2:$O17879,7,FALSE)</f>
        <v>Si</v>
      </c>
      <c r="I99" s="134" t="str">
        <f>VLOOKUP(E99,VIP!$A$2:$O9844,8,FALSE)</f>
        <v>No</v>
      </c>
      <c r="J99" s="134" t="str">
        <f>VLOOKUP(E99,VIP!$A$2:$O9794,8,FALSE)</f>
        <v>No</v>
      </c>
      <c r="K99" s="134" t="str">
        <f>VLOOKUP(E99,VIP!$A$2:$O13368,6,0)</f>
        <v>SI</v>
      </c>
      <c r="L99" s="132" t="s">
        <v>2220</v>
      </c>
      <c r="M99" s="128" t="s">
        <v>2456</v>
      </c>
      <c r="N99" s="155" t="s">
        <v>2607</v>
      </c>
      <c r="O99" s="150" t="s">
        <v>2465</v>
      </c>
      <c r="P99" s="133"/>
      <c r="Q99" s="128" t="s">
        <v>2220</v>
      </c>
    </row>
    <row r="100" spans="1:17" ht="18" x14ac:dyDescent="0.25">
      <c r="A100" s="134" t="str">
        <f>VLOOKUP(E100,'LISTADO ATM'!$A$2:$C$899,3,0)</f>
        <v>DISTRITO NACIONAL</v>
      </c>
      <c r="B100" s="131" t="s">
        <v>2651</v>
      </c>
      <c r="C100" s="129">
        <v>44321.086365740739</v>
      </c>
      <c r="D100" s="129" t="s">
        <v>2181</v>
      </c>
      <c r="E100" s="130">
        <v>18</v>
      </c>
      <c r="F100" s="150" t="str">
        <f>VLOOKUP(E100,VIP!$A$2:$O12899,2,0)</f>
        <v>DRBR018</v>
      </c>
      <c r="G100" s="134" t="str">
        <f>VLOOKUP(E100,'LISTADO ATM'!$A$2:$B$898,2,0)</f>
        <v xml:space="preserve">ATM Oficina Haina Occidental I </v>
      </c>
      <c r="H100" s="134" t="str">
        <f>VLOOKUP(E100,VIP!$A$2:$O17820,7,FALSE)</f>
        <v>Si</v>
      </c>
      <c r="I100" s="134" t="str">
        <f>VLOOKUP(E100,VIP!$A$2:$O9785,8,FALSE)</f>
        <v>Si</v>
      </c>
      <c r="J100" s="134" t="str">
        <f>VLOOKUP(E100,VIP!$A$2:$O9735,8,FALSE)</f>
        <v>Si</v>
      </c>
      <c r="K100" s="134" t="str">
        <f>VLOOKUP(E100,VIP!$A$2:$O13309,6,0)</f>
        <v>SI</v>
      </c>
      <c r="L100" s="132" t="s">
        <v>2220</v>
      </c>
      <c r="M100" s="128" t="s">
        <v>2456</v>
      </c>
      <c r="N100" s="155" t="s">
        <v>2463</v>
      </c>
      <c r="O100" s="150" t="s">
        <v>2465</v>
      </c>
      <c r="P100" s="133"/>
      <c r="Q100" s="128" t="s">
        <v>2220</v>
      </c>
    </row>
    <row r="101" spans="1:17" ht="18" x14ac:dyDescent="0.25">
      <c r="A101" s="134" t="str">
        <f>VLOOKUP(E101,'LISTADO ATM'!$A$2:$C$899,3,0)</f>
        <v>DISTRITO NACIONAL</v>
      </c>
      <c r="B101" s="131" t="s">
        <v>2649</v>
      </c>
      <c r="C101" s="129">
        <v>44321.087361111109</v>
      </c>
      <c r="D101" s="129" t="s">
        <v>2181</v>
      </c>
      <c r="E101" s="130">
        <v>57</v>
      </c>
      <c r="F101" s="150" t="str">
        <f>VLOOKUP(E101,VIP!$A$2:$O12897,2,0)</f>
        <v>DRBR057</v>
      </c>
      <c r="G101" s="134" t="str">
        <f>VLOOKUP(E101,'LISTADO ATM'!$A$2:$B$898,2,0)</f>
        <v xml:space="preserve">ATM Oficina Malecon Center </v>
      </c>
      <c r="H101" s="134" t="str">
        <f>VLOOKUP(E101,VIP!$A$2:$O17818,7,FALSE)</f>
        <v>Si</v>
      </c>
      <c r="I101" s="134" t="str">
        <f>VLOOKUP(E101,VIP!$A$2:$O9783,8,FALSE)</f>
        <v>Si</v>
      </c>
      <c r="J101" s="134" t="str">
        <f>VLOOKUP(E101,VIP!$A$2:$O9733,8,FALSE)</f>
        <v>Si</v>
      </c>
      <c r="K101" s="134" t="str">
        <f>VLOOKUP(E101,VIP!$A$2:$O13307,6,0)</f>
        <v>NO</v>
      </c>
      <c r="L101" s="132" t="s">
        <v>2220</v>
      </c>
      <c r="M101" s="128" t="s">
        <v>2456</v>
      </c>
      <c r="N101" s="155" t="s">
        <v>2463</v>
      </c>
      <c r="O101" s="150" t="s">
        <v>2465</v>
      </c>
      <c r="P101" s="133"/>
      <c r="Q101" s="128" t="s">
        <v>2220</v>
      </c>
    </row>
    <row r="102" spans="1:17" ht="18" x14ac:dyDescent="0.25">
      <c r="A102" s="134" t="str">
        <f>VLOOKUP(E102,'LISTADO ATM'!$A$2:$C$899,3,0)</f>
        <v>ESTE</v>
      </c>
      <c r="B102" s="131" t="s">
        <v>2577</v>
      </c>
      <c r="C102" s="129">
        <v>44316.815462962964</v>
      </c>
      <c r="D102" s="129" t="s">
        <v>2181</v>
      </c>
      <c r="E102" s="130">
        <v>68</v>
      </c>
      <c r="F102" s="150" t="str">
        <f>VLOOKUP(E102,VIP!$A$2:$O12991,2,0)</f>
        <v>DRBR068</v>
      </c>
      <c r="G102" s="134" t="str">
        <f>VLOOKUP(E102,'LISTADO ATM'!$A$2:$B$898,2,0)</f>
        <v xml:space="preserve">ATM Hotel Nickelodeon (Punta Cana) </v>
      </c>
      <c r="H102" s="134" t="str">
        <f>VLOOKUP(E102,VIP!$A$2:$O17912,7,FALSE)</f>
        <v>Si</v>
      </c>
      <c r="I102" s="134" t="str">
        <f>VLOOKUP(E102,VIP!$A$2:$O9877,8,FALSE)</f>
        <v>Si</v>
      </c>
      <c r="J102" s="134" t="str">
        <f>VLOOKUP(E102,VIP!$A$2:$O9827,8,FALSE)</f>
        <v>Si</v>
      </c>
      <c r="K102" s="134" t="str">
        <f>VLOOKUP(E102,VIP!$A$2:$O13401,6,0)</f>
        <v>NO</v>
      </c>
      <c r="L102" s="132" t="s">
        <v>2220</v>
      </c>
      <c r="M102" s="128" t="s">
        <v>2456</v>
      </c>
      <c r="N102" s="155" t="s">
        <v>2463</v>
      </c>
      <c r="O102" s="150" t="s">
        <v>2465</v>
      </c>
      <c r="P102" s="133"/>
      <c r="Q102" s="128" t="s">
        <v>2220</v>
      </c>
    </row>
    <row r="103" spans="1:17" ht="18" x14ac:dyDescent="0.25">
      <c r="A103" s="134" t="str">
        <f>VLOOKUP(E103,'LISTADO ATM'!$A$2:$C$899,3,0)</f>
        <v>NORTE</v>
      </c>
      <c r="B103" s="131" t="s">
        <v>2723</v>
      </c>
      <c r="C103" s="129">
        <v>44321.692662037036</v>
      </c>
      <c r="D103" s="129" t="s">
        <v>2182</v>
      </c>
      <c r="E103" s="130">
        <v>172</v>
      </c>
      <c r="F103" s="150" t="str">
        <f>VLOOKUP(E103,VIP!$A$2:$O12991,2,0)</f>
        <v>DRBR172</v>
      </c>
      <c r="G103" s="134" t="str">
        <f>VLOOKUP(E103,'LISTADO ATM'!$A$2:$B$898,2,0)</f>
        <v xml:space="preserve">ATM UNP Guaucí </v>
      </c>
      <c r="H103" s="134" t="str">
        <f>VLOOKUP(E103,VIP!$A$2:$O17912,7,FALSE)</f>
        <v>Si</v>
      </c>
      <c r="I103" s="134" t="str">
        <f>VLOOKUP(E103,VIP!$A$2:$O9877,8,FALSE)</f>
        <v>Si</v>
      </c>
      <c r="J103" s="134" t="str">
        <f>VLOOKUP(E103,VIP!$A$2:$O9827,8,FALSE)</f>
        <v>Si</v>
      </c>
      <c r="K103" s="134" t="str">
        <f>VLOOKUP(E103,VIP!$A$2:$O13401,6,0)</f>
        <v>NO</v>
      </c>
      <c r="L103" s="132" t="s">
        <v>2220</v>
      </c>
      <c r="M103" s="128" t="s">
        <v>2456</v>
      </c>
      <c r="N103" s="155" t="s">
        <v>2463</v>
      </c>
      <c r="O103" s="150" t="s">
        <v>2492</v>
      </c>
      <c r="P103" s="133"/>
      <c r="Q103" s="128" t="s">
        <v>2220</v>
      </c>
    </row>
    <row r="104" spans="1:17" ht="18" x14ac:dyDescent="0.25">
      <c r="A104" s="134" t="str">
        <f>VLOOKUP(E104,'LISTADO ATM'!$A$2:$C$899,3,0)</f>
        <v>DISTRITO NACIONAL</v>
      </c>
      <c r="B104" s="131" t="s">
        <v>2698</v>
      </c>
      <c r="C104" s="129">
        <v>44321.77857638889</v>
      </c>
      <c r="D104" s="129" t="s">
        <v>2181</v>
      </c>
      <c r="E104" s="130">
        <v>347</v>
      </c>
      <c r="F104" s="150" t="str">
        <f>VLOOKUP(E104,VIP!$A$2:$O12971,2,0)</f>
        <v>DRBR347</v>
      </c>
      <c r="G104" s="134" t="str">
        <f>VLOOKUP(E104,'LISTADO ATM'!$A$2:$B$898,2,0)</f>
        <v>ATM Patio de Colombia</v>
      </c>
      <c r="H104" s="134" t="str">
        <f>VLOOKUP(E104,VIP!$A$2:$O17892,7,FALSE)</f>
        <v>N/A</v>
      </c>
      <c r="I104" s="134" t="str">
        <f>VLOOKUP(E104,VIP!$A$2:$O9857,8,FALSE)</f>
        <v>N/A</v>
      </c>
      <c r="J104" s="134" t="str">
        <f>VLOOKUP(E104,VIP!$A$2:$O9807,8,FALSE)</f>
        <v>N/A</v>
      </c>
      <c r="K104" s="134" t="str">
        <f>VLOOKUP(E104,VIP!$A$2:$O13381,6,0)</f>
        <v>N/A</v>
      </c>
      <c r="L104" s="132" t="s">
        <v>2220</v>
      </c>
      <c r="M104" s="128" t="s">
        <v>2456</v>
      </c>
      <c r="N104" s="155" t="s">
        <v>2463</v>
      </c>
      <c r="O104" s="150" t="s">
        <v>2465</v>
      </c>
      <c r="P104" s="133"/>
      <c r="Q104" s="128" t="s">
        <v>2220</v>
      </c>
    </row>
    <row r="105" spans="1:17" ht="18" x14ac:dyDescent="0.25">
      <c r="A105" s="134" t="str">
        <f>VLOOKUP(E105,'LISTADO ATM'!$A$2:$C$899,3,0)</f>
        <v>DISTRITO NACIONAL</v>
      </c>
      <c r="B105" s="131" t="s">
        <v>2612</v>
      </c>
      <c r="C105" s="129">
        <v>44320.485891203702</v>
      </c>
      <c r="D105" s="129" t="s">
        <v>2181</v>
      </c>
      <c r="E105" s="130">
        <v>407</v>
      </c>
      <c r="F105" s="150" t="str">
        <f>VLOOKUP(E105,VIP!$A$2:$O12988,2,0)</f>
        <v>DRBR407</v>
      </c>
      <c r="G105" s="134" t="str">
        <f>VLOOKUP(E105,'LISTADO ATM'!$A$2:$B$898,2,0)</f>
        <v xml:space="preserve">ATM Multicentro La Sirena Villa Mella </v>
      </c>
      <c r="H105" s="134" t="str">
        <f>VLOOKUP(E105,VIP!$A$2:$O17909,7,FALSE)</f>
        <v>Si</v>
      </c>
      <c r="I105" s="134" t="str">
        <f>VLOOKUP(E105,VIP!$A$2:$O9874,8,FALSE)</f>
        <v>Si</v>
      </c>
      <c r="J105" s="134" t="str">
        <f>VLOOKUP(E105,VIP!$A$2:$O9824,8,FALSE)</f>
        <v>Si</v>
      </c>
      <c r="K105" s="134" t="str">
        <f>VLOOKUP(E105,VIP!$A$2:$O13398,6,0)</f>
        <v>NO</v>
      </c>
      <c r="L105" s="132" t="s">
        <v>2220</v>
      </c>
      <c r="M105" s="128" t="s">
        <v>2456</v>
      </c>
      <c r="N105" s="155" t="s">
        <v>2463</v>
      </c>
      <c r="O105" s="150" t="s">
        <v>2465</v>
      </c>
      <c r="P105" s="134"/>
      <c r="Q105" s="128" t="s">
        <v>2220</v>
      </c>
    </row>
    <row r="106" spans="1:17" ht="18" x14ac:dyDescent="0.25">
      <c r="A106" s="134" t="str">
        <f>VLOOKUP(E106,'LISTADO ATM'!$A$2:$C$899,3,0)</f>
        <v>DISTRITO NACIONAL</v>
      </c>
      <c r="B106" s="131" t="s">
        <v>2729</v>
      </c>
      <c r="C106" s="129">
        <v>44321.646944444445</v>
      </c>
      <c r="D106" s="129" t="s">
        <v>2181</v>
      </c>
      <c r="E106" s="130">
        <v>517</v>
      </c>
      <c r="F106" s="150" t="str">
        <f>VLOOKUP(E106,VIP!$A$2:$O12923,2,0)</f>
        <v>DRBR517</v>
      </c>
      <c r="G106" s="134" t="str">
        <f>VLOOKUP(E106,'LISTADO ATM'!$A$2:$B$898,2,0)</f>
        <v xml:space="preserve">ATM Autobanco Oficina Sans Soucí </v>
      </c>
      <c r="H106" s="134" t="str">
        <f>VLOOKUP(E106,VIP!$A$2:$O17844,7,FALSE)</f>
        <v>Si</v>
      </c>
      <c r="I106" s="134" t="str">
        <f>VLOOKUP(E106,VIP!$A$2:$O9809,8,FALSE)</f>
        <v>Si</v>
      </c>
      <c r="J106" s="134" t="str">
        <f>VLOOKUP(E106,VIP!$A$2:$O9759,8,FALSE)</f>
        <v>Si</v>
      </c>
      <c r="K106" s="134" t="str">
        <f>VLOOKUP(E106,VIP!$A$2:$O13333,6,0)</f>
        <v>SI</v>
      </c>
      <c r="L106" s="132" t="s">
        <v>2220</v>
      </c>
      <c r="M106" s="128" t="s">
        <v>2456</v>
      </c>
      <c r="N106" s="155" t="s">
        <v>2463</v>
      </c>
      <c r="O106" s="150" t="s">
        <v>2465</v>
      </c>
      <c r="P106" s="133"/>
      <c r="Q106" s="128" t="s">
        <v>2220</v>
      </c>
    </row>
    <row r="107" spans="1:17" ht="18" x14ac:dyDescent="0.25">
      <c r="A107" s="134" t="str">
        <f>VLOOKUP(E107,'LISTADO ATM'!$A$2:$C$899,3,0)</f>
        <v>DISTRITO NACIONAL</v>
      </c>
      <c r="B107" s="131" t="s">
        <v>2700</v>
      </c>
      <c r="C107" s="129">
        <v>44321.777349537035</v>
      </c>
      <c r="D107" s="129" t="s">
        <v>2181</v>
      </c>
      <c r="E107" s="130">
        <v>525</v>
      </c>
      <c r="F107" s="150" t="str">
        <f>VLOOKUP(E107,VIP!$A$2:$O12973,2,0)</f>
        <v>DRBR525</v>
      </c>
      <c r="G107" s="134" t="str">
        <f>VLOOKUP(E107,'LISTADO ATM'!$A$2:$B$898,2,0)</f>
        <v>ATM S/M Bravo Las Americas</v>
      </c>
      <c r="H107" s="134" t="str">
        <f>VLOOKUP(E107,VIP!$A$2:$O17894,7,FALSE)</f>
        <v>Si</v>
      </c>
      <c r="I107" s="134" t="str">
        <f>VLOOKUP(E107,VIP!$A$2:$O9859,8,FALSE)</f>
        <v>Si</v>
      </c>
      <c r="J107" s="134" t="str">
        <f>VLOOKUP(E107,VIP!$A$2:$O9809,8,FALSE)</f>
        <v>Si</v>
      </c>
      <c r="K107" s="134" t="str">
        <f>VLOOKUP(E107,VIP!$A$2:$O13383,6,0)</f>
        <v>NO</v>
      </c>
      <c r="L107" s="132" t="s">
        <v>2220</v>
      </c>
      <c r="M107" s="128" t="s">
        <v>2456</v>
      </c>
      <c r="N107" s="155" t="s">
        <v>2463</v>
      </c>
      <c r="O107" s="150" t="s">
        <v>2465</v>
      </c>
      <c r="P107" s="133"/>
      <c r="Q107" s="128" t="s">
        <v>2220</v>
      </c>
    </row>
    <row r="108" spans="1:17" ht="18" x14ac:dyDescent="0.25">
      <c r="A108" s="134" t="str">
        <f>VLOOKUP(E108,'LISTADO ATM'!$A$2:$C$899,3,0)</f>
        <v>DISTRITO NACIONAL</v>
      </c>
      <c r="B108" s="131" t="s">
        <v>2699</v>
      </c>
      <c r="C108" s="129">
        <v>44321.778148148151</v>
      </c>
      <c r="D108" s="129" t="s">
        <v>2181</v>
      </c>
      <c r="E108" s="130">
        <v>541</v>
      </c>
      <c r="F108" s="150" t="str">
        <f>VLOOKUP(E108,VIP!$A$2:$O12972,2,0)</f>
        <v>DRBR541</v>
      </c>
      <c r="G108" s="134" t="str">
        <f>VLOOKUP(E108,'LISTADO ATM'!$A$2:$B$898,2,0)</f>
        <v xml:space="preserve">ATM Oficina Sambil II </v>
      </c>
      <c r="H108" s="134" t="str">
        <f>VLOOKUP(E108,VIP!$A$2:$O17893,7,FALSE)</f>
        <v>Si</v>
      </c>
      <c r="I108" s="134" t="str">
        <f>VLOOKUP(E108,VIP!$A$2:$O9858,8,FALSE)</f>
        <v>Si</v>
      </c>
      <c r="J108" s="134" t="str">
        <f>VLOOKUP(E108,VIP!$A$2:$O9808,8,FALSE)</f>
        <v>Si</v>
      </c>
      <c r="K108" s="134" t="str">
        <f>VLOOKUP(E108,VIP!$A$2:$O13382,6,0)</f>
        <v>SI</v>
      </c>
      <c r="L108" s="132" t="s">
        <v>2220</v>
      </c>
      <c r="M108" s="128" t="s">
        <v>2456</v>
      </c>
      <c r="N108" s="155" t="s">
        <v>2463</v>
      </c>
      <c r="O108" s="150" t="s">
        <v>2465</v>
      </c>
      <c r="P108" s="133"/>
      <c r="Q108" s="128" t="s">
        <v>2220</v>
      </c>
    </row>
    <row r="109" spans="1:17" ht="18" x14ac:dyDescent="0.25">
      <c r="A109" s="134" t="str">
        <f>VLOOKUP(E109,'LISTADO ATM'!$A$2:$C$899,3,0)</f>
        <v>DISTRITO NACIONAL</v>
      </c>
      <c r="B109" s="131" t="s">
        <v>2614</v>
      </c>
      <c r="C109" s="129">
        <v>44320.439027777778</v>
      </c>
      <c r="D109" s="129" t="s">
        <v>2181</v>
      </c>
      <c r="E109" s="130">
        <v>577</v>
      </c>
      <c r="F109" s="150" t="str">
        <f>VLOOKUP(E109,VIP!$A$2:$O12993,2,0)</f>
        <v>DRBR173</v>
      </c>
      <c r="G109" s="134" t="str">
        <f>VLOOKUP(E109,'LISTADO ATM'!$A$2:$B$898,2,0)</f>
        <v xml:space="preserve">ATM Olé Ave. Duarte </v>
      </c>
      <c r="H109" s="134" t="str">
        <f>VLOOKUP(E109,VIP!$A$2:$O17914,7,FALSE)</f>
        <v>Si</v>
      </c>
      <c r="I109" s="134" t="str">
        <f>VLOOKUP(E109,VIP!$A$2:$O9879,8,FALSE)</f>
        <v>Si</v>
      </c>
      <c r="J109" s="134" t="str">
        <f>VLOOKUP(E109,VIP!$A$2:$O9829,8,FALSE)</f>
        <v>Si</v>
      </c>
      <c r="K109" s="134" t="str">
        <f>VLOOKUP(E109,VIP!$A$2:$O13403,6,0)</f>
        <v>SI</v>
      </c>
      <c r="L109" s="132" t="s">
        <v>2220</v>
      </c>
      <c r="M109" s="128" t="s">
        <v>2456</v>
      </c>
      <c r="N109" s="155" t="s">
        <v>2463</v>
      </c>
      <c r="O109" s="150" t="s">
        <v>2465</v>
      </c>
      <c r="P109" s="134"/>
      <c r="Q109" s="128" t="s">
        <v>2220</v>
      </c>
    </row>
    <row r="110" spans="1:17" ht="18" x14ac:dyDescent="0.25">
      <c r="A110" s="134" t="str">
        <f>VLOOKUP(E110,'LISTADO ATM'!$A$2:$C$899,3,0)</f>
        <v>DISTRITO NACIONAL</v>
      </c>
      <c r="B110" s="131" t="s">
        <v>2728</v>
      </c>
      <c r="C110" s="129">
        <v>44321.64875</v>
      </c>
      <c r="D110" s="129" t="s">
        <v>2181</v>
      </c>
      <c r="E110" s="130">
        <v>589</v>
      </c>
      <c r="F110" s="150" t="str">
        <f>VLOOKUP(E110,VIP!$A$2:$O12997,2,0)</f>
        <v>DRBR23E</v>
      </c>
      <c r="G110" s="134" t="str">
        <f>VLOOKUP(E110,'LISTADO ATM'!$A$2:$B$898,2,0)</f>
        <v xml:space="preserve">ATM S/M Bravo San Vicente de Paul </v>
      </c>
      <c r="H110" s="134" t="str">
        <f>VLOOKUP(E110,VIP!$A$2:$O17918,7,FALSE)</f>
        <v>Si</v>
      </c>
      <c r="I110" s="134" t="str">
        <f>VLOOKUP(E110,VIP!$A$2:$O9883,8,FALSE)</f>
        <v>No</v>
      </c>
      <c r="J110" s="134" t="str">
        <f>VLOOKUP(E110,VIP!$A$2:$O9833,8,FALSE)</f>
        <v>No</v>
      </c>
      <c r="K110" s="134" t="str">
        <f>VLOOKUP(E110,VIP!$A$2:$O13407,6,0)</f>
        <v>NO</v>
      </c>
      <c r="L110" s="132" t="s">
        <v>2220</v>
      </c>
      <c r="M110" s="128" t="s">
        <v>2456</v>
      </c>
      <c r="N110" s="155" t="s">
        <v>2463</v>
      </c>
      <c r="O110" s="156" t="s">
        <v>2465</v>
      </c>
      <c r="P110" s="133"/>
      <c r="Q110" s="128" t="s">
        <v>2220</v>
      </c>
    </row>
    <row r="111" spans="1:17" ht="18" x14ac:dyDescent="0.25">
      <c r="A111" s="134" t="str">
        <f>VLOOKUP(E111,'LISTADO ATM'!$A$2:$C$899,3,0)</f>
        <v>NORTE</v>
      </c>
      <c r="B111" s="131" t="s">
        <v>2687</v>
      </c>
      <c r="C111" s="129">
        <v>44321.570729166669</v>
      </c>
      <c r="D111" s="129" t="s">
        <v>2182</v>
      </c>
      <c r="E111" s="130">
        <v>647</v>
      </c>
      <c r="F111" s="150" t="str">
        <f>VLOOKUP(E111,VIP!$A$2:$O12955,2,0)</f>
        <v>DRBR254</v>
      </c>
      <c r="G111" s="134" t="str">
        <f>VLOOKUP(E111,'LISTADO ATM'!$A$2:$B$898,2,0)</f>
        <v xml:space="preserve">ATM CORAASAN </v>
      </c>
      <c r="H111" s="134" t="str">
        <f>VLOOKUP(E111,VIP!$A$2:$O17876,7,FALSE)</f>
        <v>Si</v>
      </c>
      <c r="I111" s="134" t="str">
        <f>VLOOKUP(E111,VIP!$A$2:$O9841,8,FALSE)</f>
        <v>Si</v>
      </c>
      <c r="J111" s="134" t="str">
        <f>VLOOKUP(E111,VIP!$A$2:$O9791,8,FALSE)</f>
        <v>Si</v>
      </c>
      <c r="K111" s="134" t="str">
        <f>VLOOKUP(E111,VIP!$A$2:$O13365,6,0)</f>
        <v>NO</v>
      </c>
      <c r="L111" s="132" t="s">
        <v>2220</v>
      </c>
      <c r="M111" s="128" t="s">
        <v>2456</v>
      </c>
      <c r="N111" s="155" t="s">
        <v>2463</v>
      </c>
      <c r="O111" s="150" t="s">
        <v>2492</v>
      </c>
      <c r="P111" s="133"/>
      <c r="Q111" s="128" t="s">
        <v>2220</v>
      </c>
    </row>
    <row r="112" spans="1:17" ht="18" x14ac:dyDescent="0.25">
      <c r="A112" s="134" t="str">
        <f>VLOOKUP(E112,'LISTADO ATM'!$A$2:$C$899,3,0)</f>
        <v>DISTRITO NACIONAL</v>
      </c>
      <c r="B112" s="131" t="s">
        <v>2627</v>
      </c>
      <c r="C112" s="129">
        <v>44320.714097222219</v>
      </c>
      <c r="D112" s="129" t="s">
        <v>2181</v>
      </c>
      <c r="E112" s="130">
        <v>672</v>
      </c>
      <c r="F112" s="150" t="str">
        <f>VLOOKUP(E112,VIP!$A$2:$O12896,2,0)</f>
        <v>DRBR672</v>
      </c>
      <c r="G112" s="134" t="str">
        <f>VLOOKUP(E112,'LISTADO ATM'!$A$2:$B$898,2,0)</f>
        <v>ATM Destacamento Policía Nacional La Victoria</v>
      </c>
      <c r="H112" s="134" t="str">
        <f>VLOOKUP(E112,VIP!$A$2:$O17817,7,FALSE)</f>
        <v>Si</v>
      </c>
      <c r="I112" s="134" t="str">
        <f>VLOOKUP(E112,VIP!$A$2:$O9782,8,FALSE)</f>
        <v>Si</v>
      </c>
      <c r="J112" s="134" t="str">
        <f>VLOOKUP(E112,VIP!$A$2:$O9732,8,FALSE)</f>
        <v>Si</v>
      </c>
      <c r="K112" s="134" t="str">
        <f>VLOOKUP(E112,VIP!$A$2:$O13306,6,0)</f>
        <v>SI</v>
      </c>
      <c r="L112" s="132" t="s">
        <v>2220</v>
      </c>
      <c r="M112" s="128" t="s">
        <v>2456</v>
      </c>
      <c r="N112" s="155" t="s">
        <v>2463</v>
      </c>
      <c r="O112" s="150" t="s">
        <v>2465</v>
      </c>
      <c r="P112" s="133"/>
      <c r="Q112" s="128" t="s">
        <v>2220</v>
      </c>
    </row>
    <row r="113" spans="1:23" ht="18" x14ac:dyDescent="0.25">
      <c r="A113" s="134" t="str">
        <f>VLOOKUP(E113,'LISTADO ATM'!$A$2:$C$899,3,0)</f>
        <v>SUR</v>
      </c>
      <c r="B113" s="131" t="s">
        <v>2670</v>
      </c>
      <c r="C113" s="129">
        <v>44321.460277777776</v>
      </c>
      <c r="D113" s="129" t="s">
        <v>2181</v>
      </c>
      <c r="E113" s="130">
        <v>871</v>
      </c>
      <c r="F113" s="150" t="str">
        <f>VLOOKUP(E113,VIP!$A$2:$O12944,2,0)</f>
        <v>DRBR871</v>
      </c>
      <c r="G113" s="134" t="str">
        <f>VLOOKUP(E113,'LISTADO ATM'!$A$2:$B$898,2,0)</f>
        <v>ATM Plaza Cultural San Juan</v>
      </c>
      <c r="H113" s="134" t="str">
        <f>VLOOKUP(E113,VIP!$A$2:$O17865,7,FALSE)</f>
        <v>N/A</v>
      </c>
      <c r="I113" s="134" t="str">
        <f>VLOOKUP(E113,VIP!$A$2:$O9830,8,FALSE)</f>
        <v>N/A</v>
      </c>
      <c r="J113" s="134" t="str">
        <f>VLOOKUP(E113,VIP!$A$2:$O9780,8,FALSE)</f>
        <v>N/A</v>
      </c>
      <c r="K113" s="134" t="str">
        <f>VLOOKUP(E113,VIP!$A$2:$O13354,6,0)</f>
        <v>N/A</v>
      </c>
      <c r="L113" s="132" t="s">
        <v>2220</v>
      </c>
      <c r="M113" s="128" t="s">
        <v>2456</v>
      </c>
      <c r="N113" s="155" t="s">
        <v>2463</v>
      </c>
      <c r="O113" s="150" t="s">
        <v>2465</v>
      </c>
      <c r="P113" s="133"/>
      <c r="Q113" s="128" t="s">
        <v>2220</v>
      </c>
    </row>
    <row r="114" spans="1:23" ht="18" x14ac:dyDescent="0.25">
      <c r="A114" s="134" t="str">
        <f>VLOOKUP(E114,'LISTADO ATM'!$A$2:$C$899,3,0)</f>
        <v>NORTE</v>
      </c>
      <c r="B114" s="131" t="s">
        <v>2738</v>
      </c>
      <c r="C114" s="129">
        <v>44321.859305555554</v>
      </c>
      <c r="D114" s="129" t="s">
        <v>2182</v>
      </c>
      <c r="E114" s="130">
        <v>877</v>
      </c>
      <c r="F114" s="150" t="str">
        <f>VLOOKUP(E114,VIP!$A$2:$O12961,2,0)</f>
        <v>DRBR877</v>
      </c>
      <c r="G114" s="134" t="str">
        <f>VLOOKUP(E114,'LISTADO ATM'!$A$2:$B$898,2,0)</f>
        <v xml:space="preserve">ATM Estación Los Samanes (Ranchito, La Vega) </v>
      </c>
      <c r="H114" s="134" t="str">
        <f>VLOOKUP(E114,VIP!$A$2:$O17882,7,FALSE)</f>
        <v>Si</v>
      </c>
      <c r="I114" s="134" t="str">
        <f>VLOOKUP(E114,VIP!$A$2:$O9847,8,FALSE)</f>
        <v>Si</v>
      </c>
      <c r="J114" s="134" t="str">
        <f>VLOOKUP(E114,VIP!$A$2:$O9797,8,FALSE)</f>
        <v>Si</v>
      </c>
      <c r="K114" s="134" t="str">
        <f>VLOOKUP(E114,VIP!$A$2:$O13371,6,0)</f>
        <v>NO</v>
      </c>
      <c r="L114" s="132" t="s">
        <v>2220</v>
      </c>
      <c r="M114" s="128" t="s">
        <v>2456</v>
      </c>
      <c r="N114" s="155" t="s">
        <v>2463</v>
      </c>
      <c r="O114" s="150" t="s">
        <v>2492</v>
      </c>
      <c r="P114" s="133"/>
      <c r="Q114" s="128" t="s">
        <v>2220</v>
      </c>
    </row>
    <row r="115" spans="1:23" ht="18" x14ac:dyDescent="0.25">
      <c r="A115" s="134" t="str">
        <f>VLOOKUP(E115,'LISTADO ATM'!$A$2:$C$899,3,0)</f>
        <v>DISTRITO NACIONAL</v>
      </c>
      <c r="B115" s="131" t="s">
        <v>2746</v>
      </c>
      <c r="C115" s="129">
        <v>44321.650868055556</v>
      </c>
      <c r="D115" s="129" t="s">
        <v>2181</v>
      </c>
      <c r="E115" s="130">
        <v>896</v>
      </c>
      <c r="F115" s="150" t="str">
        <f>VLOOKUP(E115,VIP!$A$2:$O12996,2,0)</f>
        <v>DRBR896</v>
      </c>
      <c r="G115" s="134" t="str">
        <f>VLOOKUP(E115,'LISTADO ATM'!$A$2:$B$898,2,0)</f>
        <v xml:space="preserve">ATM Campamento Militar 16 de Agosto I </v>
      </c>
      <c r="H115" s="134" t="str">
        <f>VLOOKUP(E115,VIP!$A$2:$O17917,7,FALSE)</f>
        <v>Si</v>
      </c>
      <c r="I115" s="134" t="str">
        <f>VLOOKUP(E115,VIP!$A$2:$O9882,8,FALSE)</f>
        <v>Si</v>
      </c>
      <c r="J115" s="134" t="str">
        <f>VLOOKUP(E115,VIP!$A$2:$O9832,8,FALSE)</f>
        <v>Si</v>
      </c>
      <c r="K115" s="134" t="str">
        <f>VLOOKUP(E115,VIP!$A$2:$O13406,6,0)</f>
        <v>NO</v>
      </c>
      <c r="L115" s="132" t="s">
        <v>2220</v>
      </c>
      <c r="M115" s="128" t="s">
        <v>2456</v>
      </c>
      <c r="N115" s="155" t="s">
        <v>2463</v>
      </c>
      <c r="O115" s="150" t="s">
        <v>2465</v>
      </c>
      <c r="P115" s="133"/>
      <c r="Q115" s="128" t="s">
        <v>2220</v>
      </c>
    </row>
    <row r="116" spans="1:23" ht="18" x14ac:dyDescent="0.25">
      <c r="A116" s="134" t="e">
        <f>VLOOKUP(E116,'LISTADO ATM'!$A$2:$C$899,3,0)</f>
        <v>#N/A</v>
      </c>
      <c r="B116" s="131" t="s">
        <v>2708</v>
      </c>
      <c r="C116" s="129">
        <v>44321.729004629633</v>
      </c>
      <c r="D116" s="129" t="s">
        <v>2182</v>
      </c>
      <c r="E116" s="130">
        <v>166</v>
      </c>
      <c r="F116" s="150" t="e">
        <f>VLOOKUP(E116,VIP!$A$2:$O12979,2,0)</f>
        <v>#N/A</v>
      </c>
      <c r="G116" s="134" t="e">
        <f>VLOOKUP(E116,'LISTADO ATM'!$A$2:$B$898,2,0)</f>
        <v>#N/A</v>
      </c>
      <c r="H116" s="134" t="e">
        <f>VLOOKUP(E116,VIP!$A$2:$O17900,7,FALSE)</f>
        <v>#N/A</v>
      </c>
      <c r="I116" s="134" t="e">
        <f>VLOOKUP(E116,VIP!$A$2:$O9865,8,FALSE)</f>
        <v>#N/A</v>
      </c>
      <c r="J116" s="134" t="e">
        <f>VLOOKUP(E116,VIP!$A$2:$O9815,8,FALSE)</f>
        <v>#N/A</v>
      </c>
      <c r="K116" s="134" t="e">
        <f>VLOOKUP(E116,VIP!$A$2:$O13389,6,0)</f>
        <v>#N/A</v>
      </c>
      <c r="L116" s="132" t="s">
        <v>2246</v>
      </c>
      <c r="M116" s="128" t="s">
        <v>2456</v>
      </c>
      <c r="N116" s="155" t="s">
        <v>2702</v>
      </c>
      <c r="O116" s="150" t="s">
        <v>2709</v>
      </c>
      <c r="P116" s="133"/>
      <c r="Q116" s="128" t="s">
        <v>2246</v>
      </c>
    </row>
    <row r="117" spans="1:23" ht="18" x14ac:dyDescent="0.25">
      <c r="A117" s="134" t="str">
        <f>VLOOKUP(E117,'LISTADO ATM'!$A$2:$C$899,3,0)</f>
        <v>ESTE</v>
      </c>
      <c r="B117" s="131" t="s">
        <v>2682</v>
      </c>
      <c r="C117" s="129">
        <v>44321.590115740742</v>
      </c>
      <c r="D117" s="129" t="s">
        <v>2181</v>
      </c>
      <c r="E117" s="130">
        <v>289</v>
      </c>
      <c r="F117" s="150" t="str">
        <f>VLOOKUP(E117,VIP!$A$2:$O12948,2,0)</f>
        <v>DRBR910</v>
      </c>
      <c r="G117" s="134" t="str">
        <f>VLOOKUP(E117,'LISTADO ATM'!$A$2:$B$898,2,0)</f>
        <v>ATM Oficina Bávaro II</v>
      </c>
      <c r="H117" s="134" t="str">
        <f>VLOOKUP(E117,VIP!$A$2:$O17869,7,FALSE)</f>
        <v>Si</v>
      </c>
      <c r="I117" s="134" t="str">
        <f>VLOOKUP(E117,VIP!$A$2:$O9834,8,FALSE)</f>
        <v>Si</v>
      </c>
      <c r="J117" s="134" t="str">
        <f>VLOOKUP(E117,VIP!$A$2:$O9784,8,FALSE)</f>
        <v>Si</v>
      </c>
      <c r="K117" s="134" t="str">
        <f>VLOOKUP(E117,VIP!$A$2:$O13358,6,0)</f>
        <v>NO</v>
      </c>
      <c r="L117" s="132" t="s">
        <v>2246</v>
      </c>
      <c r="M117" s="128" t="s">
        <v>2456</v>
      </c>
      <c r="N117" s="155" t="s">
        <v>2607</v>
      </c>
      <c r="O117" s="150" t="s">
        <v>2465</v>
      </c>
      <c r="P117" s="133"/>
      <c r="Q117" s="128" t="s">
        <v>2246</v>
      </c>
    </row>
    <row r="118" spans="1:23" ht="18" x14ac:dyDescent="0.25">
      <c r="A118" s="134" t="str">
        <f>VLOOKUP(E118,'LISTADO ATM'!$A$2:$C$899,3,0)</f>
        <v>DISTRITO NACIONAL</v>
      </c>
      <c r="B118" s="131" t="s">
        <v>2583</v>
      </c>
      <c r="C118" s="129">
        <v>44317.516053240739</v>
      </c>
      <c r="D118" s="129" t="s">
        <v>2181</v>
      </c>
      <c r="E118" s="130">
        <v>118</v>
      </c>
      <c r="F118" s="150" t="str">
        <f>VLOOKUP(E118,VIP!$A$2:$O13027,2,0)</f>
        <v>DRBR118</v>
      </c>
      <c r="G118" s="134" t="str">
        <f>VLOOKUP(E118,'LISTADO ATM'!$A$2:$B$898,2,0)</f>
        <v>ATM Plaza Torino</v>
      </c>
      <c r="H118" s="134" t="str">
        <f>VLOOKUP(E118,VIP!$A$2:$O17948,7,FALSE)</f>
        <v>N/A</v>
      </c>
      <c r="I118" s="134" t="str">
        <f>VLOOKUP(E118,VIP!$A$2:$O9913,8,FALSE)</f>
        <v>N/A</v>
      </c>
      <c r="J118" s="134" t="str">
        <f>VLOOKUP(E118,VIP!$A$2:$O9863,8,FALSE)</f>
        <v>N/A</v>
      </c>
      <c r="K118" s="134" t="str">
        <f>VLOOKUP(E118,VIP!$A$2:$O13437,6,0)</f>
        <v>N/A</v>
      </c>
      <c r="L118" s="132" t="s">
        <v>2246</v>
      </c>
      <c r="M118" s="128" t="s">
        <v>2456</v>
      </c>
      <c r="N118" s="155" t="s">
        <v>2463</v>
      </c>
      <c r="O118" s="150" t="s">
        <v>2465</v>
      </c>
      <c r="P118" s="134"/>
      <c r="Q118" s="128" t="s">
        <v>2246</v>
      </c>
    </row>
    <row r="119" spans="1:23" ht="18" x14ac:dyDescent="0.25">
      <c r="A119" s="134" t="str">
        <f>VLOOKUP(E119,'LISTADO ATM'!$A$2:$C$899,3,0)</f>
        <v>DISTRITO NACIONAL</v>
      </c>
      <c r="B119" s="131" t="s">
        <v>2659</v>
      </c>
      <c r="C119" s="129">
        <v>44321.178333333337</v>
      </c>
      <c r="D119" s="129" t="s">
        <v>2181</v>
      </c>
      <c r="E119" s="130">
        <v>561</v>
      </c>
      <c r="F119" s="156" t="str">
        <f>VLOOKUP(E119,VIP!$A$2:$O12894,2,0)</f>
        <v>DRBR133</v>
      </c>
      <c r="G119" s="134" t="str">
        <f>VLOOKUP(E119,'LISTADO ATM'!$A$2:$B$898,2,0)</f>
        <v xml:space="preserve">ATM Comando Regional P.N. S.D. Este </v>
      </c>
      <c r="H119" s="134" t="str">
        <f>VLOOKUP(E119,VIP!$A$2:$O17815,7,FALSE)</f>
        <v>Si</v>
      </c>
      <c r="I119" s="134" t="str">
        <f>VLOOKUP(E119,VIP!$A$2:$O9780,8,FALSE)</f>
        <v>Si</v>
      </c>
      <c r="J119" s="134" t="str">
        <f>VLOOKUP(E119,VIP!$A$2:$O9730,8,FALSE)</f>
        <v>Si</v>
      </c>
      <c r="K119" s="134" t="str">
        <f>VLOOKUP(E119,VIP!$A$2:$O13304,6,0)</f>
        <v>NO</v>
      </c>
      <c r="L119" s="132" t="s">
        <v>2246</v>
      </c>
      <c r="M119" s="128" t="s">
        <v>2456</v>
      </c>
      <c r="N119" s="155" t="s">
        <v>2463</v>
      </c>
      <c r="O119" s="156" t="s">
        <v>2465</v>
      </c>
      <c r="P119" s="133"/>
      <c r="Q119" s="128" t="s">
        <v>2246</v>
      </c>
      <c r="R119" s="45"/>
      <c r="S119" s="87"/>
      <c r="T119" s="87"/>
      <c r="U119" s="87"/>
      <c r="V119" s="89"/>
      <c r="W119" s="75"/>
    </row>
    <row r="120" spans="1:23" ht="18" x14ac:dyDescent="0.25">
      <c r="A120" s="134" t="str">
        <f>VLOOKUP(E120,'LISTADO ATM'!$A$2:$C$899,3,0)</f>
        <v>DISTRITO NACIONAL</v>
      </c>
      <c r="B120" s="131" t="s">
        <v>2706</v>
      </c>
      <c r="C120" s="129">
        <v>44321.73578703704</v>
      </c>
      <c r="D120" s="129" t="s">
        <v>2181</v>
      </c>
      <c r="E120" s="130">
        <v>618</v>
      </c>
      <c r="F120" s="156" t="str">
        <f>VLOOKUP(E120,VIP!$A$2:$O12977,2,0)</f>
        <v>DRBR618</v>
      </c>
      <c r="G120" s="134" t="str">
        <f>VLOOKUP(E120,'LISTADO ATM'!$A$2:$B$898,2,0)</f>
        <v xml:space="preserve">ATM Bienes Nacionales </v>
      </c>
      <c r="H120" s="134" t="str">
        <f>VLOOKUP(E120,VIP!$A$2:$O17898,7,FALSE)</f>
        <v>Si</v>
      </c>
      <c r="I120" s="134" t="str">
        <f>VLOOKUP(E120,VIP!$A$2:$O9863,8,FALSE)</f>
        <v>Si</v>
      </c>
      <c r="J120" s="134" t="str">
        <f>VLOOKUP(E120,VIP!$A$2:$O9813,8,FALSE)</f>
        <v>Si</v>
      </c>
      <c r="K120" s="134" t="str">
        <f>VLOOKUP(E120,VIP!$A$2:$O13387,6,0)</f>
        <v>NO</v>
      </c>
      <c r="L120" s="132" t="s">
        <v>2246</v>
      </c>
      <c r="M120" s="128" t="s">
        <v>2456</v>
      </c>
      <c r="N120" s="155" t="s">
        <v>2463</v>
      </c>
      <c r="O120" s="156" t="s">
        <v>2465</v>
      </c>
      <c r="P120" s="133"/>
      <c r="Q120" s="128" t="s">
        <v>2246</v>
      </c>
      <c r="R120" s="45"/>
      <c r="S120" s="87"/>
      <c r="T120" s="87"/>
      <c r="U120" s="87"/>
      <c r="V120" s="89"/>
      <c r="W120" s="75"/>
    </row>
    <row r="121" spans="1:23" ht="18" x14ac:dyDescent="0.25">
      <c r="A121" s="134" t="str">
        <f>VLOOKUP(E121,'LISTADO ATM'!$A$2:$C$899,3,0)</f>
        <v>NORTE</v>
      </c>
      <c r="B121" s="131" t="s">
        <v>2705</v>
      </c>
      <c r="C121" s="129">
        <v>44321.738252314812</v>
      </c>
      <c r="D121" s="129" t="s">
        <v>2182</v>
      </c>
      <c r="E121" s="130">
        <v>666</v>
      </c>
      <c r="F121" s="156" t="str">
        <f>VLOOKUP(E121,VIP!$A$2:$O12976,2,0)</f>
        <v>DRBR666</v>
      </c>
      <c r="G121" s="134" t="str">
        <f>VLOOKUP(E121,'LISTADO ATM'!$A$2:$B$898,2,0)</f>
        <v>ATM S/M El Porvernir Libert</v>
      </c>
      <c r="H121" s="134" t="str">
        <f>VLOOKUP(E121,VIP!$A$2:$O17897,7,FALSE)</f>
        <v>N/A</v>
      </c>
      <c r="I121" s="134" t="str">
        <f>VLOOKUP(E121,VIP!$A$2:$O9862,8,FALSE)</f>
        <v>N/A</v>
      </c>
      <c r="J121" s="134" t="str">
        <f>VLOOKUP(E121,VIP!$A$2:$O9812,8,FALSE)</f>
        <v>N/A</v>
      </c>
      <c r="K121" s="134" t="str">
        <f>VLOOKUP(E121,VIP!$A$2:$O13386,6,0)</f>
        <v>N/A</v>
      </c>
      <c r="L121" s="132" t="s">
        <v>2246</v>
      </c>
      <c r="M121" s="128" t="s">
        <v>2456</v>
      </c>
      <c r="N121" s="155" t="s">
        <v>2463</v>
      </c>
      <c r="O121" s="156" t="s">
        <v>2492</v>
      </c>
      <c r="P121" s="133"/>
      <c r="Q121" s="128" t="s">
        <v>2246</v>
      </c>
      <c r="R121" s="45"/>
      <c r="S121" s="87"/>
      <c r="T121" s="87"/>
      <c r="U121" s="87"/>
      <c r="V121" s="89"/>
      <c r="W121" s="75"/>
    </row>
    <row r="122" spans="1:23" ht="18" x14ac:dyDescent="0.25">
      <c r="A122" s="134" t="str">
        <f>VLOOKUP(E122,'LISTADO ATM'!$A$2:$C$899,3,0)</f>
        <v>NORTE</v>
      </c>
      <c r="B122" s="131" t="s">
        <v>2680</v>
      </c>
      <c r="C122" s="129">
        <v>44321.594421296293</v>
      </c>
      <c r="D122" s="129" t="s">
        <v>2182</v>
      </c>
      <c r="E122" s="130">
        <v>926</v>
      </c>
      <c r="F122" s="156" t="str">
        <f>VLOOKUP(E122,VIP!$A$2:$O12928,2,0)</f>
        <v>DRBR926</v>
      </c>
      <c r="G122" s="134" t="str">
        <f>VLOOKUP(E122,'LISTADO ATM'!$A$2:$B$898,2,0)</f>
        <v>ATM S/M Juan Cepin</v>
      </c>
      <c r="H122" s="134" t="str">
        <f>VLOOKUP(E122,VIP!$A$2:$O17849,7,FALSE)</f>
        <v>N/A</v>
      </c>
      <c r="I122" s="134" t="str">
        <f>VLOOKUP(E122,VIP!$A$2:$O9814,8,FALSE)</f>
        <v>N/A</v>
      </c>
      <c r="J122" s="134" t="str">
        <f>VLOOKUP(E122,VIP!$A$2:$O9764,8,FALSE)</f>
        <v>N/A</v>
      </c>
      <c r="K122" s="134" t="str">
        <f>VLOOKUP(E122,VIP!$A$2:$O13338,6,0)</f>
        <v>N/A</v>
      </c>
      <c r="L122" s="132" t="s">
        <v>2246</v>
      </c>
      <c r="M122" s="128" t="s">
        <v>2456</v>
      </c>
      <c r="N122" s="155" t="s">
        <v>2463</v>
      </c>
      <c r="O122" s="156" t="s">
        <v>2694</v>
      </c>
      <c r="P122" s="133"/>
      <c r="Q122" s="128" t="s">
        <v>2246</v>
      </c>
      <c r="R122" s="45"/>
      <c r="S122" s="87"/>
      <c r="T122" s="87"/>
      <c r="U122" s="87"/>
      <c r="V122" s="89"/>
      <c r="W122" s="75"/>
    </row>
    <row r="123" spans="1:23" ht="18" x14ac:dyDescent="0.25">
      <c r="A123" s="134" t="str">
        <f>VLOOKUP(E123,'LISTADO ATM'!$A$2:$C$899,3,0)</f>
        <v>DISTRITO NACIONAL</v>
      </c>
      <c r="B123" s="131" t="s">
        <v>2707</v>
      </c>
      <c r="C123" s="129">
        <v>44321.735011574077</v>
      </c>
      <c r="D123" s="129" t="s">
        <v>2181</v>
      </c>
      <c r="E123" s="130">
        <v>961</v>
      </c>
      <c r="F123" s="156" t="str">
        <f>VLOOKUP(E123,VIP!$A$2:$O12978,2,0)</f>
        <v>DRBR03H</v>
      </c>
      <c r="G123" s="134" t="str">
        <f>VLOOKUP(E123,'LISTADO ATM'!$A$2:$B$898,2,0)</f>
        <v xml:space="preserve">ATM Listín Diario </v>
      </c>
      <c r="H123" s="134" t="str">
        <f>VLOOKUP(E123,VIP!$A$2:$O17899,7,FALSE)</f>
        <v>Si</v>
      </c>
      <c r="I123" s="134" t="str">
        <f>VLOOKUP(E123,VIP!$A$2:$O9864,8,FALSE)</f>
        <v>Si</v>
      </c>
      <c r="J123" s="134" t="str">
        <f>VLOOKUP(E123,VIP!$A$2:$O9814,8,FALSE)</f>
        <v>Si</v>
      </c>
      <c r="K123" s="134" t="str">
        <f>VLOOKUP(E123,VIP!$A$2:$O13388,6,0)</f>
        <v>NO</v>
      </c>
      <c r="L123" s="132" t="s">
        <v>2246</v>
      </c>
      <c r="M123" s="128" t="s">
        <v>2456</v>
      </c>
      <c r="N123" s="155" t="s">
        <v>2463</v>
      </c>
      <c r="O123" s="156" t="s">
        <v>2465</v>
      </c>
      <c r="P123" s="133"/>
      <c r="Q123" s="128" t="s">
        <v>2246</v>
      </c>
      <c r="R123" s="45"/>
      <c r="S123" s="87"/>
      <c r="T123" s="87"/>
      <c r="U123" s="87"/>
      <c r="V123" s="89"/>
      <c r="W123" s="75"/>
    </row>
    <row r="124" spans="1:23" ht="18" x14ac:dyDescent="0.25">
      <c r="A124" s="134" t="str">
        <f>VLOOKUP(E124,'LISTADO ATM'!$A$2:$C$899,3,0)</f>
        <v>ESTE</v>
      </c>
      <c r="B124" s="131" t="s">
        <v>2731</v>
      </c>
      <c r="C124" s="129">
        <v>44321.59652777778</v>
      </c>
      <c r="D124" s="129" t="s">
        <v>2483</v>
      </c>
      <c r="E124" s="130">
        <v>213</v>
      </c>
      <c r="F124" s="156" t="str">
        <f>VLOOKUP(E124,VIP!$A$2:$O12926,2,0)</f>
        <v>DRBR213</v>
      </c>
      <c r="G124" s="134" t="str">
        <f>VLOOKUP(E124,'LISTADO ATM'!$A$2:$B$898,2,0)</f>
        <v xml:space="preserve">ATM Almacenes Iberia (La Romana) </v>
      </c>
      <c r="H124" s="134" t="str">
        <f>VLOOKUP(E124,VIP!$A$2:$O17847,7,FALSE)</f>
        <v>Si</v>
      </c>
      <c r="I124" s="134" t="str">
        <f>VLOOKUP(E124,VIP!$A$2:$O9812,8,FALSE)</f>
        <v>Si</v>
      </c>
      <c r="J124" s="134" t="str">
        <f>VLOOKUP(E124,VIP!$A$2:$O9762,8,FALSE)</f>
        <v>Si</v>
      </c>
      <c r="K124" s="134" t="str">
        <f>VLOOKUP(E124,VIP!$A$2:$O13336,6,0)</f>
        <v>NO</v>
      </c>
      <c r="L124" s="132" t="s">
        <v>2468</v>
      </c>
      <c r="M124" s="128" t="s">
        <v>2456</v>
      </c>
      <c r="N124" s="155" t="s">
        <v>2702</v>
      </c>
      <c r="O124" s="156" t="s">
        <v>2730</v>
      </c>
      <c r="P124" s="133"/>
      <c r="Q124" s="128" t="s">
        <v>2468</v>
      </c>
      <c r="R124" s="45"/>
      <c r="S124" s="87"/>
      <c r="T124" s="87"/>
      <c r="U124" s="87"/>
      <c r="V124" s="89"/>
      <c r="W124" s="75"/>
    </row>
    <row r="125" spans="1:23" ht="18" x14ac:dyDescent="0.25">
      <c r="A125" s="134" t="str">
        <f>VLOOKUP(E125,'LISTADO ATM'!$A$2:$C$899,3,0)</f>
        <v>DISTRITO NACIONAL</v>
      </c>
      <c r="B125" s="131" t="s">
        <v>2734</v>
      </c>
      <c r="C125" s="129">
        <v>44321.950173611112</v>
      </c>
      <c r="D125" s="129" t="s">
        <v>2459</v>
      </c>
      <c r="E125" s="130">
        <v>87</v>
      </c>
      <c r="F125" s="156" t="str">
        <f>VLOOKUP(E125,VIP!$A$2:$O12957,2,0)</f>
        <v>DRBR087</v>
      </c>
      <c r="G125" s="134" t="str">
        <f>VLOOKUP(E125,'LISTADO ATM'!$A$2:$B$898,2,0)</f>
        <v xml:space="preserve">ATM Autoservicio Sarasota </v>
      </c>
      <c r="H125" s="134" t="str">
        <f>VLOOKUP(E125,VIP!$A$2:$O17878,7,FALSE)</f>
        <v>Si</v>
      </c>
      <c r="I125" s="134" t="str">
        <f>VLOOKUP(E125,VIP!$A$2:$O9843,8,FALSE)</f>
        <v>Si</v>
      </c>
      <c r="J125" s="134" t="str">
        <f>VLOOKUP(E125,VIP!$A$2:$O9793,8,FALSE)</f>
        <v>Si</v>
      </c>
      <c r="K125" s="134" t="str">
        <f>VLOOKUP(E125,VIP!$A$2:$O13367,6,0)</f>
        <v>NO</v>
      </c>
      <c r="L125" s="132" t="s">
        <v>2581</v>
      </c>
      <c r="M125" s="128" t="s">
        <v>2456</v>
      </c>
      <c r="N125" s="155" t="s">
        <v>2463</v>
      </c>
      <c r="O125" s="156" t="s">
        <v>2464</v>
      </c>
      <c r="P125" s="133"/>
      <c r="Q125" s="128" t="s">
        <v>2581</v>
      </c>
      <c r="R125" s="45"/>
      <c r="S125" s="87"/>
      <c r="T125" s="87"/>
      <c r="U125" s="87"/>
      <c r="V125" s="89"/>
      <c r="W125" s="75"/>
    </row>
    <row r="126" spans="1:23" ht="18" x14ac:dyDescent="0.25">
      <c r="A126" s="134" t="str">
        <f>VLOOKUP(E126,'LISTADO ATM'!$A$2:$C$899,3,0)</f>
        <v>NORTE</v>
      </c>
      <c r="B126" s="131" t="s">
        <v>2735</v>
      </c>
      <c r="C126" s="129">
        <v>44321.948888888888</v>
      </c>
      <c r="D126" s="129" t="s">
        <v>2483</v>
      </c>
      <c r="E126" s="130">
        <v>288</v>
      </c>
      <c r="F126" s="156" t="str">
        <f>VLOOKUP(E126,VIP!$A$2:$O12958,2,0)</f>
        <v>DRBR288</v>
      </c>
      <c r="G126" s="134" t="str">
        <f>VLOOKUP(E126,'LISTADO ATM'!$A$2:$B$898,2,0)</f>
        <v xml:space="preserve">ATM Oficina Camino Real II (Puerto Plata) </v>
      </c>
      <c r="H126" s="134" t="str">
        <f>VLOOKUP(E126,VIP!$A$2:$O17879,7,FALSE)</f>
        <v>N/A</v>
      </c>
      <c r="I126" s="134" t="str">
        <f>VLOOKUP(E126,VIP!$A$2:$O9844,8,FALSE)</f>
        <v>N/A</v>
      </c>
      <c r="J126" s="134" t="str">
        <f>VLOOKUP(E126,VIP!$A$2:$O9794,8,FALSE)</f>
        <v>N/A</v>
      </c>
      <c r="K126" s="134" t="str">
        <f>VLOOKUP(E126,VIP!$A$2:$O13368,6,0)</f>
        <v>N/A</v>
      </c>
      <c r="L126" s="132" t="s">
        <v>2581</v>
      </c>
      <c r="M126" s="128" t="s">
        <v>2456</v>
      </c>
      <c r="N126" s="155" t="s">
        <v>2463</v>
      </c>
      <c r="O126" s="156" t="s">
        <v>2696</v>
      </c>
      <c r="P126" s="133"/>
      <c r="Q126" s="128" t="s">
        <v>2581</v>
      </c>
      <c r="R126" s="45"/>
      <c r="S126" s="87"/>
      <c r="T126" s="87"/>
      <c r="U126" s="87"/>
      <c r="V126" s="89"/>
      <c r="W126" s="75"/>
    </row>
    <row r="127" spans="1:23" ht="18" x14ac:dyDescent="0.25">
      <c r="A127" s="134" t="str">
        <f>VLOOKUP(E127,'LISTADO ATM'!$A$2:$C$899,3,0)</f>
        <v>NORTE</v>
      </c>
      <c r="B127" s="131" t="s">
        <v>2736</v>
      </c>
      <c r="C127" s="129">
        <v>44321.946215277778</v>
      </c>
      <c r="D127" s="129" t="s">
        <v>2483</v>
      </c>
      <c r="E127" s="130">
        <v>431</v>
      </c>
      <c r="F127" s="156" t="str">
        <f>VLOOKUP(E127,VIP!$A$2:$O12959,2,0)</f>
        <v>DRBR583</v>
      </c>
      <c r="G127" s="134" t="str">
        <f>VLOOKUP(E127,'LISTADO ATM'!$A$2:$B$898,2,0)</f>
        <v xml:space="preserve">ATM Autoservicio Sol (Santiago) </v>
      </c>
      <c r="H127" s="134" t="str">
        <f>VLOOKUP(E127,VIP!$A$2:$O17880,7,FALSE)</f>
        <v>Si</v>
      </c>
      <c r="I127" s="134" t="str">
        <f>VLOOKUP(E127,VIP!$A$2:$O9845,8,FALSE)</f>
        <v>Si</v>
      </c>
      <c r="J127" s="134" t="str">
        <f>VLOOKUP(E127,VIP!$A$2:$O9795,8,FALSE)</f>
        <v>Si</v>
      </c>
      <c r="K127" s="134" t="str">
        <f>VLOOKUP(E127,VIP!$A$2:$O13369,6,0)</f>
        <v>SI</v>
      </c>
      <c r="L127" s="132" t="s">
        <v>2581</v>
      </c>
      <c r="M127" s="128" t="s">
        <v>2456</v>
      </c>
      <c r="N127" s="155" t="s">
        <v>2463</v>
      </c>
      <c r="O127" s="156" t="s">
        <v>2696</v>
      </c>
      <c r="P127" s="133"/>
      <c r="Q127" s="128" t="s">
        <v>2581</v>
      </c>
      <c r="R127" s="45"/>
      <c r="S127" s="87"/>
      <c r="T127" s="87"/>
      <c r="U127" s="87"/>
      <c r="V127" s="89"/>
      <c r="W127" s="75"/>
    </row>
    <row r="128" spans="1:23" ht="18" x14ac:dyDescent="0.25">
      <c r="A128" s="134" t="str">
        <f>VLOOKUP(E128,'LISTADO ATM'!$A$2:$C$899,3,0)</f>
        <v>SUR</v>
      </c>
      <c r="B128" s="131" t="s">
        <v>2737</v>
      </c>
      <c r="C128" s="129">
        <v>44321.860856481479</v>
      </c>
      <c r="D128" s="129" t="s">
        <v>2459</v>
      </c>
      <c r="E128" s="130">
        <v>880</v>
      </c>
      <c r="F128" s="156" t="str">
        <f>VLOOKUP(E128,VIP!$A$2:$O12960,2,0)</f>
        <v>DRBR880</v>
      </c>
      <c r="G128" s="134" t="str">
        <f>VLOOKUP(E128,'LISTADO ATM'!$A$2:$B$898,2,0)</f>
        <v xml:space="preserve">ATM Autoservicio Barahona II </v>
      </c>
      <c r="H128" s="134" t="str">
        <f>VLOOKUP(E128,VIP!$A$2:$O17881,7,FALSE)</f>
        <v>Si</v>
      </c>
      <c r="I128" s="134" t="str">
        <f>VLOOKUP(E128,VIP!$A$2:$O9846,8,FALSE)</f>
        <v>Si</v>
      </c>
      <c r="J128" s="134" t="str">
        <f>VLOOKUP(E128,VIP!$A$2:$O9796,8,FALSE)</f>
        <v>Si</v>
      </c>
      <c r="K128" s="134" t="str">
        <f>VLOOKUP(E128,VIP!$A$2:$O13370,6,0)</f>
        <v>SI</v>
      </c>
      <c r="L128" s="132" t="s">
        <v>2581</v>
      </c>
      <c r="M128" s="128" t="s">
        <v>2456</v>
      </c>
      <c r="N128" s="155" t="s">
        <v>2463</v>
      </c>
      <c r="O128" s="156" t="s">
        <v>2464</v>
      </c>
      <c r="P128" s="133"/>
      <c r="Q128" s="128" t="s">
        <v>2581</v>
      </c>
      <c r="R128" s="45"/>
      <c r="S128" s="87"/>
      <c r="T128" s="87"/>
      <c r="U128" s="87"/>
      <c r="V128" s="89"/>
      <c r="W128" s="75"/>
    </row>
    <row r="129" spans="1:23" ht="18" x14ac:dyDescent="0.25">
      <c r="A129" s="134" t="str">
        <f>VLOOKUP(E129,'LISTADO ATM'!$A$2:$C$899,3,0)</f>
        <v>NORTE</v>
      </c>
      <c r="B129" s="131" t="s">
        <v>2695</v>
      </c>
      <c r="C129" s="129">
        <v>44321.787141203706</v>
      </c>
      <c r="D129" s="129" t="s">
        <v>2483</v>
      </c>
      <c r="E129" s="130">
        <v>304</v>
      </c>
      <c r="F129" s="156" t="str">
        <f>VLOOKUP(E129,VIP!$A$2:$O12892,2,0)</f>
        <v>DRBR304</v>
      </c>
      <c r="G129" s="134" t="str">
        <f>VLOOKUP(E129,'LISTADO ATM'!$A$2:$B$898,2,0)</f>
        <v xml:space="preserve">ATM Multicentro La Sirena Estrella Sadhala </v>
      </c>
      <c r="H129" s="134" t="str">
        <f>VLOOKUP(E129,VIP!$A$2:$O17813,7,FALSE)</f>
        <v>Si</v>
      </c>
      <c r="I129" s="134" t="str">
        <f>VLOOKUP(E129,VIP!$A$2:$O9778,8,FALSE)</f>
        <v>Si</v>
      </c>
      <c r="J129" s="134" t="str">
        <f>VLOOKUP(E129,VIP!$A$2:$O9728,8,FALSE)</f>
        <v>Si</v>
      </c>
      <c r="K129" s="134" t="str">
        <f>VLOOKUP(E129,VIP!$A$2:$O13302,6,0)</f>
        <v>NO</v>
      </c>
      <c r="L129" s="132" t="s">
        <v>2513</v>
      </c>
      <c r="M129" s="128" t="s">
        <v>2456</v>
      </c>
      <c r="N129" s="155" t="s">
        <v>2463</v>
      </c>
      <c r="O129" s="156" t="s">
        <v>2696</v>
      </c>
      <c r="P129" s="133"/>
      <c r="Q129" s="128" t="s">
        <v>2513</v>
      </c>
      <c r="R129" s="45"/>
      <c r="S129" s="87"/>
      <c r="T129" s="87"/>
      <c r="U129" s="87"/>
      <c r="V129" s="89"/>
      <c r="W129" s="75"/>
    </row>
    <row r="130" spans="1:23" ht="18" x14ac:dyDescent="0.25">
      <c r="A130" s="134" t="str">
        <f>VLOOKUP(E130,'LISTADO ATM'!$A$2:$C$899,3,0)</f>
        <v>DISTRITO NACIONAL</v>
      </c>
      <c r="B130" s="131" t="s">
        <v>2720</v>
      </c>
      <c r="C130" s="129">
        <v>44321.699560185189</v>
      </c>
      <c r="D130" s="129" t="s">
        <v>2459</v>
      </c>
      <c r="E130" s="130">
        <v>300</v>
      </c>
      <c r="F130" s="156" t="str">
        <f>VLOOKUP(E130,VIP!$A$2:$O12913,2,0)</f>
        <v>DRBR300</v>
      </c>
      <c r="G130" s="134" t="str">
        <f>VLOOKUP(E130,'LISTADO ATM'!$A$2:$B$898,2,0)</f>
        <v xml:space="preserve">ATM S/M Aprezio Los Guaricanos </v>
      </c>
      <c r="H130" s="134" t="str">
        <f>VLOOKUP(E130,VIP!$A$2:$O17834,7,FALSE)</f>
        <v>Si</v>
      </c>
      <c r="I130" s="134" t="str">
        <f>VLOOKUP(E130,VIP!$A$2:$O9799,8,FALSE)</f>
        <v>Si</v>
      </c>
      <c r="J130" s="134" t="str">
        <f>VLOOKUP(E130,VIP!$A$2:$O9749,8,FALSE)</f>
        <v>Si</v>
      </c>
      <c r="K130" s="134" t="str">
        <f>VLOOKUP(E130,VIP!$A$2:$O13323,6,0)</f>
        <v>NO</v>
      </c>
      <c r="L130" s="132" t="s">
        <v>2450</v>
      </c>
      <c r="M130" s="128" t="s">
        <v>2456</v>
      </c>
      <c r="N130" s="155" t="s">
        <v>2463</v>
      </c>
      <c r="O130" s="156" t="s">
        <v>2464</v>
      </c>
      <c r="P130" s="133"/>
      <c r="Q130" s="128" t="s">
        <v>2450</v>
      </c>
      <c r="R130" s="45"/>
      <c r="S130" s="87"/>
      <c r="T130" s="87"/>
      <c r="U130" s="87"/>
      <c r="V130" s="89"/>
      <c r="W130" s="75"/>
    </row>
    <row r="131" spans="1:23" ht="18" x14ac:dyDescent="0.25">
      <c r="A131" s="134" t="str">
        <f>VLOOKUP(E131,'LISTADO ATM'!$A$2:$C$899,3,0)</f>
        <v>NORTE</v>
      </c>
      <c r="B131" s="131" t="s">
        <v>2725</v>
      </c>
      <c r="C131" s="129">
        <v>44321.684652777774</v>
      </c>
      <c r="D131" s="129" t="s">
        <v>2483</v>
      </c>
      <c r="E131" s="130">
        <v>405</v>
      </c>
      <c r="F131" s="156" t="str">
        <f>VLOOKUP(E131,VIP!$A$2:$O12918,2,0)</f>
        <v>DRBR405</v>
      </c>
      <c r="G131" s="134" t="str">
        <f>VLOOKUP(E131,'LISTADO ATM'!$A$2:$B$898,2,0)</f>
        <v xml:space="preserve">ATM UNP Loma de Cabrera </v>
      </c>
      <c r="H131" s="134" t="str">
        <f>VLOOKUP(E131,VIP!$A$2:$O17839,7,FALSE)</f>
        <v>Si</v>
      </c>
      <c r="I131" s="134" t="str">
        <f>VLOOKUP(E131,VIP!$A$2:$O9804,8,FALSE)</f>
        <v>Si</v>
      </c>
      <c r="J131" s="134" t="str">
        <f>VLOOKUP(E131,VIP!$A$2:$O9754,8,FALSE)</f>
        <v>Si</v>
      </c>
      <c r="K131" s="134" t="str">
        <f>VLOOKUP(E131,VIP!$A$2:$O13328,6,0)</f>
        <v>NO</v>
      </c>
      <c r="L131" s="132" t="s">
        <v>2450</v>
      </c>
      <c r="M131" s="128" t="s">
        <v>2456</v>
      </c>
      <c r="N131" s="155" t="s">
        <v>2463</v>
      </c>
      <c r="O131" s="156" t="s">
        <v>2696</v>
      </c>
      <c r="P131" s="133"/>
      <c r="Q131" s="128" t="s">
        <v>2450</v>
      </c>
      <c r="R131" s="45"/>
      <c r="S131" s="87"/>
      <c r="T131" s="87"/>
      <c r="U131" s="87"/>
      <c r="V131" s="89"/>
      <c r="W131" s="75"/>
    </row>
    <row r="132" spans="1:23" ht="18" x14ac:dyDescent="0.25">
      <c r="A132" s="134" t="str">
        <f>VLOOKUP(E132,'LISTADO ATM'!$A$2:$C$899,3,0)</f>
        <v>DISTRITO NACIONAL</v>
      </c>
      <c r="B132" s="131" t="s">
        <v>2592</v>
      </c>
      <c r="C132" s="129">
        <v>44318.869108796294</v>
      </c>
      <c r="D132" s="129" t="s">
        <v>2459</v>
      </c>
      <c r="E132" s="130">
        <v>719</v>
      </c>
      <c r="F132" s="156" t="str">
        <f>VLOOKUP(E132,VIP!$A$2:$O12933,2,0)</f>
        <v>DRBR419</v>
      </c>
      <c r="G132" s="134" t="str">
        <f>VLOOKUP(E132,'LISTADO ATM'!$A$2:$B$898,2,0)</f>
        <v xml:space="preserve">ATM Ayuntamiento Municipal San Luís </v>
      </c>
      <c r="H132" s="134" t="str">
        <f>VLOOKUP(E132,VIP!$A$2:$O17854,7,FALSE)</f>
        <v>Si</v>
      </c>
      <c r="I132" s="134" t="str">
        <f>VLOOKUP(E132,VIP!$A$2:$O9819,8,FALSE)</f>
        <v>Si</v>
      </c>
      <c r="J132" s="134" t="str">
        <f>VLOOKUP(E132,VIP!$A$2:$O9769,8,FALSE)</f>
        <v>Si</v>
      </c>
      <c r="K132" s="134" t="str">
        <f>VLOOKUP(E132,VIP!$A$2:$O13343,6,0)</f>
        <v>NO</v>
      </c>
      <c r="L132" s="132" t="s">
        <v>2450</v>
      </c>
      <c r="M132" s="128" t="s">
        <v>2456</v>
      </c>
      <c r="N132" s="155" t="s">
        <v>2463</v>
      </c>
      <c r="O132" s="156" t="s">
        <v>2464</v>
      </c>
      <c r="P132" s="133"/>
      <c r="Q132" s="128" t="s">
        <v>2450</v>
      </c>
      <c r="R132" s="45"/>
      <c r="S132" s="87"/>
      <c r="T132" s="87"/>
      <c r="U132" s="87"/>
      <c r="V132" s="89"/>
      <c r="W132" s="75"/>
    </row>
    <row r="133" spans="1:23" ht="18" x14ac:dyDescent="0.25">
      <c r="A133" s="134" t="str">
        <f>VLOOKUP(E133,'LISTADO ATM'!$A$2:$C$899,3,0)</f>
        <v>DISTRITO NACIONAL</v>
      </c>
      <c r="B133" s="131" t="s">
        <v>2719</v>
      </c>
      <c r="C133" s="129">
        <v>44321.706817129627</v>
      </c>
      <c r="D133" s="129" t="s">
        <v>2459</v>
      </c>
      <c r="E133" s="130">
        <v>911</v>
      </c>
      <c r="F133" s="156" t="str">
        <f>VLOOKUP(E133,VIP!$A$2:$O12912,2,0)</f>
        <v>DRBR911</v>
      </c>
      <c r="G133" s="134" t="str">
        <f>VLOOKUP(E133,'LISTADO ATM'!$A$2:$B$898,2,0)</f>
        <v xml:space="preserve">ATM Oficina Venezuela II </v>
      </c>
      <c r="H133" s="134" t="str">
        <f>VLOOKUP(E133,VIP!$A$2:$O17833,7,FALSE)</f>
        <v>Si</v>
      </c>
      <c r="I133" s="134" t="str">
        <f>VLOOKUP(E133,VIP!$A$2:$O9798,8,FALSE)</f>
        <v>Si</v>
      </c>
      <c r="J133" s="134" t="str">
        <f>VLOOKUP(E133,VIP!$A$2:$O9748,8,FALSE)</f>
        <v>Si</v>
      </c>
      <c r="K133" s="134" t="str">
        <f>VLOOKUP(E133,VIP!$A$2:$O13322,6,0)</f>
        <v>SI</v>
      </c>
      <c r="L133" s="132" t="s">
        <v>2450</v>
      </c>
      <c r="M133" s="128" t="s">
        <v>2456</v>
      </c>
      <c r="N133" s="155" t="s">
        <v>2463</v>
      </c>
      <c r="O133" s="156" t="s">
        <v>2464</v>
      </c>
      <c r="P133" s="133"/>
      <c r="Q133" s="128" t="s">
        <v>2450</v>
      </c>
      <c r="R133" s="45"/>
      <c r="S133" s="87"/>
      <c r="T133" s="87"/>
      <c r="U133" s="87"/>
      <c r="V133" s="89"/>
      <c r="W133" s="75"/>
    </row>
    <row r="134" spans="1:23" ht="18" x14ac:dyDescent="0.25">
      <c r="A134" s="134" t="str">
        <f>VLOOKUP(E134,'LISTADO ATM'!$A$2:$C$899,3,0)</f>
        <v>DISTRITO NACIONAL</v>
      </c>
      <c r="B134" s="131" t="s">
        <v>2594</v>
      </c>
      <c r="C134" s="129">
        <v>44319.240613425929</v>
      </c>
      <c r="D134" s="129" t="s">
        <v>2483</v>
      </c>
      <c r="E134" s="130">
        <v>239</v>
      </c>
      <c r="F134" s="156" t="str">
        <f>VLOOKUP(E134,VIP!$A$2:$O12920,2,0)</f>
        <v>DRBR239</v>
      </c>
      <c r="G134" s="134" t="str">
        <f>VLOOKUP(E134,'LISTADO ATM'!$A$2:$B$898,2,0)</f>
        <v xml:space="preserve">ATM Autobanco Charles de Gaulle </v>
      </c>
      <c r="H134" s="134" t="str">
        <f>VLOOKUP(E134,VIP!$A$2:$O17841,7,FALSE)</f>
        <v>Si</v>
      </c>
      <c r="I134" s="134" t="str">
        <f>VLOOKUP(E134,VIP!$A$2:$O9806,8,FALSE)</f>
        <v>Si</v>
      </c>
      <c r="J134" s="134" t="str">
        <f>VLOOKUP(E134,VIP!$A$2:$O9756,8,FALSE)</f>
        <v>Si</v>
      </c>
      <c r="K134" s="134" t="str">
        <f>VLOOKUP(E134,VIP!$A$2:$O13330,6,0)</f>
        <v>SI</v>
      </c>
      <c r="L134" s="132" t="s">
        <v>2450</v>
      </c>
      <c r="M134" s="128" t="s">
        <v>2456</v>
      </c>
      <c r="N134" s="155" t="s">
        <v>2463</v>
      </c>
      <c r="O134" s="156" t="s">
        <v>2484</v>
      </c>
      <c r="P134" s="133"/>
      <c r="Q134" s="128" t="s">
        <v>2593</v>
      </c>
      <c r="R134" s="45"/>
      <c r="S134" s="87"/>
      <c r="T134" s="87"/>
      <c r="U134" s="87"/>
      <c r="V134" s="89"/>
      <c r="W134" s="75"/>
    </row>
    <row r="135" spans="1:23" ht="18" x14ac:dyDescent="0.25">
      <c r="A135" s="134" t="str">
        <f>VLOOKUP(E135,'LISTADO ATM'!$A$2:$C$899,3,0)</f>
        <v>DISTRITO NACIONAL</v>
      </c>
      <c r="B135" s="131">
        <v>3335875696</v>
      </c>
      <c r="C135" s="129">
        <v>44321.720578703702</v>
      </c>
      <c r="D135" s="129" t="s">
        <v>2459</v>
      </c>
      <c r="E135" s="130">
        <v>327</v>
      </c>
      <c r="F135" s="156" t="str">
        <f>VLOOKUP(E135,VIP!$A$2:$O12982,2,0)</f>
        <v>DRBR327</v>
      </c>
      <c r="G135" s="134" t="str">
        <f>VLOOKUP(E135,'LISTADO ATM'!$A$2:$B$898,2,0)</f>
        <v xml:space="preserve">ATM UNP CCN (Nacional 27 de Febrero) </v>
      </c>
      <c r="H135" s="134" t="str">
        <f>VLOOKUP(E135,VIP!$A$2:$O17903,7,FALSE)</f>
        <v>Si</v>
      </c>
      <c r="I135" s="134" t="str">
        <f>VLOOKUP(E135,VIP!$A$2:$O9868,8,FALSE)</f>
        <v>Si</v>
      </c>
      <c r="J135" s="134" t="str">
        <f>VLOOKUP(E135,VIP!$A$2:$O9818,8,FALSE)</f>
        <v>Si</v>
      </c>
      <c r="K135" s="134" t="str">
        <f>VLOOKUP(E135,VIP!$A$2:$O13392,6,0)</f>
        <v>NO</v>
      </c>
      <c r="L135" s="132" t="s">
        <v>2450</v>
      </c>
      <c r="M135" s="128" t="s">
        <v>2456</v>
      </c>
      <c r="N135" s="155" t="s">
        <v>2463</v>
      </c>
      <c r="O135" s="156" t="s">
        <v>2464</v>
      </c>
      <c r="P135" s="133"/>
      <c r="Q135" s="128" t="s">
        <v>2450</v>
      </c>
      <c r="R135" s="45"/>
      <c r="S135" s="87"/>
      <c r="T135" s="87"/>
      <c r="U135" s="87"/>
      <c r="V135" s="89"/>
      <c r="W135" s="75"/>
    </row>
    <row r="136" spans="1:23" ht="18" x14ac:dyDescent="0.25">
      <c r="A136" s="134" t="str">
        <f>VLOOKUP(E136,'LISTADO ATM'!$A$2:$C$899,3,0)</f>
        <v>DISTRITO NACIONAL</v>
      </c>
      <c r="B136" s="131" t="s">
        <v>2685</v>
      </c>
      <c r="C136" s="129">
        <v>44321.577523148146</v>
      </c>
      <c r="D136" s="129" t="s">
        <v>2181</v>
      </c>
      <c r="E136" s="130">
        <v>724</v>
      </c>
      <c r="F136" s="156" t="str">
        <f>VLOOKUP(E136,VIP!$A$2:$O12953,2,0)</f>
        <v>DRBR997</v>
      </c>
      <c r="G136" s="134" t="str">
        <f>VLOOKUP(E136,'LISTADO ATM'!$A$2:$B$898,2,0)</f>
        <v xml:space="preserve">ATM El Huacal I </v>
      </c>
      <c r="H136" s="134" t="str">
        <f>VLOOKUP(E136,VIP!$A$2:$O17874,7,FALSE)</f>
        <v>Si</v>
      </c>
      <c r="I136" s="134" t="str">
        <f>VLOOKUP(E136,VIP!$A$2:$O9839,8,FALSE)</f>
        <v>Si</v>
      </c>
      <c r="J136" s="134" t="str">
        <f>VLOOKUP(E136,VIP!$A$2:$O9789,8,FALSE)</f>
        <v>Si</v>
      </c>
      <c r="K136" s="134" t="str">
        <f>VLOOKUP(E136,VIP!$A$2:$O13363,6,0)</f>
        <v>NO</v>
      </c>
      <c r="L136" s="132" t="s">
        <v>2422</v>
      </c>
      <c r="M136" s="128" t="s">
        <v>2456</v>
      </c>
      <c r="N136" s="155" t="s">
        <v>2607</v>
      </c>
      <c r="O136" s="156" t="s">
        <v>2465</v>
      </c>
      <c r="P136" s="133"/>
      <c r="Q136" s="128" t="s">
        <v>2422</v>
      </c>
      <c r="R136" s="45"/>
      <c r="S136" s="87"/>
      <c r="T136" s="87"/>
      <c r="U136" s="87"/>
      <c r="V136" s="89"/>
      <c r="W136" s="75"/>
    </row>
    <row r="137" spans="1:23" ht="18" x14ac:dyDescent="0.25">
      <c r="A137" s="134" t="str">
        <f>VLOOKUP(E137,'LISTADO ATM'!$A$2:$C$899,3,0)</f>
        <v>NORTE</v>
      </c>
      <c r="B137" s="131" t="s">
        <v>2697</v>
      </c>
      <c r="C137" s="129">
        <v>44321.781226851854</v>
      </c>
      <c r="D137" s="129" t="s">
        <v>2182</v>
      </c>
      <c r="E137" s="130">
        <v>291</v>
      </c>
      <c r="F137" s="156" t="str">
        <f>VLOOKUP(E137,VIP!$A$2:$O12969,2,0)</f>
        <v>DRBR291</v>
      </c>
      <c r="G137" s="134" t="str">
        <f>VLOOKUP(E137,'LISTADO ATM'!$A$2:$B$898,2,0)</f>
        <v xml:space="preserve">ATM S/M Jumbo Las Colinas </v>
      </c>
      <c r="H137" s="134" t="str">
        <f>VLOOKUP(E137,VIP!$A$2:$O17890,7,FALSE)</f>
        <v>Si</v>
      </c>
      <c r="I137" s="134" t="str">
        <f>VLOOKUP(E137,VIP!$A$2:$O9855,8,FALSE)</f>
        <v>Si</v>
      </c>
      <c r="J137" s="134" t="str">
        <f>VLOOKUP(E137,VIP!$A$2:$O9805,8,FALSE)</f>
        <v>Si</v>
      </c>
      <c r="K137" s="134" t="str">
        <f>VLOOKUP(E137,VIP!$A$2:$O13379,6,0)</f>
        <v>NO</v>
      </c>
      <c r="L137" s="132" t="s">
        <v>2422</v>
      </c>
      <c r="M137" s="128" t="s">
        <v>2456</v>
      </c>
      <c r="N137" s="155" t="s">
        <v>2463</v>
      </c>
      <c r="O137" s="156" t="s">
        <v>2492</v>
      </c>
      <c r="P137" s="133"/>
      <c r="Q137" s="128" t="s">
        <v>2422</v>
      </c>
      <c r="R137" s="45"/>
      <c r="S137" s="87"/>
      <c r="T137" s="87"/>
      <c r="U137" s="87"/>
      <c r="V137" s="89"/>
      <c r="W137" s="75"/>
    </row>
    <row r="138" spans="1:23" ht="18" x14ac:dyDescent="0.25">
      <c r="A138" s="134" t="str">
        <f>VLOOKUP(E138,'LISTADO ATM'!$A$2:$C$899,3,0)</f>
        <v>DISTRITO NACIONAL</v>
      </c>
      <c r="B138" s="131" t="s">
        <v>2739</v>
      </c>
      <c r="C138" s="129">
        <v>44321.82435185185</v>
      </c>
      <c r="D138" s="129" t="s">
        <v>2181</v>
      </c>
      <c r="E138" s="130">
        <v>420</v>
      </c>
      <c r="F138" s="156" t="str">
        <f>VLOOKUP(E138,VIP!$A$2:$O12963,2,0)</f>
        <v>DRBR420</v>
      </c>
      <c r="G138" s="134" t="str">
        <f>VLOOKUP(E138,'LISTADO ATM'!$A$2:$B$898,2,0)</f>
        <v xml:space="preserve">ATM DGII Av. Lincoln </v>
      </c>
      <c r="H138" s="134" t="str">
        <f>VLOOKUP(E138,VIP!$A$2:$O17884,7,FALSE)</f>
        <v>Si</v>
      </c>
      <c r="I138" s="134" t="str">
        <f>VLOOKUP(E138,VIP!$A$2:$O9849,8,FALSE)</f>
        <v>Si</v>
      </c>
      <c r="J138" s="134" t="str">
        <f>VLOOKUP(E138,VIP!$A$2:$O9799,8,FALSE)</f>
        <v>Si</v>
      </c>
      <c r="K138" s="134" t="str">
        <f>VLOOKUP(E138,VIP!$A$2:$O13373,6,0)</f>
        <v>NO</v>
      </c>
      <c r="L138" s="132" t="s">
        <v>2422</v>
      </c>
      <c r="M138" s="128" t="s">
        <v>2456</v>
      </c>
      <c r="N138" s="155" t="s">
        <v>2463</v>
      </c>
      <c r="O138" s="156" t="s">
        <v>2465</v>
      </c>
      <c r="P138" s="133"/>
      <c r="Q138" s="128" t="s">
        <v>2422</v>
      </c>
      <c r="R138" s="45"/>
      <c r="S138" s="87"/>
      <c r="T138" s="87"/>
      <c r="U138" s="87"/>
      <c r="V138" s="89"/>
      <c r="W138" s="75"/>
    </row>
    <row r="139" spans="1:23" ht="18" x14ac:dyDescent="0.25">
      <c r="A139" s="134" t="str">
        <f>VLOOKUP(E139,'LISTADO ATM'!$A$2:$C$899,3,0)</f>
        <v>DISTRITO NACIONAL</v>
      </c>
      <c r="B139" s="131" t="s">
        <v>2733</v>
      </c>
      <c r="C139" s="129">
        <v>44321.845138888886</v>
      </c>
      <c r="D139" s="129" t="s">
        <v>2459</v>
      </c>
      <c r="E139" s="130">
        <v>235</v>
      </c>
      <c r="F139" s="156" t="str">
        <f>VLOOKUP(E139,VIP!$A$2:$O12957,2,0)</f>
        <v>DRBR235</v>
      </c>
      <c r="G139" s="134" t="str">
        <f>VLOOKUP(E139,'LISTADO ATM'!$A$2:$B$898,2,0)</f>
        <v xml:space="preserve">ATM Oficina Multicentro La Sirena San Isidro </v>
      </c>
      <c r="H139" s="134" t="str">
        <f>VLOOKUP(E139,VIP!$A$2:$O17878,7,FALSE)</f>
        <v>Si</v>
      </c>
      <c r="I139" s="134" t="str">
        <f>VLOOKUP(E139,VIP!$A$2:$O9843,8,FALSE)</f>
        <v>Si</v>
      </c>
      <c r="J139" s="134" t="str">
        <f>VLOOKUP(E139,VIP!$A$2:$O9793,8,FALSE)</f>
        <v>Si</v>
      </c>
      <c r="K139" s="134" t="str">
        <f>VLOOKUP(E139,VIP!$A$2:$O13367,6,0)</f>
        <v>SI</v>
      </c>
      <c r="L139" s="132" t="s">
        <v>2419</v>
      </c>
      <c r="M139" s="128" t="s">
        <v>2456</v>
      </c>
      <c r="N139" s="155" t="s">
        <v>2463</v>
      </c>
      <c r="O139" s="156" t="s">
        <v>2464</v>
      </c>
      <c r="P139" s="133"/>
      <c r="Q139" s="128" t="s">
        <v>2419</v>
      </c>
      <c r="R139" s="45"/>
      <c r="S139" s="87"/>
      <c r="T139" s="87"/>
      <c r="U139" s="87"/>
      <c r="V139" s="89"/>
      <c r="W139" s="75"/>
    </row>
    <row r="140" spans="1:23" ht="18" x14ac:dyDescent="0.25">
      <c r="A140" s="134" t="str">
        <f>VLOOKUP(E140,'LISTADO ATM'!$A$2:$C$899,3,0)</f>
        <v>DISTRITO NACIONAL</v>
      </c>
      <c r="B140" s="131" t="s">
        <v>2715</v>
      </c>
      <c r="C140" s="129">
        <v>44321.716956018521</v>
      </c>
      <c r="D140" s="129" t="s">
        <v>2459</v>
      </c>
      <c r="E140" s="130">
        <v>391</v>
      </c>
      <c r="F140" s="156" t="str">
        <f>VLOOKUP(E140,VIP!$A$2:$O12983,2,0)</f>
        <v>DRBR391</v>
      </c>
      <c r="G140" s="134" t="str">
        <f>VLOOKUP(E140,'LISTADO ATM'!$A$2:$B$898,2,0)</f>
        <v xml:space="preserve">ATM S/M Jumbo Luperón </v>
      </c>
      <c r="H140" s="134" t="str">
        <f>VLOOKUP(E140,VIP!$A$2:$O17904,7,FALSE)</f>
        <v>Si</v>
      </c>
      <c r="I140" s="134" t="str">
        <f>VLOOKUP(E140,VIP!$A$2:$O9869,8,FALSE)</f>
        <v>Si</v>
      </c>
      <c r="J140" s="134" t="str">
        <f>VLOOKUP(E140,VIP!$A$2:$O9819,8,FALSE)</f>
        <v>Si</v>
      </c>
      <c r="K140" s="134" t="str">
        <f>VLOOKUP(E140,VIP!$A$2:$O13393,6,0)</f>
        <v>NO</v>
      </c>
      <c r="L140" s="132" t="s">
        <v>2419</v>
      </c>
      <c r="M140" s="128" t="s">
        <v>2456</v>
      </c>
      <c r="N140" s="155" t="s">
        <v>2463</v>
      </c>
      <c r="O140" s="156" t="s">
        <v>2464</v>
      </c>
      <c r="P140" s="133"/>
      <c r="Q140" s="128" t="s">
        <v>2419</v>
      </c>
      <c r="R140" s="45"/>
      <c r="S140" s="87"/>
      <c r="T140" s="87"/>
      <c r="U140" s="87"/>
      <c r="V140" s="89"/>
      <c r="W140" s="75"/>
    </row>
    <row r="141" spans="1:23" ht="18" x14ac:dyDescent="0.25">
      <c r="A141" s="134" t="str">
        <f>VLOOKUP(E141,'LISTADO ATM'!$A$2:$C$899,3,0)</f>
        <v>ESTE</v>
      </c>
      <c r="B141" s="131" t="s">
        <v>2724</v>
      </c>
      <c r="C141" s="129">
        <v>44321.689108796294</v>
      </c>
      <c r="D141" s="129" t="s">
        <v>2459</v>
      </c>
      <c r="E141" s="130">
        <v>429</v>
      </c>
      <c r="F141" s="156" t="str">
        <f>VLOOKUP(E141,VIP!$A$2:$O12992,2,0)</f>
        <v>DRBR429</v>
      </c>
      <c r="G141" s="134" t="str">
        <f>VLOOKUP(E141,'LISTADO ATM'!$A$2:$B$898,2,0)</f>
        <v xml:space="preserve">ATM Oficina Jumbo La Romana </v>
      </c>
      <c r="H141" s="134" t="str">
        <f>VLOOKUP(E141,VIP!$A$2:$O17913,7,FALSE)</f>
        <v>Si</v>
      </c>
      <c r="I141" s="134" t="str">
        <f>VLOOKUP(E141,VIP!$A$2:$O9878,8,FALSE)</f>
        <v>Si</v>
      </c>
      <c r="J141" s="134" t="str">
        <f>VLOOKUP(E141,VIP!$A$2:$O9828,8,FALSE)</f>
        <v>Si</v>
      </c>
      <c r="K141" s="134" t="str">
        <f>VLOOKUP(E141,VIP!$A$2:$O13402,6,0)</f>
        <v>NO</v>
      </c>
      <c r="L141" s="132" t="s">
        <v>2419</v>
      </c>
      <c r="M141" s="128" t="s">
        <v>2456</v>
      </c>
      <c r="N141" s="155" t="s">
        <v>2463</v>
      </c>
      <c r="O141" s="156" t="s">
        <v>2464</v>
      </c>
      <c r="P141" s="133"/>
      <c r="Q141" s="128" t="s">
        <v>2419</v>
      </c>
      <c r="R141" s="45"/>
      <c r="S141" s="87"/>
      <c r="T141" s="87"/>
      <c r="U141" s="87"/>
      <c r="V141" s="89"/>
      <c r="W141" s="75"/>
    </row>
    <row r="142" spans="1:23" ht="18" x14ac:dyDescent="0.25">
      <c r="A142" s="134" t="str">
        <f>VLOOKUP(E142,'LISTADO ATM'!$A$2:$C$899,3,0)</f>
        <v>DISTRITO NACIONAL</v>
      </c>
      <c r="B142" s="131" t="s">
        <v>2718</v>
      </c>
      <c r="C142" s="129">
        <v>44321.712187500001</v>
      </c>
      <c r="D142" s="129" t="s">
        <v>2459</v>
      </c>
      <c r="E142" s="130">
        <v>629</v>
      </c>
      <c r="F142" s="156" t="str">
        <f>VLOOKUP(E142,VIP!$A$2:$O12986,2,0)</f>
        <v>DRBR24M</v>
      </c>
      <c r="G142" s="134" t="str">
        <f>VLOOKUP(E142,'LISTADO ATM'!$A$2:$B$898,2,0)</f>
        <v xml:space="preserve">ATM Oficina Americana Independencia I </v>
      </c>
      <c r="H142" s="134" t="str">
        <f>VLOOKUP(E142,VIP!$A$2:$O17907,7,FALSE)</f>
        <v>Si</v>
      </c>
      <c r="I142" s="134" t="str">
        <f>VLOOKUP(E142,VIP!$A$2:$O9872,8,FALSE)</f>
        <v>Si</v>
      </c>
      <c r="J142" s="134" t="str">
        <f>VLOOKUP(E142,VIP!$A$2:$O9822,8,FALSE)</f>
        <v>Si</v>
      </c>
      <c r="K142" s="134" t="str">
        <f>VLOOKUP(E142,VIP!$A$2:$O13396,6,0)</f>
        <v>SI</v>
      </c>
      <c r="L142" s="132" t="s">
        <v>2419</v>
      </c>
      <c r="M142" s="128" t="s">
        <v>2456</v>
      </c>
      <c r="N142" s="155" t="s">
        <v>2463</v>
      </c>
      <c r="O142" s="156" t="s">
        <v>2464</v>
      </c>
      <c r="P142" s="133"/>
      <c r="Q142" s="128" t="s">
        <v>2419</v>
      </c>
      <c r="R142" s="45"/>
      <c r="S142" s="87"/>
      <c r="T142" s="87"/>
      <c r="U142" s="87"/>
      <c r="V142" s="89"/>
      <c r="W142" s="75"/>
    </row>
    <row r="143" spans="1:23" ht="18" x14ac:dyDescent="0.25">
      <c r="A143" s="134" t="str">
        <f>VLOOKUP(E143,'LISTADO ATM'!$A$2:$C$899,3,0)</f>
        <v>DISTRITO NACIONAL</v>
      </c>
      <c r="B143" s="131" t="s">
        <v>2727</v>
      </c>
      <c r="C143" s="129">
        <v>44321.663622685184</v>
      </c>
      <c r="D143" s="129" t="s">
        <v>2459</v>
      </c>
      <c r="E143" s="130">
        <v>642</v>
      </c>
      <c r="F143" s="156" t="str">
        <f>VLOOKUP(E143,VIP!$A$2:$O12995,2,0)</f>
        <v>DRBR24O</v>
      </c>
      <c r="G143" s="134" t="str">
        <f>VLOOKUP(E143,'LISTADO ATM'!$A$2:$B$898,2,0)</f>
        <v xml:space="preserve">ATM OMSA Sto. Dgo. </v>
      </c>
      <c r="H143" s="134" t="str">
        <f>VLOOKUP(E143,VIP!$A$2:$O17916,7,FALSE)</f>
        <v>Si</v>
      </c>
      <c r="I143" s="134" t="str">
        <f>VLOOKUP(E143,VIP!$A$2:$O9881,8,FALSE)</f>
        <v>Si</v>
      </c>
      <c r="J143" s="134" t="str">
        <f>VLOOKUP(E143,VIP!$A$2:$O9831,8,FALSE)</f>
        <v>Si</v>
      </c>
      <c r="K143" s="134" t="str">
        <f>VLOOKUP(E143,VIP!$A$2:$O13405,6,0)</f>
        <v>NO</v>
      </c>
      <c r="L143" s="132" t="s">
        <v>2419</v>
      </c>
      <c r="M143" s="128" t="s">
        <v>2456</v>
      </c>
      <c r="N143" s="155" t="s">
        <v>2463</v>
      </c>
      <c r="O143" s="156" t="s">
        <v>2464</v>
      </c>
      <c r="P143" s="133"/>
      <c r="Q143" s="128" t="s">
        <v>2419</v>
      </c>
      <c r="R143" s="45"/>
      <c r="S143" s="87"/>
      <c r="T143" s="87"/>
      <c r="U143" s="87"/>
      <c r="V143" s="89"/>
      <c r="W143" s="75"/>
    </row>
    <row r="144" spans="1:23" ht="18" x14ac:dyDescent="0.25">
      <c r="A144" s="134" t="str">
        <f>VLOOKUP(E144,'LISTADO ATM'!$A$2:$C$899,3,0)</f>
        <v>DISTRITO NACIONAL</v>
      </c>
      <c r="B144" s="131" t="s">
        <v>2721</v>
      </c>
      <c r="C144" s="129">
        <v>44321.698645833334</v>
      </c>
      <c r="D144" s="129" t="s">
        <v>2459</v>
      </c>
      <c r="E144" s="130">
        <v>696</v>
      </c>
      <c r="F144" s="156" t="str">
        <f>VLOOKUP(E144,VIP!$A$2:$O12989,2,0)</f>
        <v>DRBR696</v>
      </c>
      <c r="G144" s="134" t="str">
        <f>VLOOKUP(E144,'LISTADO ATM'!$A$2:$B$898,2,0)</f>
        <v>ATM Olé Jacobo Majluta</v>
      </c>
      <c r="H144" s="134" t="str">
        <f>VLOOKUP(E144,VIP!$A$2:$O17910,7,FALSE)</f>
        <v>Si</v>
      </c>
      <c r="I144" s="134" t="str">
        <f>VLOOKUP(E144,VIP!$A$2:$O9875,8,FALSE)</f>
        <v>Si</v>
      </c>
      <c r="J144" s="134" t="str">
        <f>VLOOKUP(E144,VIP!$A$2:$O9825,8,FALSE)</f>
        <v>Si</v>
      </c>
      <c r="K144" s="134" t="str">
        <f>VLOOKUP(E144,VIP!$A$2:$O13399,6,0)</f>
        <v>NO</v>
      </c>
      <c r="L144" s="132" t="s">
        <v>2419</v>
      </c>
      <c r="M144" s="128" t="s">
        <v>2456</v>
      </c>
      <c r="N144" s="155" t="s">
        <v>2463</v>
      </c>
      <c r="O144" s="156" t="s">
        <v>2464</v>
      </c>
      <c r="P144" s="133"/>
      <c r="Q144" s="128" t="s">
        <v>2419</v>
      </c>
      <c r="R144" s="45"/>
      <c r="S144" s="87"/>
      <c r="T144" s="87"/>
      <c r="U144" s="87"/>
      <c r="V144" s="89"/>
      <c r="W144" s="75"/>
    </row>
    <row r="145" spans="1:23" ht="18" x14ac:dyDescent="0.25">
      <c r="A145" s="134" t="str">
        <f>VLOOKUP(E145,'LISTADO ATM'!$A$2:$C$899,3,0)</f>
        <v>SUR</v>
      </c>
      <c r="B145" s="131" t="s">
        <v>2689</v>
      </c>
      <c r="C145" s="129">
        <v>44321.526736111111</v>
      </c>
      <c r="D145" s="129" t="s">
        <v>2483</v>
      </c>
      <c r="E145" s="130">
        <v>751</v>
      </c>
      <c r="F145" s="156" t="str">
        <f>VLOOKUP(E145,VIP!$A$2:$O12957,2,0)</f>
        <v>DRBR751</v>
      </c>
      <c r="G145" s="134" t="str">
        <f>VLOOKUP(E145,'LISTADO ATM'!$A$2:$B$898,2,0)</f>
        <v>ATM Eco Petroleo Camilo</v>
      </c>
      <c r="H145" s="134" t="str">
        <f>VLOOKUP(E145,VIP!$A$2:$O17878,7,FALSE)</f>
        <v>N/A</v>
      </c>
      <c r="I145" s="134" t="str">
        <f>VLOOKUP(E145,VIP!$A$2:$O9843,8,FALSE)</f>
        <v>N/A</v>
      </c>
      <c r="J145" s="134" t="str">
        <f>VLOOKUP(E145,VIP!$A$2:$O9793,8,FALSE)</f>
        <v>N/A</v>
      </c>
      <c r="K145" s="134" t="str">
        <f>VLOOKUP(E145,VIP!$A$2:$O13367,6,0)</f>
        <v>N/A</v>
      </c>
      <c r="L145" s="132" t="s">
        <v>2419</v>
      </c>
      <c r="M145" s="128" t="s">
        <v>2456</v>
      </c>
      <c r="N145" s="155" t="s">
        <v>2463</v>
      </c>
      <c r="O145" s="156" t="s">
        <v>2679</v>
      </c>
      <c r="P145" s="133"/>
      <c r="Q145" s="128" t="s">
        <v>2419</v>
      </c>
      <c r="R145" s="45"/>
      <c r="S145" s="87"/>
      <c r="T145" s="87"/>
      <c r="U145" s="87"/>
      <c r="V145" s="89"/>
      <c r="W145" s="75"/>
    </row>
    <row r="146" spans="1:23" ht="18" x14ac:dyDescent="0.25">
      <c r="A146" s="134" t="str">
        <f>VLOOKUP(E146,'LISTADO ATM'!$A$2:$C$899,3,0)</f>
        <v>DISTRITO NACIONAL</v>
      </c>
      <c r="B146" s="131" t="s">
        <v>2716</v>
      </c>
      <c r="C146" s="129">
        <v>44321.71539351852</v>
      </c>
      <c r="D146" s="129" t="s">
        <v>2459</v>
      </c>
      <c r="E146" s="130">
        <v>800</v>
      </c>
      <c r="F146" s="156" t="str">
        <f>VLOOKUP(E146,VIP!$A$2:$O12984,2,0)</f>
        <v>DRBR800</v>
      </c>
      <c r="G146" s="134" t="str">
        <f>VLOOKUP(E146,'LISTADO ATM'!$A$2:$B$898,2,0)</f>
        <v xml:space="preserve">ATM Estación Next Dipsa Pedro Livio Cedeño </v>
      </c>
      <c r="H146" s="134" t="str">
        <f>VLOOKUP(E146,VIP!$A$2:$O17905,7,FALSE)</f>
        <v>Si</v>
      </c>
      <c r="I146" s="134" t="str">
        <f>VLOOKUP(E146,VIP!$A$2:$O9870,8,FALSE)</f>
        <v>Si</v>
      </c>
      <c r="J146" s="134" t="str">
        <f>VLOOKUP(E146,VIP!$A$2:$O9820,8,FALSE)</f>
        <v>Si</v>
      </c>
      <c r="K146" s="134" t="str">
        <f>VLOOKUP(E146,VIP!$A$2:$O13394,6,0)</f>
        <v>NO</v>
      </c>
      <c r="L146" s="132" t="s">
        <v>2419</v>
      </c>
      <c r="M146" s="128" t="s">
        <v>2456</v>
      </c>
      <c r="N146" s="155" t="s">
        <v>2463</v>
      </c>
      <c r="O146" s="156" t="s">
        <v>2464</v>
      </c>
      <c r="P146" s="133"/>
      <c r="Q146" s="128" t="s">
        <v>2419</v>
      </c>
      <c r="R146" s="45"/>
      <c r="S146" s="87"/>
      <c r="T146" s="87"/>
      <c r="U146" s="87"/>
      <c r="V146" s="89"/>
      <c r="W146" s="75"/>
    </row>
    <row r="147" spans="1:23" ht="18" x14ac:dyDescent="0.25">
      <c r="A147" s="134" t="str">
        <f>VLOOKUP(E147,'LISTADO ATM'!$A$2:$C$899,3,0)</f>
        <v>DISTRITO NACIONAL</v>
      </c>
      <c r="B147" s="131" t="s">
        <v>2726</v>
      </c>
      <c r="C147" s="129">
        <v>44321.664976851855</v>
      </c>
      <c r="D147" s="129" t="s">
        <v>2459</v>
      </c>
      <c r="E147" s="130">
        <v>925</v>
      </c>
      <c r="F147" s="156" t="str">
        <f>VLOOKUP(E147,VIP!$A$2:$O12994,2,0)</f>
        <v>DRBR24L</v>
      </c>
      <c r="G147" s="134" t="str">
        <f>VLOOKUP(E147,'LISTADO ATM'!$A$2:$B$898,2,0)</f>
        <v xml:space="preserve">ATM Oficina Plaza Lama Av. 27 de Febrero </v>
      </c>
      <c r="H147" s="134" t="str">
        <f>VLOOKUP(E147,VIP!$A$2:$O17915,7,FALSE)</f>
        <v>Si</v>
      </c>
      <c r="I147" s="134" t="str">
        <f>VLOOKUP(E147,VIP!$A$2:$O9880,8,FALSE)</f>
        <v>Si</v>
      </c>
      <c r="J147" s="134" t="str">
        <f>VLOOKUP(E147,VIP!$A$2:$O9830,8,FALSE)</f>
        <v>Si</v>
      </c>
      <c r="K147" s="134" t="str">
        <f>VLOOKUP(E147,VIP!$A$2:$O13404,6,0)</f>
        <v>SI</v>
      </c>
      <c r="L147" s="132" t="s">
        <v>2419</v>
      </c>
      <c r="M147" s="128" t="s">
        <v>2456</v>
      </c>
      <c r="N147" s="155" t="s">
        <v>2463</v>
      </c>
      <c r="O147" s="156" t="s">
        <v>2464</v>
      </c>
      <c r="P147" s="133"/>
      <c r="Q147" s="128" t="s">
        <v>2419</v>
      </c>
      <c r="R147" s="45"/>
      <c r="S147" s="87"/>
      <c r="T147" s="87"/>
      <c r="U147" s="87"/>
      <c r="V147" s="89"/>
      <c r="W147" s="75"/>
    </row>
    <row r="148" spans="1:23" ht="18" x14ac:dyDescent="0.25">
      <c r="A148" s="134" t="str">
        <f>VLOOKUP(E148,'LISTADO ATM'!$A$2:$C$899,3,0)</f>
        <v>ESTE</v>
      </c>
      <c r="B148" s="131" t="s">
        <v>2717</v>
      </c>
      <c r="C148" s="129">
        <v>44321.714502314811</v>
      </c>
      <c r="D148" s="129" t="s">
        <v>2459</v>
      </c>
      <c r="E148" s="130">
        <v>963</v>
      </c>
      <c r="F148" s="156" t="str">
        <f>VLOOKUP(E148,VIP!$A$2:$O12985,2,0)</f>
        <v>DRBR963</v>
      </c>
      <c r="G148" s="134" t="str">
        <f>VLOOKUP(E148,'LISTADO ATM'!$A$2:$B$898,2,0)</f>
        <v xml:space="preserve">ATM Multiplaza La Romana </v>
      </c>
      <c r="H148" s="134" t="str">
        <f>VLOOKUP(E148,VIP!$A$2:$O17906,7,FALSE)</f>
        <v>Si</v>
      </c>
      <c r="I148" s="134" t="str">
        <f>VLOOKUP(E148,VIP!$A$2:$O9871,8,FALSE)</f>
        <v>Si</v>
      </c>
      <c r="J148" s="134" t="str">
        <f>VLOOKUP(E148,VIP!$A$2:$O9821,8,FALSE)</f>
        <v>Si</v>
      </c>
      <c r="K148" s="134" t="str">
        <f>VLOOKUP(E148,VIP!$A$2:$O13395,6,0)</f>
        <v>NO</v>
      </c>
      <c r="L148" s="132" t="s">
        <v>2419</v>
      </c>
      <c r="M148" s="128" t="s">
        <v>2456</v>
      </c>
      <c r="N148" s="155" t="s">
        <v>2463</v>
      </c>
      <c r="O148" s="156" t="s">
        <v>2464</v>
      </c>
      <c r="P148" s="133"/>
      <c r="Q148" s="128" t="s">
        <v>2419</v>
      </c>
      <c r="R148" s="45"/>
      <c r="S148" s="87"/>
      <c r="T148" s="87"/>
      <c r="U148" s="87"/>
      <c r="V148" s="89"/>
      <c r="W148" s="75"/>
    </row>
    <row r="149" spans="1:23" ht="18" x14ac:dyDescent="0.25">
      <c r="A149" s="134" t="str">
        <f>VLOOKUP(E149,'LISTADO ATM'!$A$2:$C$899,3,0)</f>
        <v>DISTRITO NACIONAL</v>
      </c>
      <c r="B149" s="131" t="s">
        <v>2688</v>
      </c>
      <c r="C149" s="129">
        <v>44321.529178240744</v>
      </c>
      <c r="D149" s="129" t="s">
        <v>2181</v>
      </c>
      <c r="E149" s="130">
        <v>319</v>
      </c>
      <c r="F149" s="156" t="str">
        <f>VLOOKUP(E149,VIP!$A$2:$O12956,2,0)</f>
        <v>DRBR319</v>
      </c>
      <c r="G149" s="134" t="str">
        <f>VLOOKUP(E149,'LISTADO ATM'!$A$2:$B$898,2,0)</f>
        <v>ATM Autobanco Lopez de Vega</v>
      </c>
      <c r="H149" s="134" t="str">
        <f>VLOOKUP(E149,VIP!$A$2:$O17877,7,FALSE)</f>
        <v>Si</v>
      </c>
      <c r="I149" s="134" t="str">
        <f>VLOOKUP(E149,VIP!$A$2:$O9842,8,FALSE)</f>
        <v>Si</v>
      </c>
      <c r="J149" s="134" t="str">
        <f>VLOOKUP(E149,VIP!$A$2:$O9792,8,FALSE)</f>
        <v>Si</v>
      </c>
      <c r="K149" s="134" t="str">
        <f>VLOOKUP(E149,VIP!$A$2:$O13366,6,0)</f>
        <v>NO</v>
      </c>
      <c r="L149" s="132" t="s">
        <v>2479</v>
      </c>
      <c r="M149" s="128" t="s">
        <v>2456</v>
      </c>
      <c r="N149" s="155" t="s">
        <v>2607</v>
      </c>
      <c r="O149" s="156" t="s">
        <v>2465</v>
      </c>
      <c r="P149" s="133"/>
      <c r="Q149" s="128" t="s">
        <v>2479</v>
      </c>
      <c r="R149" s="45"/>
      <c r="S149" s="87"/>
      <c r="T149" s="87"/>
      <c r="U149" s="87"/>
      <c r="V149" s="89"/>
      <c r="W149" s="75"/>
    </row>
    <row r="150" spans="1:23" ht="18" x14ac:dyDescent="0.25">
      <c r="A150" s="134" t="str">
        <f>VLOOKUP(E150,'LISTADO ATM'!$A$2:$C$899,3,0)</f>
        <v>ESTE</v>
      </c>
      <c r="B150" s="131" t="s">
        <v>2744</v>
      </c>
      <c r="C150" s="129">
        <v>44321.779108796298</v>
      </c>
      <c r="D150" s="129" t="s">
        <v>2181</v>
      </c>
      <c r="E150" s="130">
        <v>121</v>
      </c>
      <c r="F150" s="156" t="str">
        <f>VLOOKUP(E150,VIP!$A$2:$O12970,2,0)</f>
        <v>DRBR121</v>
      </c>
      <c r="G150" s="134" t="str">
        <f>VLOOKUP(E150,'LISTADO ATM'!$A$2:$B$898,2,0)</f>
        <v xml:space="preserve">ATM Oficina Bayaguana </v>
      </c>
      <c r="H150" s="134" t="str">
        <f>VLOOKUP(E150,VIP!$A$2:$O17891,7,FALSE)</f>
        <v>Si</v>
      </c>
      <c r="I150" s="134" t="str">
        <f>VLOOKUP(E150,VIP!$A$2:$O9856,8,FALSE)</f>
        <v>Si</v>
      </c>
      <c r="J150" s="134" t="str">
        <f>VLOOKUP(E150,VIP!$A$2:$O9806,8,FALSE)</f>
        <v>Si</v>
      </c>
      <c r="K150" s="134" t="str">
        <f>VLOOKUP(E150,VIP!$A$2:$O13380,6,0)</f>
        <v>SI</v>
      </c>
      <c r="L150" s="132" t="s">
        <v>2479</v>
      </c>
      <c r="M150" s="128" t="s">
        <v>2456</v>
      </c>
      <c r="N150" s="155" t="s">
        <v>2463</v>
      </c>
      <c r="O150" s="156" t="s">
        <v>2465</v>
      </c>
      <c r="P150" s="133"/>
      <c r="Q150" s="128" t="s">
        <v>2479</v>
      </c>
      <c r="R150" s="45"/>
      <c r="S150" s="87"/>
      <c r="T150" s="87"/>
      <c r="U150" s="87"/>
      <c r="V150" s="89"/>
      <c r="W150" s="75"/>
    </row>
    <row r="151" spans="1:23" ht="18" x14ac:dyDescent="0.25">
      <c r="A151" s="134" t="str">
        <f>VLOOKUP(E151,'LISTADO ATM'!$A$2:$C$899,3,0)</f>
        <v>DISTRITO NACIONAL</v>
      </c>
      <c r="B151" s="131" t="s">
        <v>2741</v>
      </c>
      <c r="C151" s="129">
        <v>44321.802557870367</v>
      </c>
      <c r="D151" s="129" t="s">
        <v>2181</v>
      </c>
      <c r="E151" s="130">
        <v>149</v>
      </c>
      <c r="F151" s="156" t="str">
        <f>VLOOKUP(E151,VIP!$A$2:$O12965,2,0)</f>
        <v>DRBR149</v>
      </c>
      <c r="G151" s="134" t="str">
        <f>VLOOKUP(E151,'LISTADO ATM'!$A$2:$B$898,2,0)</f>
        <v>ATM Estación Metro Concepción</v>
      </c>
      <c r="H151" s="134" t="str">
        <f>VLOOKUP(E151,VIP!$A$2:$O17886,7,FALSE)</f>
        <v>N/A</v>
      </c>
      <c r="I151" s="134" t="str">
        <f>VLOOKUP(E151,VIP!$A$2:$O9851,8,FALSE)</f>
        <v>N/A</v>
      </c>
      <c r="J151" s="134" t="str">
        <f>VLOOKUP(E151,VIP!$A$2:$O9801,8,FALSE)</f>
        <v>N/A</v>
      </c>
      <c r="K151" s="134" t="str">
        <f>VLOOKUP(E151,VIP!$A$2:$O13375,6,0)</f>
        <v>N/A</v>
      </c>
      <c r="L151" s="132" t="s">
        <v>2479</v>
      </c>
      <c r="M151" s="128" t="s">
        <v>2456</v>
      </c>
      <c r="N151" s="155" t="s">
        <v>2463</v>
      </c>
      <c r="O151" s="156" t="s">
        <v>2465</v>
      </c>
      <c r="P151" s="133"/>
      <c r="Q151" s="128" t="s">
        <v>2479</v>
      </c>
      <c r="R151" s="45"/>
      <c r="S151" s="87"/>
      <c r="T151" s="87"/>
      <c r="U151" s="87"/>
      <c r="V151" s="89"/>
      <c r="W151" s="75"/>
    </row>
    <row r="152" spans="1:23" ht="18" x14ac:dyDescent="0.25">
      <c r="A152" s="134" t="str">
        <f>VLOOKUP(E152,'LISTADO ATM'!$A$2:$C$899,3,0)</f>
        <v>DISTRITO NACIONAL</v>
      </c>
      <c r="B152" s="131" t="s">
        <v>2742</v>
      </c>
      <c r="C152" s="129">
        <v>44321.801585648151</v>
      </c>
      <c r="D152" s="129" t="s">
        <v>2181</v>
      </c>
      <c r="E152" s="130">
        <v>424</v>
      </c>
      <c r="F152" s="156" t="str">
        <f>VLOOKUP(E152,VIP!$A$2:$O12966,2,0)</f>
        <v>DRBR424</v>
      </c>
      <c r="G152" s="134" t="str">
        <f>VLOOKUP(E152,'LISTADO ATM'!$A$2:$B$898,2,0)</f>
        <v xml:space="preserve">ATM UNP Jumbo Luperón I </v>
      </c>
      <c r="H152" s="134" t="str">
        <f>VLOOKUP(E152,VIP!$A$2:$O17887,7,FALSE)</f>
        <v>Si</v>
      </c>
      <c r="I152" s="134" t="str">
        <f>VLOOKUP(E152,VIP!$A$2:$O9852,8,FALSE)</f>
        <v>Si</v>
      </c>
      <c r="J152" s="134" t="str">
        <f>VLOOKUP(E152,VIP!$A$2:$O9802,8,FALSE)</f>
        <v>Si</v>
      </c>
      <c r="K152" s="134" t="str">
        <f>VLOOKUP(E152,VIP!$A$2:$O13376,6,0)</f>
        <v>NO</v>
      </c>
      <c r="L152" s="132" t="s">
        <v>2479</v>
      </c>
      <c r="M152" s="128" t="s">
        <v>2456</v>
      </c>
      <c r="N152" s="155" t="s">
        <v>2463</v>
      </c>
      <c r="O152" s="156" t="s">
        <v>2465</v>
      </c>
      <c r="P152" s="133"/>
      <c r="Q152" s="128" t="s">
        <v>2479</v>
      </c>
      <c r="R152" s="45"/>
      <c r="S152" s="87"/>
      <c r="T152" s="87"/>
      <c r="U152" s="87"/>
      <c r="V152" s="89"/>
      <c r="W152" s="75"/>
    </row>
    <row r="153" spans="1:23" ht="18" x14ac:dyDescent="0.25">
      <c r="A153" s="134" t="str">
        <f>VLOOKUP(E153,'LISTADO ATM'!$A$2:$C$899,3,0)</f>
        <v>DISTRITO NACIONAL</v>
      </c>
      <c r="B153" s="131" t="s">
        <v>2743</v>
      </c>
      <c r="C153" s="129">
        <v>44321.79891203704</v>
      </c>
      <c r="D153" s="129" t="s">
        <v>2181</v>
      </c>
      <c r="E153" s="130">
        <v>425</v>
      </c>
      <c r="F153" s="156" t="str">
        <f>VLOOKUP(E153,VIP!$A$2:$O12967,2,0)</f>
        <v>DRBR425</v>
      </c>
      <c r="G153" s="134" t="str">
        <f>VLOOKUP(E153,'LISTADO ATM'!$A$2:$B$898,2,0)</f>
        <v xml:space="preserve">ATM UNP Jumbo Luperón II </v>
      </c>
      <c r="H153" s="134" t="str">
        <f>VLOOKUP(E153,VIP!$A$2:$O17888,7,FALSE)</f>
        <v>Si</v>
      </c>
      <c r="I153" s="134" t="str">
        <f>VLOOKUP(E153,VIP!$A$2:$O9853,8,FALSE)</f>
        <v>Si</v>
      </c>
      <c r="J153" s="134" t="str">
        <f>VLOOKUP(E153,VIP!$A$2:$O9803,8,FALSE)</f>
        <v>Si</v>
      </c>
      <c r="K153" s="134" t="str">
        <f>VLOOKUP(E153,VIP!$A$2:$O13377,6,0)</f>
        <v>NO</v>
      </c>
      <c r="L153" s="132" t="s">
        <v>2479</v>
      </c>
      <c r="M153" s="128" t="s">
        <v>2456</v>
      </c>
      <c r="N153" s="155" t="s">
        <v>2463</v>
      </c>
      <c r="O153" s="156" t="s">
        <v>2465</v>
      </c>
      <c r="P153" s="133"/>
      <c r="Q153" s="128" t="s">
        <v>2479</v>
      </c>
      <c r="R153" s="45"/>
      <c r="S153" s="87"/>
      <c r="T153" s="87"/>
      <c r="U153" s="87"/>
      <c r="V153" s="89"/>
      <c r="W153" s="75"/>
    </row>
    <row r="154" spans="1:23" ht="18" x14ac:dyDescent="0.25">
      <c r="A154" s="134" t="str">
        <f>VLOOKUP(E154,'LISTADO ATM'!$A$2:$C$899,3,0)</f>
        <v>DISTRITO NACIONAL</v>
      </c>
      <c r="B154" s="131" t="s">
        <v>2625</v>
      </c>
      <c r="C154" s="129">
        <v>44320.722175925926</v>
      </c>
      <c r="D154" s="129" t="s">
        <v>2181</v>
      </c>
      <c r="E154" s="130">
        <v>707</v>
      </c>
      <c r="F154" s="156" t="str">
        <f>VLOOKUP(E154,VIP!$A$2:$O12891,2,0)</f>
        <v>DRBR707</v>
      </c>
      <c r="G154" s="134" t="str">
        <f>VLOOKUP(E154,'LISTADO ATM'!$A$2:$B$898,2,0)</f>
        <v xml:space="preserve">ATM IAD </v>
      </c>
      <c r="H154" s="134" t="str">
        <f>VLOOKUP(E154,VIP!$A$2:$O17812,7,FALSE)</f>
        <v>No</v>
      </c>
      <c r="I154" s="134" t="str">
        <f>VLOOKUP(E154,VIP!$A$2:$O9777,8,FALSE)</f>
        <v>No</v>
      </c>
      <c r="J154" s="134" t="str">
        <f>VLOOKUP(E154,VIP!$A$2:$O9727,8,FALSE)</f>
        <v>No</v>
      </c>
      <c r="K154" s="134" t="str">
        <f>VLOOKUP(E154,VIP!$A$2:$O13301,6,0)</f>
        <v>NO</v>
      </c>
      <c r="L154" s="132" t="s">
        <v>2479</v>
      </c>
      <c r="M154" s="128" t="s">
        <v>2456</v>
      </c>
      <c r="N154" s="155" t="s">
        <v>2463</v>
      </c>
      <c r="O154" s="156" t="s">
        <v>2465</v>
      </c>
      <c r="P154" s="133"/>
      <c r="Q154" s="128" t="s">
        <v>2479</v>
      </c>
      <c r="R154" s="45"/>
      <c r="S154" s="87"/>
      <c r="T154" s="87"/>
      <c r="U154" s="87"/>
      <c r="V154" s="89"/>
      <c r="W154" s="75"/>
    </row>
    <row r="155" spans="1:23" ht="18" x14ac:dyDescent="0.25">
      <c r="A155" s="134" t="str">
        <f>VLOOKUP(E155,'LISTADO ATM'!$A$2:$C$899,3,0)</f>
        <v>DISTRITO NACIONAL</v>
      </c>
      <c r="B155" s="145" t="s">
        <v>2713</v>
      </c>
      <c r="C155" s="129">
        <v>44321.720578703702</v>
      </c>
      <c r="D155" s="129" t="s">
        <v>2181</v>
      </c>
      <c r="E155" s="130">
        <v>955</v>
      </c>
      <c r="F155" s="156" t="str">
        <f>VLOOKUP(E155,VIP!$A$2:$O12981,2,0)</f>
        <v>DRBR955</v>
      </c>
      <c r="G155" s="134" t="str">
        <f>VLOOKUP(E155,'LISTADO ATM'!$A$2:$B$898,2,0)</f>
        <v xml:space="preserve">ATM Oficina Americana Independencia II </v>
      </c>
      <c r="H155" s="134" t="str">
        <f>VLOOKUP(E155,VIP!$A$2:$O17902,7,FALSE)</f>
        <v>Si</v>
      </c>
      <c r="I155" s="134" t="str">
        <f>VLOOKUP(E155,VIP!$A$2:$O9867,8,FALSE)</f>
        <v>Si</v>
      </c>
      <c r="J155" s="134" t="str">
        <f>VLOOKUP(E155,VIP!$A$2:$O9817,8,FALSE)</f>
        <v>Si</v>
      </c>
      <c r="K155" s="134" t="str">
        <f>VLOOKUP(E155,VIP!$A$2:$O13391,6,0)</f>
        <v>NO</v>
      </c>
      <c r="L155" s="132" t="s">
        <v>2479</v>
      </c>
      <c r="M155" s="128" t="s">
        <v>2456</v>
      </c>
      <c r="N155" s="155" t="s">
        <v>2463</v>
      </c>
      <c r="O155" s="209" t="s">
        <v>2465</v>
      </c>
      <c r="P155" s="133"/>
      <c r="Q155" s="128" t="s">
        <v>2479</v>
      </c>
    </row>
    <row r="156" spans="1:23" x14ac:dyDescent="0.25">
      <c r="D156" s="96"/>
    </row>
    <row r="157" spans="1:23" x14ac:dyDescent="0.25">
      <c r="D157" s="96"/>
    </row>
  </sheetData>
  <autoFilter ref="A4:Q155">
    <sortState ref="A5:Q155">
      <sortCondition ref="M4:M15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8:E68 E1:E4 E156:E1048576">
    <cfRule type="duplicateValues" dxfId="216" priority="423"/>
  </conditionalFormatting>
  <conditionalFormatting sqref="E48:E68 E1:E4 E156:E1048576">
    <cfRule type="duplicateValues" dxfId="215" priority="419"/>
    <cfRule type="duplicateValues" dxfId="214" priority="420"/>
  </conditionalFormatting>
  <conditionalFormatting sqref="B156:B1048576 B1:B4">
    <cfRule type="duplicateValues" dxfId="213" priority="406"/>
  </conditionalFormatting>
  <conditionalFormatting sqref="E48:E68 E1:E4 E156:E1048576">
    <cfRule type="duplicateValues" dxfId="212" priority="316"/>
    <cfRule type="duplicateValues" dxfId="211" priority="334"/>
    <cfRule type="duplicateValues" dxfId="210" priority="365"/>
    <cfRule type="duplicateValues" dxfId="209" priority="381"/>
  </conditionalFormatting>
  <conditionalFormatting sqref="E48:E68 E156:E1048576">
    <cfRule type="duplicateValues" dxfId="208" priority="289"/>
    <cfRule type="duplicateValues" dxfId="207" priority="290"/>
  </conditionalFormatting>
  <conditionalFormatting sqref="E48:E68 E156:E1048576">
    <cfRule type="duplicateValues" dxfId="206" priority="282"/>
  </conditionalFormatting>
  <conditionalFormatting sqref="B5:B7">
    <cfRule type="duplicateValues" dxfId="205" priority="121569"/>
  </conditionalFormatting>
  <conditionalFormatting sqref="B40:B62 B8:B38">
    <cfRule type="duplicateValues" dxfId="204" priority="100"/>
  </conditionalFormatting>
  <conditionalFormatting sqref="B39">
    <cfRule type="duplicateValues" dxfId="203" priority="98"/>
  </conditionalFormatting>
  <conditionalFormatting sqref="B39">
    <cfRule type="duplicateValues" dxfId="202" priority="99"/>
  </conditionalFormatting>
  <conditionalFormatting sqref="E69:E71">
    <cfRule type="duplicateValues" dxfId="201" priority="96"/>
  </conditionalFormatting>
  <conditionalFormatting sqref="E69:E71">
    <cfRule type="duplicateValues" dxfId="200" priority="94"/>
    <cfRule type="duplicateValues" dxfId="199" priority="95"/>
  </conditionalFormatting>
  <conditionalFormatting sqref="E69:E71">
    <cfRule type="duplicateValues" dxfId="198" priority="90"/>
    <cfRule type="duplicateValues" dxfId="197" priority="91"/>
    <cfRule type="duplicateValues" dxfId="196" priority="92"/>
    <cfRule type="duplicateValues" dxfId="195" priority="93"/>
  </conditionalFormatting>
  <conditionalFormatting sqref="E69:E71">
    <cfRule type="duplicateValues" dxfId="194" priority="88"/>
    <cfRule type="duplicateValues" dxfId="193" priority="89"/>
  </conditionalFormatting>
  <conditionalFormatting sqref="E69:E71">
    <cfRule type="duplicateValues" dxfId="192" priority="87"/>
  </conditionalFormatting>
  <conditionalFormatting sqref="E69:E71">
    <cfRule type="duplicateValues" dxfId="191" priority="86"/>
  </conditionalFormatting>
  <conditionalFormatting sqref="E69:E71">
    <cfRule type="duplicateValues" dxfId="190" priority="84"/>
    <cfRule type="duplicateValues" dxfId="189" priority="85"/>
  </conditionalFormatting>
  <conditionalFormatting sqref="E69:E71">
    <cfRule type="duplicateValues" dxfId="188" priority="80"/>
    <cfRule type="duplicateValues" dxfId="187" priority="81"/>
    <cfRule type="duplicateValues" dxfId="186" priority="82"/>
    <cfRule type="duplicateValues" dxfId="185" priority="83"/>
  </conditionalFormatting>
  <conditionalFormatting sqref="B69:B71">
    <cfRule type="duplicateValues" dxfId="184" priority="79"/>
  </conditionalFormatting>
  <conditionalFormatting sqref="E72:E81">
    <cfRule type="duplicateValues" dxfId="183" priority="121648"/>
  </conditionalFormatting>
  <conditionalFormatting sqref="E72:E81">
    <cfRule type="duplicateValues" dxfId="182" priority="121649"/>
    <cfRule type="duplicateValues" dxfId="181" priority="121650"/>
  </conditionalFormatting>
  <conditionalFormatting sqref="E72:E81">
    <cfRule type="duplicateValues" dxfId="180" priority="121651"/>
    <cfRule type="duplicateValues" dxfId="179" priority="121652"/>
    <cfRule type="duplicateValues" dxfId="178" priority="121653"/>
    <cfRule type="duplicateValues" dxfId="177" priority="121654"/>
  </conditionalFormatting>
  <conditionalFormatting sqref="B72:B81">
    <cfRule type="duplicateValues" dxfId="176" priority="121665"/>
  </conditionalFormatting>
  <conditionalFormatting sqref="E23:E34">
    <cfRule type="duplicateValues" dxfId="175" priority="121802"/>
  </conditionalFormatting>
  <conditionalFormatting sqref="E23:E34">
    <cfRule type="duplicateValues" dxfId="174" priority="121804"/>
    <cfRule type="duplicateValues" dxfId="173" priority="121805"/>
  </conditionalFormatting>
  <conditionalFormatting sqref="E23:E34">
    <cfRule type="duplicateValues" dxfId="172" priority="121808"/>
    <cfRule type="duplicateValues" dxfId="171" priority="121809"/>
    <cfRule type="duplicateValues" dxfId="170" priority="121810"/>
    <cfRule type="duplicateValues" dxfId="169" priority="121811"/>
  </conditionalFormatting>
  <conditionalFormatting sqref="E42:E68">
    <cfRule type="duplicateValues" dxfId="168" priority="122071"/>
  </conditionalFormatting>
  <conditionalFormatting sqref="E42:E68">
    <cfRule type="duplicateValues" dxfId="167" priority="122073"/>
    <cfRule type="duplicateValues" dxfId="166" priority="122074"/>
  </conditionalFormatting>
  <conditionalFormatting sqref="E42:E68">
    <cfRule type="duplicateValues" dxfId="165" priority="122077"/>
    <cfRule type="duplicateValues" dxfId="164" priority="122078"/>
    <cfRule type="duplicateValues" dxfId="163" priority="122079"/>
    <cfRule type="duplicateValues" dxfId="162" priority="122080"/>
  </conditionalFormatting>
  <conditionalFormatting sqref="B63:B68">
    <cfRule type="duplicateValues" dxfId="161" priority="122085"/>
  </conditionalFormatting>
  <conditionalFormatting sqref="E35:E41">
    <cfRule type="duplicateValues" dxfId="160" priority="122164"/>
  </conditionalFormatting>
  <conditionalFormatting sqref="E35:E41">
    <cfRule type="duplicateValues" dxfId="159" priority="122166"/>
    <cfRule type="duplicateValues" dxfId="158" priority="122167"/>
  </conditionalFormatting>
  <conditionalFormatting sqref="E35:E41">
    <cfRule type="duplicateValues" dxfId="157" priority="122170"/>
    <cfRule type="duplicateValues" dxfId="156" priority="122171"/>
    <cfRule type="duplicateValues" dxfId="155" priority="122172"/>
    <cfRule type="duplicateValues" dxfId="154" priority="122173"/>
  </conditionalFormatting>
  <conditionalFormatting sqref="E18:E22">
    <cfRule type="duplicateValues" dxfId="153" priority="122194"/>
  </conditionalFormatting>
  <conditionalFormatting sqref="E18:E22">
    <cfRule type="duplicateValues" dxfId="152" priority="122196"/>
    <cfRule type="duplicateValues" dxfId="151" priority="122197"/>
  </conditionalFormatting>
  <conditionalFormatting sqref="E18:E22">
    <cfRule type="duplicateValues" dxfId="150" priority="122200"/>
    <cfRule type="duplicateValues" dxfId="149" priority="122201"/>
    <cfRule type="duplicateValues" dxfId="148" priority="122202"/>
    <cfRule type="duplicateValues" dxfId="147" priority="122203"/>
  </conditionalFormatting>
  <conditionalFormatting sqref="E82:E95">
    <cfRule type="duplicateValues" dxfId="146" priority="122252"/>
  </conditionalFormatting>
  <conditionalFormatting sqref="E82:E95">
    <cfRule type="duplicateValues" dxfId="145" priority="122254"/>
    <cfRule type="duplicateValues" dxfId="144" priority="122255"/>
  </conditionalFormatting>
  <conditionalFormatting sqref="E82:E95">
    <cfRule type="duplicateValues" dxfId="143" priority="122258"/>
    <cfRule type="duplicateValues" dxfId="142" priority="122259"/>
    <cfRule type="duplicateValues" dxfId="141" priority="122260"/>
    <cfRule type="duplicateValues" dxfId="140" priority="122261"/>
  </conditionalFormatting>
  <conditionalFormatting sqref="B82:B95">
    <cfRule type="duplicateValues" dxfId="139" priority="122266"/>
  </conditionalFormatting>
  <conditionalFormatting sqref="E118">
    <cfRule type="duplicateValues" dxfId="138" priority="44"/>
  </conditionalFormatting>
  <conditionalFormatting sqref="E118">
    <cfRule type="duplicateValues" dxfId="137" priority="33"/>
    <cfRule type="duplicateValues" dxfId="136" priority="34"/>
  </conditionalFormatting>
  <conditionalFormatting sqref="E118">
    <cfRule type="duplicateValues" dxfId="135" priority="21"/>
    <cfRule type="duplicateValues" dxfId="134" priority="22"/>
    <cfRule type="duplicateValues" dxfId="133" priority="23"/>
    <cfRule type="duplicateValues" dxfId="132" priority="24"/>
  </conditionalFormatting>
  <conditionalFormatting sqref="B118">
    <cfRule type="duplicateValues" dxfId="131" priority="20"/>
  </conditionalFormatting>
  <conditionalFormatting sqref="B96:B117">
    <cfRule type="duplicateValues" dxfId="130" priority="124977"/>
  </conditionalFormatting>
  <conditionalFormatting sqref="E96:E118">
    <cfRule type="duplicateValues" dxfId="129" priority="124979"/>
  </conditionalFormatting>
  <conditionalFormatting sqref="E96:E118">
    <cfRule type="duplicateValues" dxfId="128" priority="124981"/>
    <cfRule type="duplicateValues" dxfId="127" priority="124982"/>
  </conditionalFormatting>
  <conditionalFormatting sqref="E96:E118">
    <cfRule type="duplicateValues" dxfId="126" priority="124985"/>
    <cfRule type="duplicateValues" dxfId="125" priority="124986"/>
    <cfRule type="duplicateValues" dxfId="124" priority="124987"/>
    <cfRule type="duplicateValues" dxfId="123" priority="124988"/>
  </conditionalFormatting>
  <conditionalFormatting sqref="E119:E155">
    <cfRule type="duplicateValues" dxfId="122" priority="125153"/>
  </conditionalFormatting>
  <conditionalFormatting sqref="E119:E155">
    <cfRule type="duplicateValues" dxfId="121" priority="125155"/>
    <cfRule type="duplicateValues" dxfId="120" priority="125156"/>
  </conditionalFormatting>
  <conditionalFormatting sqref="E119:E155">
    <cfRule type="duplicateValues" dxfId="119" priority="125159"/>
    <cfRule type="duplicateValues" dxfId="118" priority="125160"/>
    <cfRule type="duplicateValues" dxfId="117" priority="125161"/>
    <cfRule type="duplicateValues" dxfId="116" priority="125162"/>
  </conditionalFormatting>
  <conditionalFormatting sqref="B119:B154">
    <cfRule type="duplicateValues" dxfId="115" priority="125167"/>
  </conditionalFormatting>
  <conditionalFormatting sqref="E5:E17">
    <cfRule type="duplicateValues" dxfId="114" priority="125187"/>
  </conditionalFormatting>
  <conditionalFormatting sqref="E5:E17">
    <cfRule type="duplicateValues" dxfId="113" priority="125188"/>
    <cfRule type="duplicateValues" dxfId="112" priority="125189"/>
  </conditionalFormatting>
  <conditionalFormatting sqref="E5:E17">
    <cfRule type="duplicateValues" dxfId="111" priority="125190"/>
    <cfRule type="duplicateValues" dxfId="110" priority="125191"/>
    <cfRule type="duplicateValues" dxfId="109" priority="125192"/>
    <cfRule type="duplicateValues" dxfId="108" priority="125193"/>
  </conditionalFormatting>
  <conditionalFormatting sqref="E155">
    <cfRule type="duplicateValues" dxfId="107" priority="4"/>
  </conditionalFormatting>
  <conditionalFormatting sqref="B155">
    <cfRule type="duplicateValues" dxfId="106" priority="1"/>
  </conditionalFormatting>
  <hyperlinks>
    <hyperlink ref="B139" r:id="rId7" display="javascript:do_default(0)"/>
  </hyperlinks>
  <pageMargins left="0.7" right="0.7" top="0.75" bottom="0.75" header="0.3" footer="0.3"/>
  <pageSetup scale="60" orientation="landscape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4" zoomScale="70" zoomScaleNormal="70" workbookViewId="0">
      <selection activeCell="F90" sqref="F90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93" t="s">
        <v>2151</v>
      </c>
      <c r="B1" s="194"/>
      <c r="C1" s="194"/>
      <c r="D1" s="194"/>
      <c r="E1" s="195"/>
    </row>
    <row r="2" spans="1:5" ht="25.5" x14ac:dyDescent="0.25">
      <c r="A2" s="196" t="s">
        <v>2461</v>
      </c>
      <c r="B2" s="197"/>
      <c r="C2" s="197"/>
      <c r="D2" s="197"/>
      <c r="E2" s="19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9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9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7" t="s">
        <v>2416</v>
      </c>
      <c r="B7" s="188"/>
      <c r="C7" s="188"/>
      <c r="D7" s="188"/>
      <c r="E7" s="189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40">
        <v>149</v>
      </c>
      <c r="C9" s="141" t="str">
        <f>VLOOKUP(B9,'[1]LISTADO ATM'!$A$2:$B$821,2,0)</f>
        <v>ATM Estación Metro Concepción</v>
      </c>
      <c r="D9" s="142" t="s">
        <v>2596</v>
      </c>
      <c r="E9" s="143" t="s">
        <v>2587</v>
      </c>
    </row>
    <row r="10" spans="1:5" ht="18.75" customHeight="1" x14ac:dyDescent="0.25">
      <c r="A10" s="97" t="str">
        <f>VLOOKUP(B10,'[1]LISTADO ATM'!$A$2:$C$821,3,0)</f>
        <v>DISTRITO NACIONAL</v>
      </c>
      <c r="B10" s="140">
        <v>622</v>
      </c>
      <c r="C10" s="141" t="str">
        <f>VLOOKUP(B10,'[1]LISTADO ATM'!$A$2:$B$821,2,0)</f>
        <v xml:space="preserve">ATM Ayuntamiento D.N. </v>
      </c>
      <c r="D10" s="142" t="s">
        <v>2596</v>
      </c>
      <c r="E10" s="143">
        <v>3335875195</v>
      </c>
    </row>
    <row r="11" spans="1:5" ht="18.75" customHeight="1" x14ac:dyDescent="0.25">
      <c r="A11" s="97" t="str">
        <f>VLOOKUP(B11,'[1]LISTADO ATM'!$A$2:$C$821,3,0)</f>
        <v>ESTE</v>
      </c>
      <c r="B11" s="140">
        <v>268</v>
      </c>
      <c r="C11" s="141" t="str">
        <f>VLOOKUP(B11,'[1]LISTADO ATM'!$A$2:$B$821,2,0)</f>
        <v xml:space="preserve">ATM Autobanco La Altagracia (Higuey) </v>
      </c>
      <c r="D11" s="142" t="s">
        <v>2596</v>
      </c>
      <c r="E11" s="143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40">
        <v>836</v>
      </c>
      <c r="C12" s="141" t="str">
        <f>VLOOKUP(B12,'[1]LISTADO ATM'!$A$2:$B$821,2,0)</f>
        <v xml:space="preserve">ATM UNP Plaza Luperón </v>
      </c>
      <c r="D12" s="142" t="s">
        <v>2596</v>
      </c>
      <c r="E12" s="143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40">
        <v>359</v>
      </c>
      <c r="C13" s="141" t="str">
        <f>VLOOKUP(B13,'[1]LISTADO ATM'!$A$2:$B$821,2,0)</f>
        <v>ATM S/M Bravo Ozama</v>
      </c>
      <c r="D13" s="142" t="s">
        <v>2596</v>
      </c>
      <c r="E13" s="143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40">
        <v>60</v>
      </c>
      <c r="C14" s="141" t="str">
        <f>VLOOKUP(B14,'[1]LISTADO ATM'!$A$2:$B$821,2,0)</f>
        <v xml:space="preserve">ATM Autobanco 27 de Febrero </v>
      </c>
      <c r="D14" s="142" t="s">
        <v>2596</v>
      </c>
      <c r="E14" s="143" t="s">
        <v>2591</v>
      </c>
    </row>
    <row r="15" spans="1:5" ht="18.75" customHeight="1" x14ac:dyDescent="0.25">
      <c r="A15" s="97" t="str">
        <f>VLOOKUP(B15,'[1]LISTADO ATM'!$A$2:$C$821,3,0)</f>
        <v>DISTRITO NACIONAL</v>
      </c>
      <c r="B15" s="140">
        <v>180</v>
      </c>
      <c r="C15" s="141" t="str">
        <f>VLOOKUP(B15,'[1]LISTADO ATM'!$A$2:$B$821,2,0)</f>
        <v xml:space="preserve">ATM Megacentro II </v>
      </c>
      <c r="D15" s="142" t="s">
        <v>2596</v>
      </c>
      <c r="E15" s="143" t="s">
        <v>2595</v>
      </c>
    </row>
    <row r="16" spans="1:5" ht="18.75" customHeight="1" x14ac:dyDescent="0.25">
      <c r="A16" s="97" t="str">
        <f>VLOOKUP(B16,'[1]LISTADO ATM'!$A$2:$C$821,3,0)</f>
        <v>DISTRITO NACIONAL</v>
      </c>
      <c r="B16" s="140">
        <v>115</v>
      </c>
      <c r="C16" s="141" t="str">
        <f>VLOOKUP(B16,'[1]LISTADO ATM'!$A$2:$B$821,2,0)</f>
        <v xml:space="preserve">ATM Oficina Megacentro I </v>
      </c>
      <c r="D16" s="142" t="s">
        <v>2596</v>
      </c>
      <c r="E16" s="143">
        <v>3335874436</v>
      </c>
    </row>
    <row r="17" spans="1:5" ht="18.75" customHeight="1" x14ac:dyDescent="0.25">
      <c r="A17" s="97" t="str">
        <f>VLOOKUP(B17,'[1]LISTADO ATM'!$A$2:$C$821,3,0)</f>
        <v>ESTE</v>
      </c>
      <c r="B17" s="140">
        <v>495</v>
      </c>
      <c r="C17" s="141" t="str">
        <f>VLOOKUP(B17,'[1]LISTADO ATM'!$A$2:$B$821,2,0)</f>
        <v>ATM Cemento PANAM</v>
      </c>
      <c r="D17" s="142" t="s">
        <v>2596</v>
      </c>
      <c r="E17" s="143">
        <v>3335875369</v>
      </c>
    </row>
    <row r="18" spans="1:5" ht="18.75" customHeight="1" x14ac:dyDescent="0.25">
      <c r="A18" s="97" t="str">
        <f>VLOOKUP(B18,'[1]LISTADO ATM'!$A$2:$C$821,3,0)</f>
        <v>NORTE</v>
      </c>
      <c r="B18" s="140">
        <v>496</v>
      </c>
      <c r="C18" s="141" t="str">
        <f>VLOOKUP(B18,'[1]LISTADO ATM'!$A$2:$B$821,2,0)</f>
        <v xml:space="preserve">ATM Multicentro La Sirena Bonao </v>
      </c>
      <c r="D18" s="142" t="s">
        <v>2596</v>
      </c>
      <c r="E18" s="145">
        <v>3335875697</v>
      </c>
    </row>
    <row r="19" spans="1:5" ht="18.75" customHeight="1" x14ac:dyDescent="0.25">
      <c r="A19" s="97" t="str">
        <f>VLOOKUP(B19,'[1]LISTADO ATM'!$A$2:$C$821,3,0)</f>
        <v>SUR</v>
      </c>
      <c r="B19" s="140">
        <v>781</v>
      </c>
      <c r="C19" s="141" t="str">
        <f>VLOOKUP(B19,'[1]LISTADO ATM'!$A$2:$B$821,2,0)</f>
        <v xml:space="preserve">ATM Estación Isla Barahona </v>
      </c>
      <c r="D19" s="142" t="s">
        <v>2596</v>
      </c>
      <c r="E19" s="145">
        <v>3335875698</v>
      </c>
    </row>
    <row r="20" spans="1:5" ht="18.75" customHeight="1" x14ac:dyDescent="0.25">
      <c r="A20" s="97" t="str">
        <f>VLOOKUP(B20,'[1]LISTADO ATM'!$A$2:$C$821,3,0)</f>
        <v>NORTE</v>
      </c>
      <c r="B20" s="140">
        <v>93</v>
      </c>
      <c r="C20" s="141" t="str">
        <f>VLOOKUP(B20,'[1]LISTADO ATM'!$A$2:$B$821,2,0)</f>
        <v xml:space="preserve">ATM Oficina Cotuí </v>
      </c>
      <c r="D20" s="142" t="s">
        <v>2596</v>
      </c>
      <c r="E20" s="145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40">
        <v>12</v>
      </c>
      <c r="C21" s="141" t="str">
        <f>VLOOKUP(B21,'[1]LISTADO ATM'!$A$2:$B$821,2,0)</f>
        <v xml:space="preserve">ATM Comercial Ganadera (San Isidro) </v>
      </c>
      <c r="D21" s="142" t="s">
        <v>2596</v>
      </c>
      <c r="E21" s="143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40">
        <v>710</v>
      </c>
      <c r="C22" s="141" t="str">
        <f>VLOOKUP(B22,'[1]LISTADO ATM'!$A$2:$B$821,2,0)</f>
        <v xml:space="preserve">ATM S/M Soberano </v>
      </c>
      <c r="D22" s="142" t="s">
        <v>2596</v>
      </c>
      <c r="E22" s="143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40">
        <v>415</v>
      </c>
      <c r="C23" s="141" t="str">
        <f>VLOOKUP(B23,'[1]LISTADO ATM'!$A$2:$B$821,2,0)</f>
        <v xml:space="preserve">ATM Autobanco San Martín I </v>
      </c>
      <c r="D23" s="142" t="s">
        <v>2596</v>
      </c>
      <c r="E23" s="143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40">
        <v>416</v>
      </c>
      <c r="C24" s="141" t="str">
        <f>VLOOKUP(B24,'[1]LISTADO ATM'!$A$2:$B$821,2,0)</f>
        <v xml:space="preserve">ATM Autobanco San Martín II </v>
      </c>
      <c r="D24" s="142" t="s">
        <v>2596</v>
      </c>
      <c r="E24" s="143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40">
        <v>949</v>
      </c>
      <c r="C25" s="141" t="str">
        <f>VLOOKUP(B25,'[1]LISTADO ATM'!$A$2:$B$821,2,0)</f>
        <v xml:space="preserve">ATM S/M Bravo San Isidro Coral Mall </v>
      </c>
      <c r="D25" s="142" t="s">
        <v>2596</v>
      </c>
      <c r="E25" s="143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40">
        <v>698</v>
      </c>
      <c r="C26" s="141" t="str">
        <f>VLOOKUP(B26,'[1]LISTADO ATM'!$A$2:$B$821,2,0)</f>
        <v>ATM Parador Bellamar</v>
      </c>
      <c r="D26" s="142" t="s">
        <v>2596</v>
      </c>
      <c r="E26" s="143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40">
        <v>721</v>
      </c>
      <c r="C27" s="141" t="str">
        <f>VLOOKUP(B27,'[1]LISTADO ATM'!$A$2:$B$821,2,0)</f>
        <v xml:space="preserve">ATM Oficina Charles de Gaulle II </v>
      </c>
      <c r="D27" s="142" t="s">
        <v>2596</v>
      </c>
      <c r="E27" s="143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40">
        <v>363</v>
      </c>
      <c r="C28" s="141" t="str">
        <f>VLOOKUP(B28,'[1]LISTADO ATM'!$A$2:$B$821,2,0)</f>
        <v>ATM S/M Bravo Villa Mella</v>
      </c>
      <c r="D28" s="142" t="s">
        <v>2596</v>
      </c>
      <c r="E28" s="158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40">
        <v>443</v>
      </c>
      <c r="C29" s="141" t="str">
        <f>VLOOKUP(B29,'[1]LISTADO ATM'!$A$2:$B$821,2,0)</f>
        <v xml:space="preserve">ATM Edificio San Rafael </v>
      </c>
      <c r="D29" s="142" t="s">
        <v>2596</v>
      </c>
      <c r="E29" s="143" t="s">
        <v>2580</v>
      </c>
    </row>
    <row r="30" spans="1:5" ht="18.75" customHeight="1" x14ac:dyDescent="0.25">
      <c r="A30" s="97" t="str">
        <f>VLOOKUP(B30,'[1]LISTADO ATM'!$A$2:$C$821,3,0)</f>
        <v>DISTRITO NACIONAL</v>
      </c>
      <c r="B30" s="140">
        <v>539</v>
      </c>
      <c r="C30" s="141" t="str">
        <f>VLOOKUP(B30,'[1]LISTADO ATM'!$A$2:$B$821,2,0)</f>
        <v>ATM S/M La Cadena Los Proceres</v>
      </c>
      <c r="D30" s="142" t="s">
        <v>2596</v>
      </c>
      <c r="E30" s="143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40">
        <v>162</v>
      </c>
      <c r="C31" s="141" t="str">
        <f>VLOOKUP(B31,'[1]LISTADO ATM'!$A$2:$B$821,2,0)</f>
        <v xml:space="preserve">ATM Oficina Tiradentes I </v>
      </c>
      <c r="D31" s="142" t="s">
        <v>2596</v>
      </c>
      <c r="E31" s="143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40">
        <v>915</v>
      </c>
      <c r="C32" s="141" t="str">
        <f>VLOOKUP(B32,'[1]LISTADO ATM'!$A$2:$B$821,2,0)</f>
        <v xml:space="preserve">ATM Multicentro La Sirena Aut. Duarte </v>
      </c>
      <c r="D32" s="142" t="s">
        <v>2596</v>
      </c>
      <c r="E32" s="143" t="s">
        <v>2588</v>
      </c>
    </row>
    <row r="33" spans="1:5" ht="18.75" customHeight="1" x14ac:dyDescent="0.25">
      <c r="A33" s="97" t="str">
        <f>VLOOKUP(B33,'[1]LISTADO ATM'!$A$2:$C$821,3,0)</f>
        <v>SUR</v>
      </c>
      <c r="B33" s="140">
        <v>873</v>
      </c>
      <c r="C33" s="141" t="str">
        <f>VLOOKUP(B33,'[1]LISTADO ATM'!$A$2:$B$821,2,0)</f>
        <v xml:space="preserve">ATM Centro de Caja San Cristóbal II </v>
      </c>
      <c r="D33" s="142" t="s">
        <v>2596</v>
      </c>
      <c r="E33" s="145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40">
        <v>580</v>
      </c>
      <c r="C34" s="143" t="str">
        <f>VLOOKUP(B34,'[1]LISTADO ATM'!$A$2:$B$821,2,0)</f>
        <v xml:space="preserve">ATM Edificio Propagas </v>
      </c>
      <c r="D34" s="142" t="s">
        <v>2596</v>
      </c>
      <c r="E34" s="145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40">
        <v>147</v>
      </c>
      <c r="C35" s="140" t="str">
        <f>VLOOKUP(B35,'[1]LISTADO ATM'!$A$2:$B$821,2,0)</f>
        <v xml:space="preserve">ATM Kiosco Megacentro I </v>
      </c>
      <c r="D35" s="142" t="s">
        <v>2596</v>
      </c>
      <c r="E35" s="143" t="s">
        <v>2578</v>
      </c>
    </row>
    <row r="36" spans="1:5" ht="19.5" customHeight="1" x14ac:dyDescent="0.25">
      <c r="A36" s="97" t="str">
        <f>VLOOKUP(B36,'[1]LISTADO ATM'!$A$2:$C$821,3,0)</f>
        <v>DISTRITO NACIONAL</v>
      </c>
      <c r="B36" s="140">
        <v>570</v>
      </c>
      <c r="C36" s="143" t="str">
        <f>VLOOKUP(B36,'[1]LISTADO ATM'!$A$2:$B$821,2,0)</f>
        <v xml:space="preserve">ATM S/M Liverpool Villa Mella </v>
      </c>
      <c r="D36" s="142" t="s">
        <v>2596</v>
      </c>
      <c r="E36" s="143">
        <v>3335876963</v>
      </c>
    </row>
    <row r="37" spans="1:5" ht="19.5" customHeight="1" x14ac:dyDescent="0.25">
      <c r="A37" s="97"/>
      <c r="B37" s="157"/>
      <c r="C37" s="141"/>
      <c r="D37" s="159"/>
      <c r="E37" s="145"/>
    </row>
    <row r="38" spans="1:5" ht="19.5" customHeight="1" x14ac:dyDescent="0.25">
      <c r="A38" s="97"/>
      <c r="B38" s="157"/>
      <c r="C38" s="141"/>
      <c r="D38" s="159"/>
      <c r="E38" s="145"/>
    </row>
    <row r="39" spans="1:5" ht="19.5" customHeight="1" x14ac:dyDescent="0.25">
      <c r="A39" s="97"/>
      <c r="B39" s="157"/>
      <c r="C39" s="141"/>
      <c r="D39" s="159"/>
      <c r="E39" s="145"/>
    </row>
    <row r="40" spans="1:5" ht="19.5" customHeight="1" x14ac:dyDescent="0.25">
      <c r="A40" s="97"/>
      <c r="B40" s="157"/>
      <c r="C40" s="141"/>
      <c r="D40" s="159"/>
      <c r="E40" s="145"/>
    </row>
    <row r="41" spans="1:5" ht="19.5" customHeight="1" x14ac:dyDescent="0.25">
      <c r="A41" s="97"/>
      <c r="B41" s="157"/>
      <c r="C41" s="141"/>
      <c r="D41" s="159"/>
      <c r="E41" s="145"/>
    </row>
    <row r="42" spans="1:5" ht="19.5" customHeight="1" x14ac:dyDescent="0.25">
      <c r="A42" s="97"/>
      <c r="B42" s="157"/>
      <c r="C42" s="141"/>
      <c r="D42" s="159"/>
      <c r="E42" s="145"/>
    </row>
    <row r="43" spans="1:5" ht="19.5" customHeight="1" x14ac:dyDescent="0.25">
      <c r="A43" s="97"/>
      <c r="B43" s="157"/>
      <c r="C43" s="141"/>
      <c r="D43" s="159"/>
      <c r="E43" s="145"/>
    </row>
    <row r="44" spans="1:5" ht="19.5" customHeight="1" x14ac:dyDescent="0.25">
      <c r="A44" s="97"/>
      <c r="B44" s="157"/>
      <c r="C44" s="141"/>
      <c r="D44" s="159"/>
      <c r="E44" s="145"/>
    </row>
    <row r="45" spans="1:5" ht="19.5" customHeight="1" x14ac:dyDescent="0.25">
      <c r="A45" s="97"/>
      <c r="B45" s="157"/>
      <c r="C45" s="141"/>
      <c r="D45" s="159"/>
      <c r="E45" s="145"/>
    </row>
    <row r="46" spans="1:5" ht="18.75" thickBot="1" x14ac:dyDescent="0.3">
      <c r="A46" s="100" t="s">
        <v>2486</v>
      </c>
      <c r="B46" s="160">
        <f>COUNT(B9:B36)</f>
        <v>28</v>
      </c>
      <c r="C46" s="184"/>
      <c r="D46" s="185"/>
      <c r="E46" s="186"/>
    </row>
    <row r="47" spans="1:5" x14ac:dyDescent="0.25">
      <c r="B47" s="102"/>
      <c r="E47" s="102"/>
    </row>
    <row r="48" spans="1:5" ht="18" x14ac:dyDescent="0.25">
      <c r="A48" s="187" t="s">
        <v>2487</v>
      </c>
      <c r="B48" s="188"/>
      <c r="C48" s="188"/>
      <c r="D48" s="188"/>
      <c r="E48" s="189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40">
        <v>5</v>
      </c>
      <c r="C50" s="141" t="str">
        <f>VLOOKUP(B50,'[1]LISTADO ATM'!$A$2:$B$821,2,0)</f>
        <v>ATM Oficina Autoservicio Villa Ofelia (San Juan)</v>
      </c>
      <c r="D50" s="142" t="s">
        <v>2597</v>
      </c>
      <c r="E50" s="143">
        <v>3335871949</v>
      </c>
    </row>
    <row r="51" spans="1:5" ht="18.75" customHeight="1" x14ac:dyDescent="0.25">
      <c r="A51" s="97" t="str">
        <f>VLOOKUP(B51,'[1]LISTADO ATM'!$A$2:$C$821,3,0)</f>
        <v>NORTE</v>
      </c>
      <c r="B51" s="140">
        <v>944</v>
      </c>
      <c r="C51" s="141" t="str">
        <f>VLOOKUP(B51,'[1]LISTADO ATM'!$A$2:$B$821,2,0)</f>
        <v xml:space="preserve">ATM UNP Mao </v>
      </c>
      <c r="D51" s="142" t="s">
        <v>2597</v>
      </c>
      <c r="E51" s="143">
        <v>3335874088</v>
      </c>
    </row>
    <row r="52" spans="1:5" ht="18.75" customHeight="1" x14ac:dyDescent="0.25">
      <c r="A52" s="97" t="str">
        <f>VLOOKUP(B52,'[1]LISTADO ATM'!$A$2:$C$821,3,0)</f>
        <v>NORTE</v>
      </c>
      <c r="B52" s="140">
        <v>431</v>
      </c>
      <c r="C52" s="141" t="str">
        <f>VLOOKUP(B52,'[1]LISTADO ATM'!$A$2:$B$821,2,0)</f>
        <v xml:space="preserve">ATM Autoservicio Sol (Santiago) </v>
      </c>
      <c r="D52" s="142" t="s">
        <v>2597</v>
      </c>
      <c r="E52" s="143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40">
        <v>816</v>
      </c>
      <c r="C53" s="141" t="str">
        <f>VLOOKUP(B53,'[1]LISTADO ATM'!$A$2:$B$821,2,0)</f>
        <v xml:space="preserve">ATM Oficina Pedro Brand </v>
      </c>
      <c r="D53" s="142" t="s">
        <v>2597</v>
      </c>
      <c r="E53" s="143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40">
        <v>54</v>
      </c>
      <c r="C54" s="141" t="str">
        <f>VLOOKUP(B54,'[1]LISTADO ATM'!$A$2:$B$821,2,0)</f>
        <v xml:space="preserve">ATM Autoservicio Galería 360 </v>
      </c>
      <c r="D54" s="142" t="s">
        <v>2597</v>
      </c>
      <c r="E54" s="143">
        <v>3335872122</v>
      </c>
    </row>
    <row r="55" spans="1:5" ht="18.75" customHeight="1" x14ac:dyDescent="0.25">
      <c r="A55" s="97" t="str">
        <f>VLOOKUP(B55,'[1]LISTADO ATM'!$A$2:$C$821,3,0)</f>
        <v>NORTE</v>
      </c>
      <c r="B55" s="140">
        <v>383</v>
      </c>
      <c r="C55" s="141" t="str">
        <f>VLOOKUP(B55,'[1]LISTADO ATM'!$A$2:$B$821,2,0)</f>
        <v>ATM S/M Daniel (Dajabón)</v>
      </c>
      <c r="D55" s="142" t="s">
        <v>2597</v>
      </c>
      <c r="E55" s="143">
        <v>3335874839</v>
      </c>
    </row>
    <row r="56" spans="1:5" ht="18.75" customHeight="1" x14ac:dyDescent="0.25">
      <c r="A56" s="97" t="str">
        <f>VLOOKUP(B56,'[1]LISTADO ATM'!$A$2:$C$821,3,0)</f>
        <v>SUR</v>
      </c>
      <c r="B56" s="140">
        <v>44</v>
      </c>
      <c r="C56" s="141" t="str">
        <f>VLOOKUP(B56,'[1]LISTADO ATM'!$A$2:$B$821,2,0)</f>
        <v xml:space="preserve">ATM Oficina Pedernales </v>
      </c>
      <c r="D56" s="142" t="s">
        <v>2597</v>
      </c>
      <c r="E56" s="143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40">
        <v>410</v>
      </c>
      <c r="C57" s="141" t="str">
        <f>VLOOKUP(B57,'[1]LISTADO ATM'!$A$2:$B$821,2,0)</f>
        <v xml:space="preserve">ATM Oficina Las Palmas de Herrera II </v>
      </c>
      <c r="D57" s="142" t="s">
        <v>2597</v>
      </c>
      <c r="E57" s="143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40">
        <v>312</v>
      </c>
      <c r="C58" s="141" t="str">
        <f>VLOOKUP(B58,'[1]LISTADO ATM'!$A$2:$B$821,2,0)</f>
        <v xml:space="preserve">ATM Oficina Tiradentes II (Naco) </v>
      </c>
      <c r="D58" s="142" t="s">
        <v>2597</v>
      </c>
      <c r="E58" s="143">
        <v>3335875721</v>
      </c>
    </row>
    <row r="59" spans="1:5" ht="18.75" customHeight="1" x14ac:dyDescent="0.25">
      <c r="A59" s="97" t="str">
        <f>VLOOKUP(B59,'[1]LISTADO ATM'!$A$2:$C$821,3,0)</f>
        <v>ESTE</v>
      </c>
      <c r="B59" s="140">
        <v>158</v>
      </c>
      <c r="C59" s="141" t="str">
        <f>VLOOKUP(B59,'[1]LISTADO ATM'!$A$2:$B$821,2,0)</f>
        <v xml:space="preserve">ATM Oficina Romana Norte </v>
      </c>
      <c r="D59" s="142" t="s">
        <v>2597</v>
      </c>
      <c r="E59" s="143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40">
        <v>70</v>
      </c>
      <c r="C60" s="143" t="str">
        <f>VLOOKUP(B60,'[1]LISTADO ATM'!$A$2:$B$821,2,0)</f>
        <v xml:space="preserve">ATM Autoservicio Plaza Lama Zona Oriental </v>
      </c>
      <c r="D60" s="142" t="s">
        <v>2597</v>
      </c>
      <c r="E60" s="143">
        <v>3335871892</v>
      </c>
    </row>
    <row r="61" spans="1:5" ht="18.75" thickBot="1" x14ac:dyDescent="0.3">
      <c r="A61" s="100" t="s">
        <v>2486</v>
      </c>
      <c r="B61" s="160">
        <f>COUNT(B50:B60)</f>
        <v>11</v>
      </c>
      <c r="C61" s="190"/>
      <c r="D61" s="191"/>
      <c r="E61" s="192"/>
    </row>
    <row r="62" spans="1:5" ht="15.75" thickBot="1" x14ac:dyDescent="0.3">
      <c r="B62" s="102"/>
      <c r="E62" s="102"/>
    </row>
    <row r="63" spans="1:5" ht="18.75" thickBot="1" x14ac:dyDescent="0.3">
      <c r="A63" s="179" t="s">
        <v>2488</v>
      </c>
      <c r="B63" s="180"/>
      <c r="C63" s="180"/>
      <c r="D63" s="180"/>
      <c r="E63" s="181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40">
        <v>751</v>
      </c>
      <c r="C65" s="140" t="str">
        <f>VLOOKUP(B65,'[1]LISTADO ATM'!$A$2:$B$821,2,0)</f>
        <v>ATM Eco Petroleo Camilo</v>
      </c>
      <c r="D65" s="144" t="s">
        <v>2442</v>
      </c>
      <c r="E65" s="158">
        <v>3335876468</v>
      </c>
    </row>
    <row r="66" spans="1:5" ht="18" x14ac:dyDescent="0.25">
      <c r="A66" s="122" t="str">
        <f>VLOOKUP(B66,'[1]LISTADO ATM'!$A$2:$C$821,3,0)</f>
        <v>DISTRITO NACIONAL</v>
      </c>
      <c r="B66" s="140">
        <v>642</v>
      </c>
      <c r="C66" s="140" t="str">
        <f>VLOOKUP(B66,'[1]LISTADO ATM'!$A$2:$B$821,2,0)</f>
        <v xml:space="preserve">ATM OMSA Sto. Dgo. </v>
      </c>
      <c r="D66" s="144" t="s">
        <v>2442</v>
      </c>
      <c r="E66" s="158">
        <v>3335876881</v>
      </c>
    </row>
    <row r="67" spans="1:5" ht="18" x14ac:dyDescent="0.25">
      <c r="A67" s="122" t="str">
        <f>VLOOKUP(B67,'[1]LISTADO ATM'!$A$2:$C$821,3,0)</f>
        <v>DISTRITO NACIONAL</v>
      </c>
      <c r="B67" s="140">
        <v>925</v>
      </c>
      <c r="C67" s="140" t="str">
        <f>VLOOKUP(B67,'[1]LISTADO ATM'!$A$2:$B$821,2,0)</f>
        <v xml:space="preserve">ATM Oficina Plaza Lama Av. 27 de Febrero </v>
      </c>
      <c r="D67" s="144" t="s">
        <v>2442</v>
      </c>
      <c r="E67" s="158">
        <v>3335876890</v>
      </c>
    </row>
    <row r="68" spans="1:5" ht="18" x14ac:dyDescent="0.25">
      <c r="A68" s="122" t="str">
        <f>VLOOKUP(B68,'[1]LISTADO ATM'!$A$2:$C$821,3,0)</f>
        <v>DISTRITO NACIONAL</v>
      </c>
      <c r="B68" s="140">
        <v>696</v>
      </c>
      <c r="C68" s="140" t="str">
        <f>VLOOKUP(B68,'[1]LISTADO ATM'!$A$2:$B$821,2,0)</f>
        <v>ATM Olé Jacobo Majluta</v>
      </c>
      <c r="D68" s="144" t="s">
        <v>2442</v>
      </c>
      <c r="E68" s="158">
        <v>3335876989</v>
      </c>
    </row>
    <row r="69" spans="1:5" ht="18" x14ac:dyDescent="0.25">
      <c r="A69" s="122" t="str">
        <f>VLOOKUP(B69,'[1]LISTADO ATM'!$A$2:$C$821,3,0)</f>
        <v>ESTE</v>
      </c>
      <c r="B69" s="140">
        <v>429</v>
      </c>
      <c r="C69" s="140" t="str">
        <f>VLOOKUP(B69,'[1]LISTADO ATM'!$A$2:$B$821,2,0)</f>
        <v xml:space="preserve">ATM Oficina Jumbo La Romana </v>
      </c>
      <c r="D69" s="144" t="s">
        <v>2442</v>
      </c>
      <c r="E69" s="158">
        <v>3335876952</v>
      </c>
    </row>
    <row r="70" spans="1:5" ht="18" x14ac:dyDescent="0.25">
      <c r="A70" s="122" t="str">
        <f>VLOOKUP(B70,'[1]LISTADO ATM'!$A$2:$C$821,3,0)</f>
        <v>ESTE</v>
      </c>
      <c r="B70" s="140">
        <v>963</v>
      </c>
      <c r="C70" s="140" t="str">
        <f>VLOOKUP(B70,'[1]LISTADO ATM'!$A$2:$B$821,2,0)</f>
        <v xml:space="preserve">ATM Multiplaza La Romana </v>
      </c>
      <c r="D70" s="144" t="s">
        <v>2442</v>
      </c>
      <c r="E70" s="158">
        <v>3335877029</v>
      </c>
    </row>
    <row r="71" spans="1:5" ht="18" x14ac:dyDescent="0.25">
      <c r="A71" s="122" t="str">
        <f>VLOOKUP(B71,'[1]LISTADO ATM'!$A$2:$C$821,3,0)</f>
        <v>DISTRITO NACIONAL</v>
      </c>
      <c r="B71" s="140">
        <v>800</v>
      </c>
      <c r="C71" s="140" t="str">
        <f>VLOOKUP(B71,'[1]LISTADO ATM'!$A$2:$B$821,2,0)</f>
        <v xml:space="preserve">ATM Estación Next Dipsa Pedro Livio Cedeño </v>
      </c>
      <c r="D71" s="144" t="s">
        <v>2442</v>
      </c>
      <c r="E71" s="158">
        <v>3335877030</v>
      </c>
    </row>
    <row r="72" spans="1:5" ht="18" x14ac:dyDescent="0.25">
      <c r="A72" s="122" t="str">
        <f>VLOOKUP(B72,'[1]LISTADO ATM'!$A$2:$C$821,3,0)</f>
        <v>DISTRITO NACIONAL</v>
      </c>
      <c r="B72" s="140">
        <v>391</v>
      </c>
      <c r="C72" s="140" t="str">
        <f>VLOOKUP(B72,'[1]LISTADO ATM'!$A$2:$B$821,2,0)</f>
        <v xml:space="preserve">ATM S/M Jumbo Luperón </v>
      </c>
      <c r="D72" s="144" t="s">
        <v>2442</v>
      </c>
      <c r="E72" s="158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40" t="str">
        <f>VLOOKUP(B73,'[1]LISTADO ATM'!$A$2:$B$821,2,0)</f>
        <v xml:space="preserve">ATM Multiplaza La Romana </v>
      </c>
      <c r="D73" s="144" t="s">
        <v>2442</v>
      </c>
      <c r="E73" s="131" t="s">
        <v>2717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40" t="str">
        <f>VLOOKUP(B74,'[1]LISTADO ATM'!$A$2:$B$821,2,0)</f>
        <v xml:space="preserve">ATM Oficina Multicentro La Sirena San Isidro </v>
      </c>
      <c r="D74" s="144" t="s">
        <v>2442</v>
      </c>
      <c r="E74" s="131" t="s">
        <v>2733</v>
      </c>
    </row>
    <row r="75" spans="1:5" ht="18.75" thickBot="1" x14ac:dyDescent="0.3">
      <c r="A75" s="123" t="s">
        <v>2486</v>
      </c>
      <c r="B75" s="160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79" t="s">
        <v>2566</v>
      </c>
      <c r="B77" s="180"/>
      <c r="C77" s="180"/>
      <c r="D77" s="180"/>
      <c r="E77" s="181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40">
        <v>719</v>
      </c>
      <c r="C79" s="140" t="str">
        <f>VLOOKUP(B79,'[1]LISTADO ATM'!$A$2:$B$821,2,0)</f>
        <v xml:space="preserve">ATM Ayuntamiento Municipal San Luís </v>
      </c>
      <c r="D79" s="111" t="s">
        <v>2512</v>
      </c>
      <c r="E79" s="143" t="s">
        <v>2592</v>
      </c>
    </row>
    <row r="80" spans="1:5" ht="19.5" customHeight="1" x14ac:dyDescent="0.25">
      <c r="A80" s="97" t="str">
        <f>VLOOKUP(B80,'[1]LISTADO ATM'!$A$2:$C$821,3,0)</f>
        <v>DISTRITO NACIONAL</v>
      </c>
      <c r="B80" s="140">
        <v>300</v>
      </c>
      <c r="C80" s="143" t="str">
        <f>VLOOKUP(B80,'[1]LISTADO ATM'!$A$2:$B$821,2,0)</f>
        <v xml:space="preserve">ATM S/M Aprezio Los Guaricanos </v>
      </c>
      <c r="D80" s="140" t="s">
        <v>2512</v>
      </c>
      <c r="E80" s="143" t="s">
        <v>2589</v>
      </c>
    </row>
    <row r="81" spans="1:5" ht="19.5" customHeight="1" x14ac:dyDescent="0.25">
      <c r="A81" s="97" t="str">
        <f>VLOOKUP(B81,'[1]LISTADO ATM'!$A$2:$C$821,3,0)</f>
        <v>DISTRITO NACIONAL</v>
      </c>
      <c r="B81" s="140">
        <v>239</v>
      </c>
      <c r="C81" s="143" t="str">
        <f>VLOOKUP(B81,'[1]LISTADO ATM'!$A$2:$B$821,2,0)</f>
        <v xml:space="preserve">ATM Autobanco Charles de Gaulle </v>
      </c>
      <c r="D81" s="140" t="s">
        <v>2512</v>
      </c>
      <c r="E81" s="143" t="s">
        <v>2594</v>
      </c>
    </row>
    <row r="82" spans="1:5" ht="19.5" customHeight="1" x14ac:dyDescent="0.25">
      <c r="A82" s="97" t="str">
        <f>VLOOKUP(B82,'[1]LISTADO ATM'!$A$2:$C$821,3,0)</f>
        <v>DISTRITO NACIONAL</v>
      </c>
      <c r="B82" s="140">
        <v>327</v>
      </c>
      <c r="C82" s="143" t="str">
        <f>VLOOKUP(B82,'[1]LISTADO ATM'!$A$2:$B$821,2,0)</f>
        <v xml:space="preserve">ATM UNP CCN (Nacional 27 de Febrero) </v>
      </c>
      <c r="D82" s="140" t="s">
        <v>2512</v>
      </c>
      <c r="E82" s="145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40">
        <v>911</v>
      </c>
      <c r="C83" s="143" t="str">
        <f>VLOOKUP(B83,'[1]LISTADO ATM'!$A$2:$B$821,2,0)</f>
        <v xml:space="preserve">ATM Oficina Venezuela II </v>
      </c>
      <c r="D83" s="140" t="s">
        <v>2512</v>
      </c>
      <c r="E83" s="143">
        <v>3335877010</v>
      </c>
    </row>
    <row r="84" spans="1:5" ht="19.5" customHeight="1" x14ac:dyDescent="0.25">
      <c r="A84" s="97" t="str">
        <f>VLOOKUP(B84,'[1]LISTADO ATM'!$A$2:$C$821,3,0)</f>
        <v>NORTE</v>
      </c>
      <c r="B84" s="140">
        <v>405</v>
      </c>
      <c r="C84" s="143" t="str">
        <f>VLOOKUP(B84,'[1]LISTADO ATM'!$A$2:$B$821,2,0)</f>
        <v xml:space="preserve">ATM UNP Loma de Cabrera </v>
      </c>
      <c r="D84" s="140" t="s">
        <v>2512</v>
      </c>
      <c r="E84" s="143">
        <v>3335876941</v>
      </c>
    </row>
    <row r="85" spans="1:5" ht="18.75" thickBot="1" x14ac:dyDescent="0.3">
      <c r="A85" s="100"/>
      <c r="B85" s="160">
        <f>COUNT(B79:B84)</f>
        <v>6</v>
      </c>
      <c r="C85" s="110"/>
      <c r="D85" s="151"/>
      <c r="E85" s="152"/>
    </row>
    <row r="86" spans="1:5" ht="15.75" thickBot="1" x14ac:dyDescent="0.3">
      <c r="B86" s="102"/>
      <c r="E86" s="102"/>
    </row>
    <row r="87" spans="1:5" ht="18" x14ac:dyDescent="0.25">
      <c r="A87" s="172" t="s">
        <v>2489</v>
      </c>
      <c r="B87" s="173"/>
      <c r="C87" s="173"/>
      <c r="D87" s="173"/>
      <c r="E87" s="174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6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43" t="str">
        <f>VLOOKUP(B89,'[1]LISTADO ATM'!$A$2:$B$821,2,0)</f>
        <v xml:space="preserve">ATM Autoservicio Sarasota </v>
      </c>
      <c r="D89" s="132" t="s">
        <v>2581</v>
      </c>
      <c r="E89" s="131" t="s">
        <v>2734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43" t="str">
        <f>VLOOKUP(B90,'[1]LISTADO ATM'!$A$2:$B$821,2,0)</f>
        <v xml:space="preserve">ATM Oficina Camino Real II (Puerto Plata) </v>
      </c>
      <c r="D90" s="132" t="s">
        <v>2581</v>
      </c>
      <c r="E90" s="131" t="s">
        <v>2735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43" t="str">
        <f>VLOOKUP(B91,'[1]LISTADO ATM'!$A$2:$B$821,2,0)</f>
        <v xml:space="preserve">ATM Autoservicio Sol (Santiago) </v>
      </c>
      <c r="D91" s="132" t="s">
        <v>2581</v>
      </c>
      <c r="E91" s="131" t="s">
        <v>2736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43" t="str">
        <f>VLOOKUP(B92,'[1]LISTADO ATM'!$A$2:$B$821,2,0)</f>
        <v xml:space="preserve">ATM Autoservicio Barahona II </v>
      </c>
      <c r="D92" s="132" t="s">
        <v>2581</v>
      </c>
      <c r="E92" s="131" t="s">
        <v>2737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43" t="str">
        <f>VLOOKUP(B93,'[1]LISTADO ATM'!$A$2:$B$821,2,0)</f>
        <v xml:space="preserve">ATM Multicentro La Sirena Estrella Sadhala </v>
      </c>
      <c r="D93" s="132" t="s">
        <v>2513</v>
      </c>
      <c r="E93" s="131" t="s">
        <v>2695</v>
      </c>
    </row>
    <row r="94" spans="1:5" ht="18.75" thickBot="1" x14ac:dyDescent="0.3">
      <c r="A94" s="100" t="s">
        <v>2486</v>
      </c>
      <c r="B94" s="160">
        <f>COUNT(B89:B93)</f>
        <v>5</v>
      </c>
      <c r="C94" s="110"/>
      <c r="D94" s="147"/>
      <c r="E94" s="147"/>
    </row>
    <row r="95" spans="1:5" ht="15.75" thickBot="1" x14ac:dyDescent="0.3">
      <c r="B95" s="102"/>
      <c r="E95" s="102"/>
    </row>
    <row r="96" spans="1:5" ht="18.75" thickBot="1" x14ac:dyDescent="0.3">
      <c r="A96" s="175" t="s">
        <v>2490</v>
      </c>
      <c r="B96" s="176"/>
      <c r="C96" s="96" t="s">
        <v>2413</v>
      </c>
      <c r="D96" s="102"/>
      <c r="E96" s="102"/>
    </row>
    <row r="97" spans="1:5" ht="18.75" thickBot="1" x14ac:dyDescent="0.3">
      <c r="A97" s="177">
        <f>+B75+B85+B94</f>
        <v>21</v>
      </c>
      <c r="B97" s="178"/>
    </row>
    <row r="98" spans="1:5" ht="15.75" thickBot="1" x14ac:dyDescent="0.3">
      <c r="B98" s="102"/>
      <c r="E98" s="102"/>
    </row>
    <row r="99" spans="1:5" ht="18.75" customHeight="1" thickBot="1" x14ac:dyDescent="0.3">
      <c r="A99" s="179" t="s">
        <v>2491</v>
      </c>
      <c r="B99" s="180"/>
      <c r="C99" s="180"/>
      <c r="D99" s="180"/>
      <c r="E99" s="181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82" t="s">
        <v>2420</v>
      </c>
      <c r="E100" s="183"/>
    </row>
    <row r="101" spans="1:5" ht="18" x14ac:dyDescent="0.25">
      <c r="A101" s="140" t="str">
        <f>VLOOKUP(B101,'[1]LISTADO ATM'!$A$2:$C$821,3,0)</f>
        <v>ESTE</v>
      </c>
      <c r="B101" s="140">
        <v>923</v>
      </c>
      <c r="C101" s="140" t="str">
        <f>VLOOKUP(B101,'[1]LISTADO ATM'!$A$2:$B$821,2,0)</f>
        <v xml:space="preserve">ATM Agroindustrial San Pedro de Macorís </v>
      </c>
      <c r="D101" s="170" t="s">
        <v>2493</v>
      </c>
      <c r="E101" s="171"/>
    </row>
    <row r="102" spans="1:5" ht="17.25" customHeight="1" x14ac:dyDescent="0.25">
      <c r="A102" s="140" t="str">
        <f>VLOOKUP(B102,'[1]LISTADO ATM'!$A$2:$C$821,3,0)</f>
        <v>DISTRITO NACIONAL</v>
      </c>
      <c r="B102" s="140">
        <v>850</v>
      </c>
      <c r="C102" s="140" t="str">
        <f>VLOOKUP(B102,'[1]LISTADO ATM'!$A$2:$B$821,2,0)</f>
        <v xml:space="preserve">ATM Hotel Be Live Hamaca </v>
      </c>
      <c r="D102" s="170" t="s">
        <v>2493</v>
      </c>
      <c r="E102" s="171"/>
    </row>
    <row r="103" spans="1:5" ht="17.25" customHeight="1" x14ac:dyDescent="0.25">
      <c r="A103" s="140" t="str">
        <f>VLOOKUP(B103,'[1]LISTADO ATM'!$A$2:$C$821,3,0)</f>
        <v>NORTE</v>
      </c>
      <c r="B103" s="140">
        <v>144</v>
      </c>
      <c r="C103" s="140" t="str">
        <f>VLOOKUP(B103,'[1]LISTADO ATM'!$A$2:$B$821,2,0)</f>
        <v xml:space="preserve">ATM Oficina Villa Altagracia </v>
      </c>
      <c r="D103" s="170" t="s">
        <v>2493</v>
      </c>
      <c r="E103" s="171"/>
    </row>
    <row r="104" spans="1:5" ht="17.25" customHeight="1" x14ac:dyDescent="0.25">
      <c r="A104" s="140" t="str">
        <f>VLOOKUP(B104,'[1]LISTADO ATM'!$A$2:$C$821,3,0)</f>
        <v>DISTRITO NACIONAL</v>
      </c>
      <c r="B104" s="140">
        <v>578</v>
      </c>
      <c r="C104" s="140" t="str">
        <f>VLOOKUP(B104,'[1]LISTADO ATM'!$A$2:$B$821,2,0)</f>
        <v xml:space="preserve">ATM Procuraduría General de la República </v>
      </c>
      <c r="D104" s="170" t="s">
        <v>2493</v>
      </c>
      <c r="E104" s="171"/>
    </row>
    <row r="105" spans="1:5" ht="17.25" customHeight="1" x14ac:dyDescent="0.25">
      <c r="A105" s="140" t="str">
        <f>VLOOKUP(B105,'[1]LISTADO ATM'!$A$2:$C$821,3,0)</f>
        <v>DISTRITO NACIONAL</v>
      </c>
      <c r="B105" s="140">
        <v>850</v>
      </c>
      <c r="C105" s="140" t="str">
        <f>VLOOKUP(B105,'[1]LISTADO ATM'!$A$2:$B$821,2,0)</f>
        <v xml:space="preserve">ATM Hotel Be Live Hamaca </v>
      </c>
      <c r="D105" s="170" t="s">
        <v>2493</v>
      </c>
      <c r="E105" s="171"/>
    </row>
    <row r="106" spans="1:5" ht="18.75" thickBot="1" x14ac:dyDescent="0.3">
      <c r="A106" s="100"/>
      <c r="B106" s="160">
        <f>COUNT(B101:B105)</f>
        <v>5</v>
      </c>
      <c r="C106" s="113"/>
      <c r="D106" s="113"/>
      <c r="E106" s="114"/>
    </row>
  </sheetData>
  <mergeCells count="18">
    <mergeCell ref="A1:E1"/>
    <mergeCell ref="A2:E2"/>
    <mergeCell ref="A7:E7"/>
    <mergeCell ref="C46:E46"/>
    <mergeCell ref="A48:E48"/>
    <mergeCell ref="C61:E61"/>
    <mergeCell ref="A63:E63"/>
    <mergeCell ref="A77:E77"/>
    <mergeCell ref="A87:E87"/>
    <mergeCell ref="A96:B96"/>
    <mergeCell ref="A97:B97"/>
    <mergeCell ref="A99:E99"/>
    <mergeCell ref="D100:E100"/>
    <mergeCell ref="D104:E104"/>
    <mergeCell ref="D105:E105"/>
    <mergeCell ref="D101:E101"/>
    <mergeCell ref="D102:E102"/>
    <mergeCell ref="D103:E103"/>
  </mergeCells>
  <phoneticPr fontId="46" type="noConversion"/>
  <conditionalFormatting sqref="E65">
    <cfRule type="duplicateValues" dxfId="105" priority="48"/>
  </conditionalFormatting>
  <conditionalFormatting sqref="E66:E72">
    <cfRule type="duplicateValues" dxfId="104" priority="46"/>
  </conditionalFormatting>
  <conditionalFormatting sqref="E106:E1048576 E75:E82 E1:E33 E85:E88 E46:E59 E61:E64 E94:E102">
    <cfRule type="duplicateValues" dxfId="103" priority="49"/>
  </conditionalFormatting>
  <conditionalFormatting sqref="F105">
    <cfRule type="duplicateValues" dxfId="102" priority="45"/>
  </conditionalFormatting>
  <conditionalFormatting sqref="B105">
    <cfRule type="duplicateValues" dxfId="101" priority="44"/>
  </conditionalFormatting>
  <conditionalFormatting sqref="E105">
    <cfRule type="duplicateValues" dxfId="100" priority="43"/>
  </conditionalFormatting>
  <conditionalFormatting sqref="F104">
    <cfRule type="duplicateValues" dxfId="99" priority="42"/>
  </conditionalFormatting>
  <conditionalFormatting sqref="B104">
    <cfRule type="duplicateValues" dxfId="98" priority="41"/>
  </conditionalFormatting>
  <conditionalFormatting sqref="E104">
    <cfRule type="duplicateValues" dxfId="97" priority="40"/>
  </conditionalFormatting>
  <conditionalFormatting sqref="F72:F74">
    <cfRule type="duplicateValues" dxfId="96" priority="36"/>
  </conditionalFormatting>
  <conditionalFormatting sqref="B72">
    <cfRule type="duplicateValues" dxfId="95" priority="35"/>
  </conditionalFormatting>
  <conditionalFormatting sqref="F71">
    <cfRule type="duplicateValues" dxfId="94" priority="34"/>
  </conditionalFormatting>
  <conditionalFormatting sqref="B71">
    <cfRule type="duplicateValues" dxfId="93" priority="33"/>
  </conditionalFormatting>
  <conditionalFormatting sqref="F70">
    <cfRule type="duplicateValues" dxfId="92" priority="32"/>
  </conditionalFormatting>
  <conditionalFormatting sqref="B70">
    <cfRule type="duplicateValues" dxfId="91" priority="31"/>
  </conditionalFormatting>
  <conditionalFormatting sqref="F69">
    <cfRule type="duplicateValues" dxfId="90" priority="30"/>
  </conditionalFormatting>
  <conditionalFormatting sqref="B69">
    <cfRule type="duplicateValues" dxfId="89" priority="29"/>
  </conditionalFormatting>
  <conditionalFormatting sqref="B68">
    <cfRule type="duplicateValues" dxfId="88" priority="28"/>
  </conditionalFormatting>
  <conditionalFormatting sqref="F34:F45">
    <cfRule type="duplicateValues" dxfId="87" priority="26"/>
  </conditionalFormatting>
  <conditionalFormatting sqref="B34 B37:B45">
    <cfRule type="duplicateValues" dxfId="86" priority="25"/>
  </conditionalFormatting>
  <conditionalFormatting sqref="E34 E37:E45">
    <cfRule type="duplicateValues" dxfId="85" priority="27"/>
  </conditionalFormatting>
  <conditionalFormatting sqref="F106:F1048576 F1:F33 F85:F103 F75:F82 F46:F68">
    <cfRule type="duplicateValues" dxfId="84" priority="50"/>
  </conditionalFormatting>
  <conditionalFormatting sqref="B106 B46:B59 B1:B33 B109:B1048576 B61:B67 B75:B88 B94:B103">
    <cfRule type="duplicateValues" dxfId="83" priority="51"/>
  </conditionalFormatting>
  <conditionalFormatting sqref="E103">
    <cfRule type="duplicateValues" dxfId="82" priority="52"/>
  </conditionalFormatting>
  <conditionalFormatting sqref="B83">
    <cfRule type="duplicateValues" dxfId="81" priority="24"/>
  </conditionalFormatting>
  <conditionalFormatting sqref="E60">
    <cfRule type="duplicateValues" dxfId="80" priority="22"/>
  </conditionalFormatting>
  <conditionalFormatting sqref="B60">
    <cfRule type="duplicateValues" dxfId="79" priority="23"/>
  </conditionalFormatting>
  <conditionalFormatting sqref="E35">
    <cfRule type="duplicateValues" dxfId="78" priority="20"/>
  </conditionalFormatting>
  <conditionalFormatting sqref="B35">
    <cfRule type="duplicateValues" dxfId="77" priority="21"/>
  </conditionalFormatting>
  <conditionalFormatting sqref="B36">
    <cfRule type="duplicateValues" dxfId="76" priority="18"/>
  </conditionalFormatting>
  <conditionalFormatting sqref="E36">
    <cfRule type="duplicateValues" dxfId="75" priority="19"/>
  </conditionalFormatting>
  <conditionalFormatting sqref="F83:F84">
    <cfRule type="duplicateValues" dxfId="74" priority="124572"/>
  </conditionalFormatting>
  <conditionalFormatting sqref="B84">
    <cfRule type="duplicateValues" dxfId="73" priority="124573"/>
  </conditionalFormatting>
  <conditionalFormatting sqref="E83:E84">
    <cfRule type="duplicateValues" dxfId="72" priority="124574"/>
  </conditionalFormatting>
  <conditionalFormatting sqref="B73:B74">
    <cfRule type="duplicateValues" dxfId="71" priority="17"/>
  </conditionalFormatting>
  <conditionalFormatting sqref="B73:B74">
    <cfRule type="duplicateValues" dxfId="70" priority="15"/>
    <cfRule type="duplicateValues" dxfId="69" priority="16"/>
  </conditionalFormatting>
  <conditionalFormatting sqref="B73:B74">
    <cfRule type="duplicateValues" dxfId="68" priority="11"/>
    <cfRule type="duplicateValues" dxfId="67" priority="12"/>
    <cfRule type="duplicateValues" dxfId="66" priority="13"/>
    <cfRule type="duplicateValues" dxfId="65" priority="14"/>
  </conditionalFormatting>
  <conditionalFormatting sqref="E74">
    <cfRule type="duplicateValues" dxfId="64" priority="10"/>
  </conditionalFormatting>
  <conditionalFormatting sqref="E73">
    <cfRule type="duplicateValues" dxfId="63" priority="9"/>
  </conditionalFormatting>
  <conditionalFormatting sqref="B89:B93">
    <cfRule type="duplicateValues" dxfId="7" priority="8"/>
  </conditionalFormatting>
  <conditionalFormatting sqref="B89:B93">
    <cfRule type="duplicateValues" dxfId="6" priority="6"/>
    <cfRule type="duplicateValues" dxfId="5" priority="7"/>
  </conditionalFormatting>
  <conditionalFormatting sqref="B89:B9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89:E93">
    <cfRule type="duplicateValues" dxfId="0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2584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2424</v>
      </c>
      <c r="B1" s="200"/>
      <c r="C1" s="200"/>
      <c r="D1" s="20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2434</v>
      </c>
      <c r="B18" s="200"/>
      <c r="C18" s="200"/>
      <c r="D18" s="20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2021-04-04T13:22:32Z</cp:lastPrinted>
  <dcterms:created xsi:type="dcterms:W3CDTF">2014-10-01T23:18:29Z</dcterms:created>
  <dcterms:modified xsi:type="dcterms:W3CDTF">2021-05-06T03:45:01Z</dcterms:modified>
</cp:coreProperties>
</file>