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REPORTE!$A$4:$Q$110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F38" i="1"/>
  <c r="G38" i="1"/>
  <c r="H38" i="1"/>
  <c r="I38" i="1"/>
  <c r="J38" i="1"/>
  <c r="K38" i="1"/>
  <c r="A11" i="1"/>
  <c r="A51" i="1"/>
  <c r="A18" i="1"/>
  <c r="A46" i="1"/>
  <c r="A20" i="1"/>
  <c r="A19" i="1"/>
  <c r="A12" i="1"/>
  <c r="A41" i="1"/>
  <c r="A52" i="1"/>
  <c r="A47" i="1"/>
  <c r="A6" i="1"/>
  <c r="A50" i="1"/>
  <c r="A29" i="1"/>
  <c r="A26" i="1"/>
  <c r="A54" i="1"/>
  <c r="A23" i="1"/>
  <c r="A9" i="1"/>
  <c r="A31" i="1"/>
  <c r="A32" i="1"/>
  <c r="F11" i="1"/>
  <c r="G11" i="1"/>
  <c r="H11" i="1"/>
  <c r="I11" i="1"/>
  <c r="J11" i="1"/>
  <c r="K11" i="1"/>
  <c r="F51" i="1"/>
  <c r="G51" i="1"/>
  <c r="H51" i="1"/>
  <c r="I51" i="1"/>
  <c r="J51" i="1"/>
  <c r="K51" i="1"/>
  <c r="F18" i="1"/>
  <c r="G18" i="1"/>
  <c r="H18" i="1"/>
  <c r="I18" i="1"/>
  <c r="J18" i="1"/>
  <c r="K18" i="1"/>
  <c r="F46" i="1"/>
  <c r="G46" i="1"/>
  <c r="H46" i="1"/>
  <c r="I46" i="1"/>
  <c r="J46" i="1"/>
  <c r="K46" i="1"/>
  <c r="F20" i="1"/>
  <c r="G20" i="1"/>
  <c r="H20" i="1"/>
  <c r="I20" i="1"/>
  <c r="J20" i="1"/>
  <c r="K20" i="1"/>
  <c r="F19" i="1"/>
  <c r="G19" i="1"/>
  <c r="H19" i="1"/>
  <c r="I19" i="1"/>
  <c r="J19" i="1"/>
  <c r="K19" i="1"/>
  <c r="F12" i="1"/>
  <c r="G12" i="1"/>
  <c r="H12" i="1"/>
  <c r="I12" i="1"/>
  <c r="J12" i="1"/>
  <c r="K12" i="1"/>
  <c r="F41" i="1"/>
  <c r="G41" i="1"/>
  <c r="H41" i="1"/>
  <c r="I41" i="1"/>
  <c r="J41" i="1"/>
  <c r="K41" i="1"/>
  <c r="F52" i="1"/>
  <c r="G52" i="1"/>
  <c r="H52" i="1"/>
  <c r="I52" i="1"/>
  <c r="J52" i="1"/>
  <c r="K52" i="1"/>
  <c r="F47" i="1"/>
  <c r="G47" i="1"/>
  <c r="H47" i="1"/>
  <c r="I47" i="1"/>
  <c r="J47" i="1"/>
  <c r="K47" i="1"/>
  <c r="F6" i="1"/>
  <c r="G6" i="1"/>
  <c r="H6" i="1"/>
  <c r="I6" i="1"/>
  <c r="J6" i="1"/>
  <c r="K6" i="1"/>
  <c r="F50" i="1"/>
  <c r="G50" i="1"/>
  <c r="H50" i="1"/>
  <c r="I50" i="1"/>
  <c r="J50" i="1"/>
  <c r="K50" i="1"/>
  <c r="F29" i="1"/>
  <c r="G29" i="1"/>
  <c r="H29" i="1"/>
  <c r="I29" i="1"/>
  <c r="J29" i="1"/>
  <c r="K29" i="1"/>
  <c r="F26" i="1"/>
  <c r="G26" i="1"/>
  <c r="H26" i="1"/>
  <c r="I26" i="1"/>
  <c r="J26" i="1"/>
  <c r="K26" i="1"/>
  <c r="F54" i="1"/>
  <c r="G54" i="1"/>
  <c r="H54" i="1"/>
  <c r="I54" i="1"/>
  <c r="J54" i="1"/>
  <c r="K54" i="1"/>
  <c r="F23" i="1"/>
  <c r="G23" i="1"/>
  <c r="H23" i="1"/>
  <c r="I23" i="1"/>
  <c r="J23" i="1"/>
  <c r="K23" i="1"/>
  <c r="F9" i="1"/>
  <c r="G9" i="1"/>
  <c r="H9" i="1"/>
  <c r="I9" i="1"/>
  <c r="J9" i="1"/>
  <c r="K9" i="1"/>
  <c r="F31" i="1"/>
  <c r="G31" i="1"/>
  <c r="H31" i="1"/>
  <c r="I31" i="1"/>
  <c r="J31" i="1"/>
  <c r="K31" i="1"/>
  <c r="F32" i="1"/>
  <c r="G32" i="1"/>
  <c r="H32" i="1"/>
  <c r="I32" i="1"/>
  <c r="J32" i="1"/>
  <c r="K32" i="1"/>
  <c r="A53" i="1" l="1"/>
  <c r="A35" i="1"/>
  <c r="A27" i="1"/>
  <c r="F53" i="1"/>
  <c r="G53" i="1"/>
  <c r="H53" i="1"/>
  <c r="I53" i="1"/>
  <c r="J53" i="1"/>
  <c r="K53" i="1"/>
  <c r="F35" i="1"/>
  <c r="G35" i="1"/>
  <c r="H35" i="1"/>
  <c r="I35" i="1"/>
  <c r="J35" i="1"/>
  <c r="K35" i="1"/>
  <c r="F27" i="1"/>
  <c r="G27" i="1"/>
  <c r="H27" i="1"/>
  <c r="I27" i="1"/>
  <c r="J27" i="1"/>
  <c r="K27" i="1"/>
  <c r="A97" i="1"/>
  <c r="A60" i="1"/>
  <c r="A91" i="1"/>
  <c r="F97" i="1"/>
  <c r="G97" i="1"/>
  <c r="H97" i="1"/>
  <c r="I97" i="1"/>
  <c r="J97" i="1"/>
  <c r="K97" i="1"/>
  <c r="F60" i="1"/>
  <c r="G60" i="1"/>
  <c r="H60" i="1"/>
  <c r="I60" i="1"/>
  <c r="J60" i="1"/>
  <c r="K60" i="1"/>
  <c r="F91" i="1"/>
  <c r="G91" i="1"/>
  <c r="H91" i="1"/>
  <c r="I91" i="1"/>
  <c r="J91" i="1"/>
  <c r="K91" i="1"/>
  <c r="F30" i="1"/>
  <c r="G30" i="1"/>
  <c r="H30" i="1"/>
  <c r="I30" i="1"/>
  <c r="J30" i="1"/>
  <c r="K30" i="1"/>
  <c r="F84" i="1"/>
  <c r="G84" i="1"/>
  <c r="H84" i="1"/>
  <c r="I84" i="1"/>
  <c r="J84" i="1"/>
  <c r="K84" i="1"/>
  <c r="F5" i="1"/>
  <c r="G5" i="1"/>
  <c r="H5" i="1"/>
  <c r="I5" i="1"/>
  <c r="J5" i="1"/>
  <c r="K5" i="1"/>
  <c r="F43" i="1"/>
  <c r="G43" i="1"/>
  <c r="H43" i="1"/>
  <c r="I43" i="1"/>
  <c r="J43" i="1"/>
  <c r="K43" i="1"/>
  <c r="F44" i="1"/>
  <c r="G44" i="1"/>
  <c r="H44" i="1"/>
  <c r="I44" i="1"/>
  <c r="J44" i="1"/>
  <c r="K44" i="1"/>
  <c r="F96" i="1"/>
  <c r="G96" i="1"/>
  <c r="H96" i="1"/>
  <c r="I96" i="1"/>
  <c r="J96" i="1"/>
  <c r="K96" i="1"/>
  <c r="F95" i="1"/>
  <c r="G95" i="1"/>
  <c r="H95" i="1"/>
  <c r="I95" i="1"/>
  <c r="J95" i="1"/>
  <c r="K95" i="1"/>
  <c r="F69" i="1"/>
  <c r="G69" i="1"/>
  <c r="H69" i="1"/>
  <c r="I69" i="1"/>
  <c r="J69" i="1"/>
  <c r="K69" i="1"/>
  <c r="A30" i="1"/>
  <c r="A84" i="1"/>
  <c r="A5" i="1"/>
  <c r="A43" i="1"/>
  <c r="A44" i="1"/>
  <c r="A96" i="1"/>
  <c r="A95" i="1"/>
  <c r="A69" i="1"/>
  <c r="A61" i="1" l="1"/>
  <c r="A58" i="1"/>
  <c r="A8" i="1"/>
  <c r="A107" i="1"/>
  <c r="A103" i="1"/>
  <c r="A57" i="1"/>
  <c r="A37" i="1"/>
  <c r="A110" i="1"/>
  <c r="A81" i="1"/>
  <c r="F61" i="1"/>
  <c r="G61" i="1"/>
  <c r="H61" i="1"/>
  <c r="I61" i="1"/>
  <c r="J61" i="1"/>
  <c r="K61" i="1"/>
  <c r="F58" i="1"/>
  <c r="G58" i="1"/>
  <c r="H58" i="1"/>
  <c r="I58" i="1"/>
  <c r="J58" i="1"/>
  <c r="K58" i="1"/>
  <c r="F8" i="1"/>
  <c r="G8" i="1"/>
  <c r="H8" i="1"/>
  <c r="I8" i="1"/>
  <c r="J8" i="1"/>
  <c r="K8" i="1"/>
  <c r="F107" i="1"/>
  <c r="G107" i="1"/>
  <c r="H107" i="1"/>
  <c r="I107" i="1"/>
  <c r="J107" i="1"/>
  <c r="K107" i="1"/>
  <c r="F103" i="1"/>
  <c r="G103" i="1"/>
  <c r="H103" i="1"/>
  <c r="I103" i="1"/>
  <c r="J103" i="1"/>
  <c r="K103" i="1"/>
  <c r="F57" i="1"/>
  <c r="G57" i="1"/>
  <c r="H57" i="1"/>
  <c r="I57" i="1"/>
  <c r="J57" i="1"/>
  <c r="K57" i="1"/>
  <c r="F37" i="1"/>
  <c r="G37" i="1"/>
  <c r="H37" i="1"/>
  <c r="I37" i="1"/>
  <c r="J37" i="1"/>
  <c r="K37" i="1"/>
  <c r="F110" i="1"/>
  <c r="G110" i="1"/>
  <c r="H110" i="1"/>
  <c r="I110" i="1"/>
  <c r="J110" i="1"/>
  <c r="K110" i="1"/>
  <c r="F81" i="1"/>
  <c r="G81" i="1"/>
  <c r="H81" i="1"/>
  <c r="I81" i="1"/>
  <c r="J81" i="1"/>
  <c r="K81" i="1"/>
  <c r="F82" i="1" l="1"/>
  <c r="G82" i="1"/>
  <c r="H82" i="1"/>
  <c r="I82" i="1"/>
  <c r="J82" i="1"/>
  <c r="K82" i="1"/>
  <c r="F70" i="1"/>
  <c r="G70" i="1"/>
  <c r="H70" i="1"/>
  <c r="I70" i="1"/>
  <c r="J70" i="1"/>
  <c r="K70" i="1"/>
  <c r="F73" i="1"/>
  <c r="G73" i="1"/>
  <c r="H73" i="1"/>
  <c r="I73" i="1"/>
  <c r="J73" i="1"/>
  <c r="K73" i="1"/>
  <c r="F105" i="1"/>
  <c r="G105" i="1"/>
  <c r="H105" i="1"/>
  <c r="I105" i="1"/>
  <c r="J105" i="1"/>
  <c r="K105" i="1"/>
  <c r="F17" i="1"/>
  <c r="G17" i="1"/>
  <c r="H17" i="1"/>
  <c r="I17" i="1"/>
  <c r="J17" i="1"/>
  <c r="K17" i="1"/>
  <c r="F15" i="1"/>
  <c r="G15" i="1"/>
  <c r="H15" i="1"/>
  <c r="I15" i="1"/>
  <c r="J15" i="1"/>
  <c r="K15" i="1"/>
  <c r="F87" i="1"/>
  <c r="G87" i="1"/>
  <c r="H87" i="1"/>
  <c r="I87" i="1"/>
  <c r="J87" i="1"/>
  <c r="K87" i="1"/>
  <c r="A82" i="1"/>
  <c r="A70" i="1"/>
  <c r="A73" i="1"/>
  <c r="A105" i="1"/>
  <c r="A17" i="1"/>
  <c r="A15" i="1"/>
  <c r="A87" i="1"/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71" i="1"/>
  <c r="G71" i="1"/>
  <c r="H71" i="1"/>
  <c r="I71" i="1"/>
  <c r="J71" i="1"/>
  <c r="K71" i="1"/>
  <c r="A71" i="1"/>
  <c r="F13" i="1"/>
  <c r="G13" i="1"/>
  <c r="H13" i="1"/>
  <c r="I13" i="1"/>
  <c r="J13" i="1"/>
  <c r="K13" i="1"/>
  <c r="F65" i="1"/>
  <c r="G65" i="1"/>
  <c r="H65" i="1"/>
  <c r="I65" i="1"/>
  <c r="J65" i="1"/>
  <c r="K65" i="1"/>
  <c r="F80" i="1"/>
  <c r="G80" i="1"/>
  <c r="H80" i="1"/>
  <c r="I80" i="1"/>
  <c r="J80" i="1"/>
  <c r="K8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76" i="1"/>
  <c r="G76" i="1"/>
  <c r="H76" i="1"/>
  <c r="I76" i="1"/>
  <c r="J76" i="1"/>
  <c r="K76" i="1"/>
  <c r="F16" i="1"/>
  <c r="G16" i="1"/>
  <c r="H16" i="1"/>
  <c r="I16" i="1"/>
  <c r="J16" i="1"/>
  <c r="K16" i="1"/>
  <c r="F77" i="1"/>
  <c r="G77" i="1"/>
  <c r="H77" i="1"/>
  <c r="I77" i="1"/>
  <c r="J77" i="1"/>
  <c r="K77" i="1"/>
  <c r="F78" i="1"/>
  <c r="G78" i="1"/>
  <c r="H78" i="1"/>
  <c r="I78" i="1"/>
  <c r="J78" i="1"/>
  <c r="K78" i="1"/>
  <c r="F66" i="1"/>
  <c r="G66" i="1"/>
  <c r="H66" i="1"/>
  <c r="I66" i="1"/>
  <c r="J66" i="1"/>
  <c r="K66" i="1"/>
  <c r="F59" i="1"/>
  <c r="G59" i="1"/>
  <c r="H59" i="1"/>
  <c r="I59" i="1"/>
  <c r="J59" i="1"/>
  <c r="K59" i="1"/>
  <c r="F72" i="1"/>
  <c r="G72" i="1"/>
  <c r="H72" i="1"/>
  <c r="I72" i="1"/>
  <c r="J72" i="1"/>
  <c r="K72" i="1"/>
  <c r="F86" i="1"/>
  <c r="G86" i="1"/>
  <c r="H86" i="1"/>
  <c r="I86" i="1"/>
  <c r="J86" i="1"/>
  <c r="K86" i="1"/>
  <c r="F85" i="1"/>
  <c r="G85" i="1"/>
  <c r="H85" i="1"/>
  <c r="I85" i="1"/>
  <c r="J85" i="1"/>
  <c r="K85" i="1"/>
  <c r="F39" i="1"/>
  <c r="G39" i="1"/>
  <c r="H39" i="1"/>
  <c r="I39" i="1"/>
  <c r="J39" i="1"/>
  <c r="K39" i="1"/>
  <c r="F88" i="1"/>
  <c r="G88" i="1"/>
  <c r="H88" i="1"/>
  <c r="I88" i="1"/>
  <c r="J88" i="1"/>
  <c r="K88" i="1"/>
  <c r="F56" i="1"/>
  <c r="G56" i="1"/>
  <c r="H56" i="1"/>
  <c r="I56" i="1"/>
  <c r="J56" i="1"/>
  <c r="K56" i="1"/>
  <c r="F63" i="1"/>
  <c r="G63" i="1"/>
  <c r="H63" i="1"/>
  <c r="I63" i="1"/>
  <c r="J63" i="1"/>
  <c r="K63" i="1"/>
  <c r="F108" i="1"/>
  <c r="G108" i="1"/>
  <c r="H108" i="1"/>
  <c r="I108" i="1"/>
  <c r="J108" i="1"/>
  <c r="K108" i="1"/>
  <c r="F74" i="1"/>
  <c r="G74" i="1"/>
  <c r="H74" i="1"/>
  <c r="I74" i="1"/>
  <c r="J74" i="1"/>
  <c r="K74" i="1"/>
  <c r="F49" i="1"/>
  <c r="G49" i="1"/>
  <c r="H49" i="1"/>
  <c r="I49" i="1"/>
  <c r="J49" i="1"/>
  <c r="K49" i="1"/>
  <c r="F109" i="1"/>
  <c r="G109" i="1"/>
  <c r="H109" i="1"/>
  <c r="I109" i="1"/>
  <c r="J109" i="1"/>
  <c r="K109" i="1"/>
  <c r="F89" i="1"/>
  <c r="G89" i="1"/>
  <c r="H89" i="1"/>
  <c r="I89" i="1"/>
  <c r="J89" i="1"/>
  <c r="K89" i="1"/>
  <c r="F42" i="1"/>
  <c r="G42" i="1"/>
  <c r="H42" i="1"/>
  <c r="I42" i="1"/>
  <c r="J42" i="1"/>
  <c r="K42" i="1"/>
  <c r="F64" i="1"/>
  <c r="G64" i="1"/>
  <c r="H64" i="1"/>
  <c r="I64" i="1"/>
  <c r="J64" i="1"/>
  <c r="K64" i="1"/>
  <c r="F79" i="1"/>
  <c r="G79" i="1"/>
  <c r="H79" i="1"/>
  <c r="I79" i="1"/>
  <c r="J79" i="1"/>
  <c r="K79" i="1"/>
  <c r="F106" i="1"/>
  <c r="G106" i="1"/>
  <c r="H106" i="1"/>
  <c r="I106" i="1"/>
  <c r="J106" i="1"/>
  <c r="K106" i="1"/>
  <c r="F90" i="1"/>
  <c r="G90" i="1"/>
  <c r="H90" i="1"/>
  <c r="I90" i="1"/>
  <c r="J90" i="1"/>
  <c r="K90" i="1"/>
  <c r="F102" i="1"/>
  <c r="G102" i="1"/>
  <c r="H102" i="1"/>
  <c r="I102" i="1"/>
  <c r="J102" i="1"/>
  <c r="K102" i="1"/>
  <c r="F36" i="1"/>
  <c r="G36" i="1"/>
  <c r="H36" i="1"/>
  <c r="I36" i="1"/>
  <c r="J36" i="1"/>
  <c r="K36" i="1"/>
  <c r="A13" i="1"/>
  <c r="A65" i="1"/>
  <c r="A80" i="1"/>
  <c r="A101" i="1"/>
  <c r="A100" i="1"/>
  <c r="A76" i="1"/>
  <c r="A16" i="1"/>
  <c r="A77" i="1"/>
  <c r="A78" i="1"/>
  <c r="A66" i="1"/>
  <c r="A59" i="1"/>
  <c r="A72" i="1"/>
  <c r="A86" i="1"/>
  <c r="A85" i="1"/>
  <c r="A39" i="1"/>
  <c r="A88" i="1"/>
  <c r="A56" i="1"/>
  <c r="A63" i="1"/>
  <c r="A108" i="1"/>
  <c r="A74" i="1"/>
  <c r="A49" i="1"/>
  <c r="A109" i="1"/>
  <c r="A89" i="1"/>
  <c r="A42" i="1"/>
  <c r="A64" i="1"/>
  <c r="A79" i="1"/>
  <c r="A106" i="1"/>
  <c r="A90" i="1"/>
  <c r="A102" i="1"/>
  <c r="A36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21" i="1"/>
  <c r="G21" i="1"/>
  <c r="H21" i="1"/>
  <c r="I21" i="1"/>
  <c r="J21" i="1"/>
  <c r="K21" i="1"/>
  <c r="A21" i="1"/>
  <c r="F67" i="1"/>
  <c r="G67" i="1"/>
  <c r="H67" i="1"/>
  <c r="I67" i="1"/>
  <c r="J67" i="1"/>
  <c r="K67" i="1"/>
  <c r="F104" i="1"/>
  <c r="G104" i="1"/>
  <c r="H104" i="1"/>
  <c r="I104" i="1"/>
  <c r="J104" i="1"/>
  <c r="K104" i="1"/>
  <c r="F25" i="1"/>
  <c r="G25" i="1"/>
  <c r="H25" i="1"/>
  <c r="I25" i="1"/>
  <c r="J25" i="1"/>
  <c r="K25" i="1"/>
  <c r="F75" i="1"/>
  <c r="G75" i="1"/>
  <c r="H75" i="1"/>
  <c r="I75" i="1"/>
  <c r="J75" i="1"/>
  <c r="K75" i="1"/>
  <c r="F83" i="1"/>
  <c r="G83" i="1"/>
  <c r="H83" i="1"/>
  <c r="I83" i="1"/>
  <c r="J83" i="1"/>
  <c r="K83" i="1"/>
  <c r="F55" i="1"/>
  <c r="G55" i="1"/>
  <c r="H55" i="1"/>
  <c r="I55" i="1"/>
  <c r="J55" i="1"/>
  <c r="K55" i="1"/>
  <c r="F62" i="1"/>
  <c r="G62" i="1"/>
  <c r="H62" i="1"/>
  <c r="I62" i="1"/>
  <c r="J62" i="1"/>
  <c r="K62" i="1"/>
  <c r="A67" i="1"/>
  <c r="A104" i="1"/>
  <c r="A25" i="1"/>
  <c r="A75" i="1"/>
  <c r="A83" i="1"/>
  <c r="A55" i="1"/>
  <c r="A62" i="1"/>
  <c r="F48" i="1" l="1"/>
  <c r="G48" i="1"/>
  <c r="H48" i="1"/>
  <c r="I48" i="1"/>
  <c r="J48" i="1"/>
  <c r="K48" i="1"/>
  <c r="F24" i="1"/>
  <c r="G24" i="1"/>
  <c r="H24" i="1"/>
  <c r="I24" i="1"/>
  <c r="J24" i="1"/>
  <c r="K24" i="1"/>
  <c r="F98" i="1"/>
  <c r="G98" i="1"/>
  <c r="H98" i="1"/>
  <c r="I98" i="1"/>
  <c r="J98" i="1"/>
  <c r="K98" i="1"/>
  <c r="F93" i="1"/>
  <c r="G93" i="1"/>
  <c r="H93" i="1"/>
  <c r="I93" i="1"/>
  <c r="J93" i="1"/>
  <c r="K93" i="1"/>
  <c r="F68" i="1"/>
  <c r="G68" i="1"/>
  <c r="H68" i="1"/>
  <c r="I68" i="1"/>
  <c r="J68" i="1"/>
  <c r="K68" i="1"/>
  <c r="F94" i="1"/>
  <c r="G94" i="1"/>
  <c r="H94" i="1"/>
  <c r="I94" i="1"/>
  <c r="J94" i="1"/>
  <c r="K94" i="1"/>
  <c r="A48" i="1"/>
  <c r="A24" i="1"/>
  <c r="A98" i="1"/>
  <c r="A93" i="1"/>
  <c r="A68" i="1"/>
  <c r="A94" i="1"/>
  <c r="F99" i="1"/>
  <c r="G99" i="1"/>
  <c r="H99" i="1"/>
  <c r="I99" i="1"/>
  <c r="J99" i="1"/>
  <c r="K99" i="1"/>
  <c r="A99" i="1"/>
  <c r="A33" i="1" l="1"/>
  <c r="F33" i="1"/>
  <c r="G33" i="1"/>
  <c r="H33" i="1"/>
  <c r="I33" i="1"/>
  <c r="J33" i="1"/>
  <c r="K33" i="1"/>
  <c r="F7" i="1" l="1"/>
  <c r="G7" i="1"/>
  <c r="H7" i="1"/>
  <c r="I7" i="1"/>
  <c r="J7" i="1"/>
  <c r="K7" i="1"/>
  <c r="A7" i="1"/>
  <c r="F45" i="1" l="1"/>
  <c r="G45" i="1"/>
  <c r="H45" i="1"/>
  <c r="I45" i="1"/>
  <c r="J45" i="1"/>
  <c r="K45" i="1"/>
  <c r="F40" i="1"/>
  <c r="G40" i="1"/>
  <c r="H40" i="1"/>
  <c r="I40" i="1"/>
  <c r="J40" i="1"/>
  <c r="K40" i="1"/>
  <c r="A45" i="1"/>
  <c r="A40" i="1"/>
  <c r="A34" i="1" l="1"/>
  <c r="F34" i="1"/>
  <c r="G34" i="1"/>
  <c r="H34" i="1"/>
  <c r="I34" i="1"/>
  <c r="J34" i="1"/>
  <c r="K34" i="1"/>
  <c r="A28" i="1"/>
  <c r="F28" i="1"/>
  <c r="G28" i="1"/>
  <c r="H28" i="1"/>
  <c r="I28" i="1"/>
  <c r="J28" i="1"/>
  <c r="K28" i="1"/>
  <c r="A22" i="1" l="1"/>
  <c r="F22" i="1"/>
  <c r="G22" i="1"/>
  <c r="H22" i="1"/>
  <c r="I22" i="1"/>
  <c r="J22" i="1"/>
  <c r="K22" i="1"/>
  <c r="F92" i="1" l="1"/>
  <c r="G92" i="1"/>
  <c r="H92" i="1"/>
  <c r="I92" i="1"/>
  <c r="J92" i="1"/>
  <c r="K92" i="1"/>
  <c r="A92" i="1"/>
  <c r="F14" i="1" l="1"/>
  <c r="G14" i="1"/>
  <c r="H14" i="1"/>
  <c r="I14" i="1"/>
  <c r="J14" i="1"/>
  <c r="K14" i="1"/>
  <c r="A14" i="1"/>
  <c r="A10" i="1" l="1"/>
  <c r="F10" i="1"/>
  <c r="G10" i="1"/>
  <c r="H10" i="1"/>
  <c r="I10" i="1"/>
  <c r="J10" i="1"/>
  <c r="K1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<sst xmlns="http://schemas.openxmlformats.org/spreadsheetml/2006/main" count="13744" uniqueCount="2705">
  <si>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</si>
  <si>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</si>
  <si>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</si>
  <si>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</si>
  <si>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</si>
  <si>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</si>
  <si>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</si>
  <si>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</si>
  <si>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</si>
  <si>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</si>
  <si>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</si>
  <si>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</si>
  <si>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</si>
  <si>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</si>
  <si>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</si>
  <si>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</si>
  <si>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</si>
  <si>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</si>
  <si>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</si>
  <si>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</si>
  <si>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</si>
  <si>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</si>
  <si>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</si>
  <si>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</si>
  <si>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</si>
  <si>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</si>
  <si>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</si>
  <si>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</si>
  <si>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</si>
  <si>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</si>
  <si>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</si>
  <si>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</si>
  <si>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</si>
  <si>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</si>
  <si>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</si>
  <si>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</si>
  <si>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</si>
  <si>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</si>
  <si>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</si>
  <si>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</si>
  <si>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</si>
  <si>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</si>
  <si>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</si>
  <si>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</si>
  <si>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</si>
  <si>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</si>
  <si>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</si>
  <si>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</si>
  <si>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</si>
  <si>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</si>
  <si>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</si>
  <si>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</si>
  <si>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</si>
  <si>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</si>
  <si>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</si>
  <si>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</si>
  <si>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</si>
  <si>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</si>
  <si>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</si>
  <si>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</si>
  <si>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</si>
  <si>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</si>
  <si>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</si>
  <si>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</si>
  <si>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</si>
  <si>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</si>
  <si>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</si>
  <si>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</si>
  <si>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</si>
  <si>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</si>
  <si>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</si>
  <si>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</si>
  <si>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</si>
  <si>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</si>
  <si>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</si>
  <si>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</si>
  <si>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</si>
  <si>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</si>
  <si>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</si>
  <si>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</si>
  <si>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</si>
  <si>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</si>
  <si>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</si>
  <si>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</si>
  <si>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</si>
  <si>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</si>
  <si>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</si>
  <si>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</si>
  <si>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</si>
  <si>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</si>
  <si>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</si>
  <si>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</si>
  <si>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</si>
  <si>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</si>
  <si>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</si>
  <si>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</si>
  <si>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</si>
  <si>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</si>
  <si>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</si>
  <si>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</si>
  <si>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</si>
  <si>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</si>
  <si>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</si>
  <si>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</si>
  <si>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</si>
  <si>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</si>
  <si>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</si>
  <si>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</si>
  <si>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</si>
  <si>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</si>
  <si>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</si>
  <si>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</si>
  <si>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</si>
  <si>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</si>
  <si>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</si>
  <si>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</si>
  <si>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</si>
  <si>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</si>
  <si>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</si>
  <si>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</si>
  <si>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</si>
  <si>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</si>
  <si>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</si>
  <si>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</si>
  <si>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</si>
  <si>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</si>
  <si>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</si>
  <si>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</si>
  <si>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</si>
  <si>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</si>
  <si>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</si>
  <si>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</si>
  <si>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</si>
  <si>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</si>
  <si>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</si>
  <si>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</si>
  <si>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</si>
  <si>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</si>
  <si>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</si>
  <si>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</si>
  <si>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</si>
  <si>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</si>
  <si>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</si>
  <si>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</si>
  <si>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</si>
  <si>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</si>
  <si>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</si>
  <si>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</si>
  <si>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</si>
  <si>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</si>
  <si>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</si>
  <si>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</si>
  <si>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</si>
  <si>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</si>
  <si>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</si>
  <si>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</si>
  <si>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</si>
  <si>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</si>
  <si>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</si>
  <si>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</si>
  <si>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</si>
  <si>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</si>
  <si>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</si>
  <si>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</si>
  <si>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</si>
  <si>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</si>
  <si>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</si>
  <si>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</si>
  <si>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</si>
  <si>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</si>
  <si>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</si>
  <si>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</si>
  <si>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</si>
  <si>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</si>
  <si>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</si>
  <si>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</si>
  <si>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</si>
  <si>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</si>
  <si>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</si>
  <si>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</si>
  <si>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</si>
  <si>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</si>
  <si>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</si>
  <si>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</si>
  <si>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</si>
  <si>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</si>
  <si>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</si>
  <si>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</si>
  <si>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</si>
  <si>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</si>
  <si>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</si>
  <si>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</si>
  <si>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</si>
  <si>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</si>
  <si>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</si>
  <si>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</si>
  <si>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</si>
  <si>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</si>
  <si>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</si>
  <si>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</si>
  <si>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</si>
  <si>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</si>
  <si>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</si>
  <si>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</si>
  <si>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</si>
  <si>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</si>
  <si>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</si>
  <si>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</si>
  <si>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</si>
  <si>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</si>
  <si>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</si>
  <si>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</si>
  <si>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</si>
  <si>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</si>
  <si>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</si>
  <si>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</si>
  <si>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</si>
  <si>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</si>
  <si>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</si>
  <si>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</si>
  <si>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</si>
  <si>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</si>
  <si>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</si>
  <si>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</si>
  <si>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</si>
  <si>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</si>
  <si>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</si>
  <si>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</si>
  <si>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</si>
  <si>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</si>
  <si>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</si>
  <si>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</si>
  <si>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</si>
  <si>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</si>
  <si>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</si>
  <si>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</si>
  <si>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</si>
  <si>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</si>
  <si>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</si>
  <si>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</si>
  <si>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</si>
  <si>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</si>
  <si>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</si>
  <si>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</si>
  <si>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</si>
  <si>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</si>
  <si>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</si>
  <si>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</si>
  <si>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</si>
  <si>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</si>
  <si>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</si>
  <si>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</si>
  <si>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</si>
  <si>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</si>
  <si>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</si>
  <si>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</si>
  <si>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</si>
  <si>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</si>
  <si>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</si>
  <si>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</si>
  <si>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</si>
  <si>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</si>
  <si>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</si>
  <si>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</si>
  <si>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</si>
  <si>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</si>
  <si>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</si>
  <si>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</si>
  <si>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</si>
  <si>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</si>
  <si>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</si>
  <si>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</si>
  <si>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</si>
  <si>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</si>
  <si>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</si>
  <si>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</si>
  <si>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</si>
  <si>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</si>
  <si>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</si>
  <si>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</si>
  <si>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</si>
  <si>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</si>
  <si>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</si>
  <si>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</si>
  <si>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</si>
  <si>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</si>
  <si>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</si>
  <si>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</si>
  <si>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</si>
  <si>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</si>
  <si>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</si>
  <si>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</si>
  <si>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</si>
  <si>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</si>
  <si>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</si>
  <si>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</si>
  <si>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</si>
  <si>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</si>
  <si>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</si>
  <si>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</si>
  <si>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</si>
  <si>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</si>
  <si>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</si>
  <si>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</si>
  <si>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</si>
  <si>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</si>
  <si>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</si>
  <si>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</si>
  <si>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</si>
  <si>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</si>
  <si>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</si>
  <si>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</si>
  <si>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</si>
  <si>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</si>
  <si>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</si>
  <si>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</si>
  <si>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</si>
  <si>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</si>
  <si>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</si>
  <si>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</si>
  <si>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</si>
  <si>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</si>
  <si>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</si>
  <si>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</si>
  <si>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</si>
  <si>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</si>
  <si>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</si>
  <si>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</si>
  <si>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</si>
  <si>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</si>
  <si>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</si>
  <si>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</si>
  <si>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</si>
  <si>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</si>
  <si>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</si>
  <si>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</si>
  <si>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</si>
  <si>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</si>
  <si>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</si>
  <si>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</si>
  <si>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</si>
  <si>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</si>
  <si>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</si>
  <si>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</si>
  <si>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</si>
  <si>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</si>
  <si>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</si>
  <si>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</si>
  <si>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</si>
  <si>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</si>
  <si>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</si>
  <si>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</si>
  <si>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</si>
  <si>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</si>
  <si>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</si>
  <si>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</si>
  <si>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</si>
  <si>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</si>
  <si>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</si>
  <si>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</si>
  <si>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</si>
  <si>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</si>
  <si>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</si>
  <si>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</si>
  <si>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</si>
  <si>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</si>
  <si>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</si>
  <si>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</si>
  <si>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</si>
  <si>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</si>
  <si>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</si>
  <si>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</si>
  <si>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</si>
  <si>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</si>
  <si>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</si>
  <si>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</si>
  <si>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</si>
  <si>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</si>
  <si>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</si>
  <si>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</si>
  <si>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</si>
  <si>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</si>
  <si>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</si>
  <si>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</si>
  <si>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</si>
  <si>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</si>
  <si>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</si>
  <si>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</si>
  <si>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</si>
  <si>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</si>
  <si>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</si>
  <si>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</si>
  <si>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</si>
  <si>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</si>
  <si>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</si>
  <si>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</si>
  <si>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</si>
  <si>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</si>
  <si>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</si>
  <si>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</si>
  <si>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</si>
  <si>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</si>
  <si>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</si>
  <si>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</si>
  <si>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</si>
  <si>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</si>
  <si>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</si>
  <si>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</si>
  <si>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</si>
  <si>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</si>
  <si>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</si>
  <si>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</si>
  <si>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</si>
  <si>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</si>
  <si>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</si>
  <si>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</si>
  <si>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</si>
  <si>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</si>
  <si>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</si>
  <si>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</si>
  <si>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</si>
  <si>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</si>
  <si>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</si>
  <si>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</si>
  <si>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</si>
  <si>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</si>
  <si>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</si>
  <si>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</si>
  <si>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</si>
  <si>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</si>
  <si>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</si>
  <si>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</si>
  <si>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</si>
  <si>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</si>
  <si>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</si>
  <si>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</si>
  <si>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</si>
  <si>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</si>
  <si>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</si>
  <si>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</si>
  <si>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</si>
  <si>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</si>
  <si>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</si>
  <si>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</si>
  <si>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</si>
  <si>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</si>
  <si>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</si>
  <si>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</si>
  <si>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</si>
  <si>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</si>
  <si>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</si>
  <si>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</si>
  <si>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</si>
  <si>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</si>
  <si>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</si>
  <si>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</si>
  <si>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</si>
  <si>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</si>
  <si>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</si>
  <si>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</si>
  <si>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</si>
  <si>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</si>
  <si>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</si>
  <si>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</si>
  <si>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</si>
  <si>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</si>
  <si>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</si>
  <si>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</si>
  <si>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</si>
  <si>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</si>
  <si>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</si>
  <si>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</si>
  <si>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</si>
  <si>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</si>
  <si>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</si>
  <si>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</si>
  <si>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</si>
  <si>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</si>
  <si>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</si>
  <si>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</si>
  <si>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</si>
  <si>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</si>
  <si>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</si>
  <si>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</si>
  <si>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</si>
  <si>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</si>
  <si>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</si>
  <si>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</si>
  <si>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</si>
  <si>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</si>
  <si>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</si>
  <si>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</si>
  <si>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</si>
  <si>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</si>
  <si>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</si>
  <si>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</si>
  <si>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</si>
  <si>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</si>
  <si>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</si>
  <si>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</si>
  <si>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</si>
  <si>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</si>
  <si>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</si>
  <si>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</si>
  <si>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</si>
  <si>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</si>
  <si>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</si>
  <si>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</si>
  <si>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</si>
  <si>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</si>
  <si>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</si>
  <si>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</si>
  <si>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</si>
  <si>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</si>
  <si>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</si>
  <si>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</si>
  <si>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</si>
  <si>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</si>
  <si>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</si>
  <si>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</si>
  <si>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</si>
  <si>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</si>
  <si>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</si>
  <si>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</si>
  <si>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</si>
  <si>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</si>
  <si>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</si>
  <si>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</si>
  <si>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</si>
  <si>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</si>
  <si>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</si>
  <si>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</si>
  <si>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</si>
  <si>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</si>
  <si>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</si>
  <si>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</si>
  <si>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</si>
  <si>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</si>
  <si>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</si>
  <si>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</si>
  <si>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</si>
  <si>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</si>
  <si>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</si>
  <si>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</si>
  <si>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</si>
  <si>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</si>
  <si>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</si>
  <si>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</si>
  <si>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</si>
  <si>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</si>
  <si>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</si>
  <si>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</si>
  <si>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</si>
  <si>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</si>
  <si>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</si>
  <si>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</si>
  <si>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</si>
  <si>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</si>
  <si>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</si>
  <si>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</si>
  <si>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</si>
  <si>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</si>
  <si>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</si>
  <si>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</si>
  <si>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</si>
  <si>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</si>
  <si>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</si>
  <si>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</si>
  <si>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</si>
  <si>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</si>
  <si>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</si>
  <si>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</si>
  <si>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</si>
  <si>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</si>
  <si>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</si>
  <si>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</si>
  <si>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</si>
  <si>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</si>
  <si>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</si>
  <si>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</si>
  <si>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</si>
  <si>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</si>
  <si>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</si>
  <si>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</si>
  <si>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</si>
  <si>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</si>
  <si>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</si>
  <si>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</si>
  <si>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</si>
  <si>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</si>
  <si>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</si>
  <si>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</si>
  <si>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</si>
  <si>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</si>
  <si>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</si>
  <si>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</si>
  <si>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</si>
  <si>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</si>
  <si>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</si>
  <si>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</si>
  <si>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</si>
  <si>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</si>
  <si>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</si>
  <si>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</si>
  <si>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</si>
  <si>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</si>
  <si>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</si>
  <si>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</si>
  <si>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</si>
  <si>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</si>
  <si>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</si>
  <si>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</si>
  <si>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</si>
  <si>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</si>
  <si>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</si>
  <si>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</si>
  <si>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</si>
  <si>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</si>
  <si>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</si>
  <si>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</si>
  <si>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</si>
  <si>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</si>
  <si>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</si>
  <si>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</si>
  <si>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</si>
  <si>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</si>
  <si>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</si>
  <si>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</si>
  <si>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</si>
  <si>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</si>
  <si>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</si>
  <si>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</si>
  <si>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</si>
  <si>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</si>
  <si>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</si>
  <si>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</si>
  <si>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</si>
  <si>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</si>
  <si>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</si>
  <si>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</si>
  <si>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</si>
  <si>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</si>
  <si>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</si>
  <si>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</si>
  <si>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</si>
  <si>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</si>
  <si>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</si>
  <si>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</si>
  <si>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</si>
  <si>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</si>
  <si>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</si>
  <si>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</si>
  <si>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</si>
  <si>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</si>
  <si>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</si>
  <si>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</si>
  <si>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</si>
  <si>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</si>
  <si>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</si>
  <si>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</si>
  <si>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</si>
  <si>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</si>
  <si>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</si>
  <si>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</si>
  <si>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</si>
  <si>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</si>
  <si>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</si>
  <si>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</si>
  <si>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</si>
  <si>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</si>
  <si>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</si>
  <si>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</si>
  <si>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</si>
  <si>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</si>
  <si>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</si>
  <si>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</si>
  <si>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</si>
  <si>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</si>
  <si>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</si>
  <si>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</si>
  <si>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</si>
  <si>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</si>
  <si>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</si>
  <si>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</si>
  <si>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</si>
  <si>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</si>
  <si>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</si>
  <si>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</si>
  <si>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</si>
  <si>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</si>
  <si>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</si>
  <si>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</si>
  <si>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</si>
  <si>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</si>
  <si>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</si>
  <si>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</si>
  <si>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</si>
  <si>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</si>
  <si>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</si>
  <si>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</si>
  <si>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</si>
  <si>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</si>
  <si>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</si>
  <si>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</si>
  <si>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</si>
  <si>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</si>
  <si>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</si>
  <si>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</si>
  <si>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</si>
  <si>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</si>
  <si>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</si>
  <si>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</si>
  <si>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</si>
  <si>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</si>
  <si>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</si>
  <si>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</si>
  <si>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</si>
  <si>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</si>
  <si>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</si>
  <si>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</si>
  <si>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</si>
  <si>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</si>
  <si>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</si>
  <si>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</si>
  <si>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</si>
  <si>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</si>
  <si>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</si>
  <si>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</si>
  <si>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</si>
  <si>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</si>
  <si>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</si>
  <si>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</si>
  <si>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</si>
  <si>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</si>
  <si>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</si>
  <si>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</si>
  <si>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</si>
  <si>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</si>
  <si>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</si>
  <si>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</si>
  <si>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</si>
  <si>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</si>
  <si>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</si>
  <si>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</si>
  <si>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</si>
  <si>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</si>
  <si>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</si>
  <si>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</si>
  <si>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</si>
  <si>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</si>
  <si>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</si>
  <si>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</si>
  <si>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</si>
  <si>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</si>
  <si>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</si>
  <si>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</si>
  <si>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</si>
  <si>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</si>
  <si>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</si>
  <si>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</si>
  <si>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</si>
  <si>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</si>
  <si>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</si>
  <si>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</si>
  <si>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</si>
  <si>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</si>
  <si>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</si>
  <si>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</si>
  <si>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</si>
  <si>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</si>
  <si>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</si>
  <si>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</si>
  <si>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</si>
  <si>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</si>
  <si>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</si>
  <si>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</si>
  <si>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</si>
  <si>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</si>
  <si>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</si>
  <si>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</si>
  <si>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</si>
  <si>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</si>
  <si>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</si>
  <si>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</si>
  <si>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</si>
  <si>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</si>
  <si>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</si>
  <si>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</si>
  <si>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</si>
  <si>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</si>
  <si>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</si>
  <si>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</si>
  <si>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</si>
  <si>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</si>
  <si>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</si>
  <si>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</si>
  <si>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</si>
  <si>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</si>
  <si>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</si>
  <si>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</si>
  <si>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</si>
  <si>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</si>
  <si>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</si>
  <si>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</si>
  <si>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</si>
  <si>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</si>
  <si>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</si>
  <si>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</si>
  <si>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</si>
  <si>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</si>
  <si>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</si>
  <si>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</si>
  <si>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</si>
  <si>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</si>
  <si>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</si>
  <si>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</si>
  <si>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</si>
  <si>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</si>
  <si>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</si>
  <si>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</si>
  <si>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</si>
  <si>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</si>
  <si>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</si>
  <si>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</si>
  <si>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</si>
  <si>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</si>
  <si>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</si>
  <si>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</si>
  <si>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</si>
  <si>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</si>
  <si>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</si>
  <si>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</si>
  <si>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</si>
  <si>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</si>
  <si>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</si>
  <si>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</si>
  <si>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</si>
  <si>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</si>
  <si>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</si>
  <si>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</si>
  <si>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</si>
  <si>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</si>
  <si>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</si>
  <si>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</si>
  <si>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</si>
  <si>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</si>
  <si>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</si>
  <si>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</si>
  <si>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</si>
  <si>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</si>
  <si>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</si>
  <si>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</si>
  <si>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</si>
  <si>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</si>
  <si>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</si>
  <si>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</si>
  <si>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</si>
  <si>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</si>
  <si>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</si>
  <si>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</si>
  <si>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</si>
  <si>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</si>
  <si>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</si>
  <si>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</si>
  <si>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</si>
  <si>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</si>
  <si>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</si>
  <si>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</si>
  <si>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</si>
  <si>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</si>
  <si>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</si>
  <si>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</si>
  <si>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</si>
  <si>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</si>
  <si>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</si>
  <si>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</si>
  <si>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</si>
  <si>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</si>
  <si>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</si>
  <si>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</si>
  <si>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</si>
  <si>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</si>
  <si>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</si>
  <si>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</si>
  <si>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</si>
  <si>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</si>
  <si>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</si>
  <si>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</si>
  <si>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</si>
  <si>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</si>
  <si>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</si>
  <si>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</si>
  <si>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</si>
  <si>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</si>
  <si>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</si>
  <si>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</si>
  <si>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</si>
  <si>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</si>
  <si>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</si>
  <si>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</si>
  <si>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</si>
  <si>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</si>
  <si>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</si>
  <si>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</si>
  <si>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</si>
  <si>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</si>
  <si>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</si>
  <si>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</si>
  <si>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</si>
  <si>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</si>
  <si>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</si>
  <si>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</si>
  <si>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</si>
  <si>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</si>
  <si>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</si>
  <si>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</si>
  <si>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</si>
  <si>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</si>
  <si>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</si>
  <si>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</si>
  <si>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</si>
  <si>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</si>
  <si>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</si>
  <si>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</si>
  <si>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</si>
  <si>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</si>
  <si>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</si>
  <si>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</si>
  <si>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</si>
  <si>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</si>
  <si>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</si>
  <si>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</si>
  <si>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</si>
  <si>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</si>
  <si>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</si>
  <si>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</si>
  <si>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</si>
  <si>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</si>
  <si>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</si>
  <si>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</si>
  <si>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</si>
  <si>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</si>
  <si>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</si>
  <si>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</si>
  <si>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</si>
  <si>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</si>
  <si>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</si>
  <si>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</si>
  <si>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</si>
  <si>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</si>
  <si>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</si>
  <si>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</si>
  <si>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</si>
  <si>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</si>
  <si>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</si>
  <si>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</si>
  <si>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</si>
  <si>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</si>
  <si>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</si>
  <si>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</si>
  <si>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</si>
  <si>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</si>
  <si>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</si>
  <si>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</si>
  <si>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</si>
  <si>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</si>
  <si>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</si>
  <si>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</si>
  <si>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</si>
  <si>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</si>
  <si>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</si>
  <si>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</si>
  <si>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</si>
  <si>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</si>
  <si>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</si>
  <si>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</si>
  <si>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</si>
  <si>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</si>
  <si>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</si>
  <si>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</si>
  <si>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</si>
  <si>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</si>
  <si>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</si>
  <si>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</si>
  <si>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</si>
  <si>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</si>
  <si>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</si>
  <si>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</si>
  <si>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</si>
  <si>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</si>
  <si>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</si>
  <si>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</si>
  <si>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</si>
  <si>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</si>
  <si>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</si>
  <si>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</si>
  <si>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</si>
  <si>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</si>
  <si>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</si>
  <si>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</si>
  <si>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</si>
  <si>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</si>
  <si>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</si>
  <si>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</si>
  <si>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</si>
  <si>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</si>
  <si>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</si>
  <si>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</si>
  <si>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</si>
  <si>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</si>
  <si>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</si>
  <si>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</si>
  <si>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</si>
  <si>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</si>
  <si>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</si>
  <si>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</si>
  <si>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</si>
  <si>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</si>
  <si>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</si>
  <si>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</si>
  <si>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</si>
  <si>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</si>
  <si>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</si>
  <si>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</si>
  <si>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</si>
  <si>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</si>
  <si>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</si>
  <si>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</si>
  <si>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</si>
  <si>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</si>
  <si>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</si>
  <si>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</si>
  <si>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</si>
  <si>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</si>
  <si>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</si>
  <si>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</si>
  <si>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</si>
  <si>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</si>
  <si>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</si>
  <si>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</si>
  <si>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</si>
  <si>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</si>
  <si>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</si>
  <si>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</si>
  <si>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</si>
  <si>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</si>
  <si>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</si>
  <si>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</si>
  <si>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</si>
  <si>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</si>
  <si>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</si>
  <si>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</si>
  <si>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</si>
  <si>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</si>
  <si>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</si>
  <si>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</si>
  <si>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</si>
  <si>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</si>
  <si>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</si>
  <si>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</si>
  <si>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</si>
  <si>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</si>
  <si>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</si>
  <si>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</si>
  <si>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</si>
  <si>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</si>
  <si>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</si>
  <si>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</si>
  <si>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</si>
  <si>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</si>
  <si>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</si>
  <si>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</si>
  <si>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</si>
  <si>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</si>
  <si>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</si>
  <si>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</si>
  <si>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</si>
  <si>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</si>
  <si>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</si>
  <si>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</si>
  <si>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</si>
  <si>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</si>
  <si>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</si>
  <si>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</si>
  <si>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</si>
  <si>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</si>
  <si>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</si>
  <si>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</si>
  <si>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</si>
  <si>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</si>
  <si>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</si>
  <si>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</si>
  <si>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</si>
  <si>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</si>
  <si>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</si>
  <si>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</si>
  <si>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</si>
  <si>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</si>
  <si>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</si>
  <si>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</si>
  <si>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</si>
  <si>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</si>
  <si>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</si>
  <si>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</si>
  <si>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</si>
  <si>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</si>
  <si>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</si>
  <si>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</si>
  <si>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</si>
  <si>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</si>
  <si>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</si>
  <si>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</si>
  <si>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</si>
  <si>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</si>
  <si>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</si>
  <si>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</si>
  <si>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</si>
  <si>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</si>
  <si>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</si>
  <si>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</si>
  <si>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</si>
  <si>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</si>
  <si>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</si>
  <si>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</si>
  <si>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</si>
  <si>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</si>
  <si>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</si>
  <si>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</si>
  <si>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</si>
  <si>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</si>
  <si>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</si>
  <si>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</si>
  <si>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</si>
  <si>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</si>
  <si>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</si>
  <si>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</si>
  <si>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</si>
  <si>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</si>
  <si>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</si>
  <si>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</si>
  <si>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</si>
  <si>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</si>
  <si>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</si>
  <si>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</si>
  <si>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</si>
  <si>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</si>
  <si>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</si>
  <si>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</si>
  <si>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</si>
  <si>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</si>
  <si>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</si>
  <si>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</si>
  <si>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</si>
  <si>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</si>
  <si>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</si>
  <si>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</si>
  <si>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</si>
  <si>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</si>
  <si>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</si>
  <si>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</si>
  <si>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</si>
  <si>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</si>
  <si>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</si>
  <si>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</si>
  <si>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</si>
  <si>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</si>
  <si>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</si>
  <si>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</si>
  <si>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</si>
  <si>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</si>
  <si>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</si>
  <si>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</si>
  <si>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</si>
  <si>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</si>
  <si>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</si>
  <si>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</si>
  <si>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</si>
  <si>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</si>
  <si>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</si>
  <si>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</si>
  <si>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</si>
  <si>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</si>
  <si>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</si>
  <si>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</si>
  <si>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</si>
  <si>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</si>
  <si>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</si>
  <si>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</si>
  <si>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</si>
  <si>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</si>
  <si>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</si>
  <si>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</si>
  <si>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</si>
  <si>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</si>
  <si>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</si>
  <si>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</si>
  <si>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</si>
  <si>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</si>
  <si>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</si>
  <si>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</si>
  <si>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</si>
  <si>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</si>
  <si>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</si>
  <si>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</si>
  <si>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</si>
  <si>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</si>
  <si>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</si>
  <si>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</si>
  <si>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</si>
  <si>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</si>
  <si>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</si>
  <si>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</si>
  <si>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</si>
  <si>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</si>
  <si>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</si>
  <si>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</si>
  <si>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</si>
  <si>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</si>
  <si>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</si>
  <si>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</si>
  <si>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</si>
  <si>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</si>
  <si>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</si>
  <si>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</si>
  <si>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</si>
  <si>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</si>
  <si>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</si>
  <si>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</si>
  <si>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</si>
  <si>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</si>
  <si>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</si>
  <si>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</si>
  <si>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</si>
  <si>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</si>
  <si>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</si>
  <si>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</si>
  <si>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</si>
  <si>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</si>
  <si>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</si>
  <si>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</si>
  <si>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</si>
  <si>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</si>
  <si>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</si>
  <si>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</si>
  <si>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</si>
  <si>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</si>
  <si>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</si>
  <si>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</si>
  <si>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</si>
  <si>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</si>
  <si>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</si>
  <si>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</si>
  <si>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</si>
  <si>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</si>
  <si>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</si>
  <si>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</si>
  <si>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</si>
  <si>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</si>
  <si>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</si>
  <si>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</si>
  <si>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</si>
  <si>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</si>
  <si>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</si>
  <si>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</si>
  <si>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</si>
  <si>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</si>
  <si>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</si>
  <si>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</si>
  <si>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</si>
  <si>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</si>
  <si>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</si>
  <si>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</si>
  <si>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</si>
  <si>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</si>
  <si>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</si>
  <si>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</si>
  <si>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</si>
  <si>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</si>
  <si>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</si>
  <si>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</si>
  <si>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</si>
  <si>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</si>
  <si>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</si>
  <si>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</si>
  <si>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</si>
  <si>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</si>
  <si>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</si>
  <si>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</si>
  <si>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</si>
  <si>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</si>
  <si>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</si>
  <si>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</si>
  <si>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</si>
  <si>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</si>
  <si>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</si>
  <si>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</si>
  <si>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</si>
  <si>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</si>
  <si>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</si>
  <si>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</si>
  <si>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</si>
  <si>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</si>
  <si>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</si>
  <si>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</si>
  <si>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</si>
  <si>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</si>
  <si>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</si>
  <si>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</si>
  <si>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</si>
  <si>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</si>
  <si>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</si>
  <si>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</si>
  <si>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</si>
  <si>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</si>
  <si>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</si>
  <si>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</si>
  <si>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</si>
  <si>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</si>
  <si>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</si>
  <si>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</si>
  <si>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</si>
  <si>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</si>
  <si>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</si>
  <si>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</si>
  <si>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</si>
  <si>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</si>
  <si>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</si>
  <si>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</si>
  <si>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</si>
  <si>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</si>
  <si>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</si>
  <si>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</si>
  <si>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</si>
  <si>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</si>
  <si>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</si>
  <si>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</si>
  <si>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</si>
  <si>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</si>
  <si>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</si>
  <si>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</si>
  <si>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</si>
  <si>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</si>
  <si>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</si>
  <si>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</si>
  <si>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</si>
  <si>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</si>
  <si>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</si>
  <si>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</si>
  <si>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</si>
  <si>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</si>
  <si>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</si>
  <si>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</si>
  <si>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</si>
  <si>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</si>
  <si>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</si>
  <si>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</si>
  <si>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</si>
  <si>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</si>
  <si>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</si>
  <si>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</si>
  <si>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</si>
  <si>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</si>
  <si>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</si>
  <si>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</si>
  <si>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</si>
  <si>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</si>
  <si>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</si>
  <si>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</si>
  <si>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</si>
  <si>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</si>
  <si>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</si>
  <si>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</si>
  <si>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</si>
  <si>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</si>
  <si>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</si>
  <si>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</si>
  <si>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</si>
  <si>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</si>
  <si>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</si>
  <si>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</si>
  <si>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</si>
  <si>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</si>
  <si>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</si>
  <si>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</si>
  <si>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</si>
  <si>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</si>
  <si>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</si>
  <si>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</si>
  <si>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</si>
  <si>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</si>
  <si>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</si>
  <si>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</si>
  <si>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</si>
  <si>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</si>
  <si>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</si>
  <si>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</si>
  <si>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</si>
  <si>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</si>
  <si>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</si>
  <si>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</si>
  <si>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</si>
  <si>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</si>
  <si>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</si>
  <si>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</si>
  <si>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</si>
  <si>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</si>
  <si>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</si>
  <si>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</si>
  <si>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</si>
  <si>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</si>
  <si>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</si>
  <si>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</si>
  <si>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</si>
  <si>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</si>
  <si>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</si>
  <si>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</si>
  <si>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</si>
  <si>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</si>
  <si>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</si>
  <si>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</si>
  <si>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</si>
  <si>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</si>
  <si>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</si>
  <si>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</si>
  <si>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</si>
  <si>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</si>
  <si>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</si>
  <si>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</si>
  <si>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</si>
  <si>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</si>
  <si>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</si>
  <si>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</si>
  <si>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</si>
  <si>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</si>
  <si>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</si>
  <si>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</si>
  <si>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</si>
  <si>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</si>
  <si>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</si>
  <si>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</si>
  <si>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</si>
  <si>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</si>
  <si>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</si>
  <si>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</si>
  <si>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</si>
  <si>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</si>
  <si>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</si>
  <si>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</si>
  <si>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</si>
  <si>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</si>
  <si>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</si>
  <si>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</si>
  <si>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</si>
  <si>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</si>
  <si>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</si>
  <si>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</si>
  <si>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</si>
  <si>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</si>
  <si>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</si>
  <si>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</si>
  <si>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</si>
  <si>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</si>
  <si>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</si>
  <si>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</si>
  <si>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</si>
  <si>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</si>
  <si>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</si>
  <si>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</si>
  <si>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</si>
  <si>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</si>
  <si>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</si>
  <si>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</si>
  <si>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</si>
  <si>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</si>
  <si>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</si>
  <si>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</si>
  <si>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</si>
  <si>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</si>
  <si>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</si>
  <si>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</si>
  <si>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</si>
  <si>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</si>
  <si>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</si>
  <si>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</si>
  <si>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</si>
  <si>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</si>
  <si>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</si>
  <si>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</si>
  <si>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</si>
  <si>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</si>
  <si>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</si>
  <si>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</si>
  <si>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</si>
  <si>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</si>
  <si>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</si>
  <si>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</si>
  <si>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</si>
  <si>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</si>
  <si>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</si>
  <si>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</si>
  <si>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</si>
  <si>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</si>
  <si>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</si>
  <si>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</si>
  <si>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</si>
  <si>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</si>
  <si>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</si>
  <si>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</si>
  <si>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</si>
  <si>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</si>
  <si>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</si>
  <si>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</si>
  <si>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</si>
  <si>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</si>
  <si>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</si>
  <si>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</si>
  <si>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</si>
  <si>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</si>
  <si>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</si>
  <si>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</si>
  <si>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</si>
  <si>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</si>
  <si>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</si>
  <si>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</si>
  <si>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</si>
  <si>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</si>
  <si>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</si>
  <si>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</si>
  <si>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</si>
  <si>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</si>
  <si>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</si>
  <si>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</si>
  <si>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</si>
  <si>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</si>
  <si>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</si>
  <si>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</si>
  <si>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</si>
  <si>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</si>
  <si>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</si>
  <si>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</si>
  <si>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</si>
  <si>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</si>
  <si>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</si>
  <si>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</si>
  <si>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</si>
  <si>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</si>
  <si>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</si>
  <si>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</si>
  <si>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</si>
  <si>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</si>
  <si>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</si>
  <si>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</si>
  <si>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</si>
  <si>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</si>
  <si>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</si>
  <si>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</si>
  <si>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</si>
  <si>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</si>
  <si>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</si>
  <si>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</si>
  <si>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</si>
  <si>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</si>
  <si>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</si>
  <si>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</si>
  <si>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</si>
  <si>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</si>
  <si>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</si>
  <si>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</si>
  <si>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</si>
  <si>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</si>
  <si>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</si>
  <si>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</si>
  <si>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</si>
  <si>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</si>
  <si>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</si>
  <si>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</si>
  <si>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</si>
  <si>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</si>
  <si>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</si>
  <si>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</si>
  <si>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</si>
  <si>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</si>
  <si>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</si>
  <si>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</si>
  <si>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</si>
  <si>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</si>
  <si>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</si>
  <si>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</si>
  <si>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</si>
  <si>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</si>
  <si>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</si>
  <si>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</si>
  <si>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</si>
  <si>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</si>
  <si>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</si>
  <si>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</si>
  <si>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</si>
  <si>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</si>
  <si>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</si>
  <si>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</si>
  <si>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</si>
  <si>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</si>
  <si>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</si>
  <si>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</si>
  <si>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</si>
  <si>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</si>
  <si>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</si>
  <si>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</si>
  <si>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</si>
  <si>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</si>
  <si>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</si>
  <si>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</si>
  <si>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</si>
  <si>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</si>
  <si>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</si>
  <si>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</si>
  <si>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</si>
  <si>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</si>
  <si>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</si>
  <si>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</si>
  <si>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</si>
  <si>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</si>
  <si>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</si>
  <si>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</si>
  <si>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</si>
  <si>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</si>
  <si>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</si>
  <si>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</si>
  <si>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</si>
  <si>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</si>
  <si>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</si>
  <si>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</si>
  <si>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</si>
  <si>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</si>
  <si>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</si>
  <si>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</si>
  <si>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</si>
  <si>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</si>
  <si>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</si>
  <si>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</si>
  <si>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</si>
  <si>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</si>
  <si>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</si>
  <si>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</si>
  <si>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</si>
  <si>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</si>
  <si>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</si>
  <si>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</si>
  <si>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</si>
  <si>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</si>
  <si>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</si>
  <si>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</si>
  <si>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</si>
  <si>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</si>
  <si>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</si>
  <si>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</si>
  <si>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</si>
  <si>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</si>
  <si>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</si>
  <si>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</si>
  <si>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</si>
  <si>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</si>
  <si>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</si>
  <si>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</si>
  <si>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</si>
  <si>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</si>
  <si>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</si>
  <si>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</si>
  <si>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</si>
  <si>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</si>
  <si>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</si>
  <si>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</si>
  <si>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</si>
  <si>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</si>
  <si>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</si>
  <si>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</si>
  <si>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</si>
  <si>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</si>
  <si>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</si>
  <si>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</si>
  <si>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</si>
  <si>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</si>
  <si>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</si>
  <si>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</si>
  <si>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</si>
  <si>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</si>
  <si>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</si>
  <si>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</si>
  <si>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</si>
  <si>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</si>
  <si>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</si>
  <si>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</si>
  <si>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</si>
  <si>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</si>
  <si>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</si>
  <si>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</si>
  <si>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</si>
  <si>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</si>
  <si>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</si>
  <si>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</si>
  <si>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</si>
  <si>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</si>
  <si>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</si>
  <si>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</si>
  <si>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</si>
  <si>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</si>
  <si>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</si>
  <si>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</si>
  <si>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</si>
  <si>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</si>
  <si>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</si>
  <si>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</si>
  <si>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</si>
  <si>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</si>
  <si>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</si>
  <si>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</si>
  <si>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</si>
  <si>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</si>
  <si>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</si>
  <si>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</si>
  <si>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</si>
  <si>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</si>
  <si>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</si>
  <si>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</si>
  <si>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</si>
  <si>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</si>
  <si>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</si>
  <si>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</si>
  <si>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</si>
  <si>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</si>
  <si>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</si>
  <si>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</si>
  <si>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</si>
  <si>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</si>
  <si>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</si>
  <si>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</si>
  <si>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</si>
  <si>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</si>
  <si>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</si>
  <si>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</si>
  <si>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</si>
  <si>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</si>
  <si>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</si>
  <si>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</si>
  <si>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</si>
  <si>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</si>
  <si>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</si>
  <si>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</si>
  <si>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</si>
  <si>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</si>
  <si>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</si>
  <si>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</si>
  <si>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</si>
  <si>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</si>
  <si>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</si>
  <si>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</si>
  <si>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</si>
  <si>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</si>
  <si>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</si>
  <si>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</si>
  <si>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</si>
  <si>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</si>
  <si>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</si>
  <si>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</si>
  <si>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</si>
  <si>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</si>
  <si>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</si>
  <si>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</si>
  <si>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</si>
  <si>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</si>
  <si>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</si>
  <si>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</si>
  <si>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</si>
  <si>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</si>
  <si>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</si>
  <si>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</si>
  <si>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</si>
  <si>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</si>
  <si>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</si>
  <si>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</si>
  <si>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</si>
  <si>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</si>
  <si>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</si>
  <si>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</si>
  <si>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</si>
  <si>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</si>
  <si>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</si>
  <si>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</si>
  <si>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</si>
  <si>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</si>
  <si>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</si>
  <si>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</si>
  <si>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</si>
  <si>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</si>
  <si>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</si>
  <si>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</si>
  <si>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</si>
  <si>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</si>
  <si>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</si>
  <si>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</si>
  <si>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</si>
  <si>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</si>
  <si>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</si>
  <si>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</si>
  <si>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</si>
  <si>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</si>
  <si>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</si>
  <si>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</si>
  <si>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</si>
  <si>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</si>
  <si>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</si>
  <si>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</si>
  <si>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</si>
  <si>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</si>
  <si>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</si>
  <si>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</si>
  <si>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</si>
  <si>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</si>
  <si>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</si>
  <si>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</si>
  <si>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</si>
  <si>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</si>
  <si>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</si>
  <si>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</si>
  <si>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</si>
  <si>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</si>
  <si>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</si>
  <si>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</si>
  <si>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</si>
  <si>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</si>
  <si>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</si>
  <si>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</si>
  <si>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</si>
  <si>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</si>
  <si>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</si>
  <si>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</si>
  <si>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</si>
  <si>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</si>
  <si>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</si>
  <si>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</si>
  <si>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</si>
  <si>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</si>
  <si>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</si>
  <si>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</si>
  <si>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</si>
  <si>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</si>
  <si>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</si>
  <si>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</si>
  <si>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</si>
  <si>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</si>
  <si>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</si>
  <si>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</si>
  <si>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</si>
  <si>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</si>
  <si>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</si>
  <si>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</si>
  <si>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</si>
  <si>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</si>
  <si>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</si>
  <si>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</si>
  <si>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</si>
  <si>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</si>
  <si>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</si>
  <si>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</si>
  <si>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</si>
  <si>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</si>
  <si>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</si>
  <si>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</si>
  <si>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</si>
  <si>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</si>
  <si>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</si>
  <si>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</si>
  <si>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</si>
  <si>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</si>
  <si>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</si>
  <si>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</si>
  <si>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</si>
  <si>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</si>
  <si>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</si>
  <si>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</si>
  <si>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</si>
  <si>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</si>
  <si>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</si>
  <si>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</si>
  <si>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</si>
  <si>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</si>
  <si>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</si>
  <si>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</si>
  <si>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</si>
  <si>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</si>
  <si>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</si>
  <si>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</si>
  <si>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</si>
  <si>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</si>
  <si>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</si>
  <si>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</si>
  <si>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</si>
  <si>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</si>
  <si>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</si>
  <si>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</si>
  <si>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</si>
  <si>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</si>
  <si>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</si>
  <si>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</si>
  <si>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</si>
  <si>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</si>
  <si>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</si>
  <si>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</si>
  <si>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</si>
  <si>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</si>
  <si>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</si>
  <si>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</si>
  <si>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</si>
  <si>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</si>
  <si>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</si>
  <si>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</si>
  <si>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</si>
  <si>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</si>
  <si>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</si>
  <si>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</si>
  <si>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</si>
  <si>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</si>
  <si>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</si>
  <si>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</si>
  <si>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</si>
  <si>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</si>
  <si>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</si>
  <si>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</si>
  <si>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</si>
  <si>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</si>
  <si>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</si>
  <si>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</si>
  <si>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</si>
  <si>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</si>
  <si>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</si>
  <si>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</si>
  <si>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</si>
  <si>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</si>
  <si>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</si>
  <si>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</si>
  <si>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</si>
  <si>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</si>
  <si>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</si>
  <si>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</si>
  <si>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</si>
  <si>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</si>
  <si>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</si>
  <si>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</si>
  <si>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</si>
  <si>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</si>
  <si>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</si>
  <si>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</si>
  <si>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</si>
  <si>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</si>
  <si>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</si>
  <si>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</si>
  <si>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</si>
  <si>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</si>
  <si>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</si>
  <si>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</si>
  <si>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</si>
  <si>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</si>
  <si>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</si>
  <si>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</si>
  <si>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</si>
  <si>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</si>
  <si>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</si>
  <si>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</si>
  <si>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</si>
  <si>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</si>
  <si>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</si>
  <si>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</si>
  <si>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</si>
  <si>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</si>
  <si>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</si>
  <si>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</si>
  <si>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</si>
  <si>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</si>
  <si>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</si>
  <si>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</si>
  <si>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</si>
  <si>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</si>
  <si>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</si>
  <si>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</si>
  <si>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</si>
  <si>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</si>
  <si>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</si>
  <si>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</si>
  <si>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</si>
  <si>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</si>
  <si>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</si>
  <si>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</si>
  <si>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</si>
  <si>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</si>
  <si>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</si>
  <si>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</si>
  <si>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</si>
  <si>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</si>
  <si>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</si>
  <si>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</si>
  <si>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</si>
  <si>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</si>
  <si>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</si>
  <si>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</si>
  <si>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</si>
  <si>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</si>
  <si>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</si>
  <si>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</si>
  <si>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</si>
  <si>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</si>
  <si>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</si>
  <si>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</si>
  <si>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</si>
  <si>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</si>
  <si>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</si>
  <si>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</si>
  <si>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</si>
  <si>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</si>
  <si>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</si>
  <si>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</si>
  <si>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</si>
  <si>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</si>
  <si>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</si>
  <si>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</si>
  <si>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</si>
  <si>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</si>
  <si>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</si>
  <si>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</si>
  <si>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</si>
  <si>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</si>
  <si>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</si>
  <si>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</si>
  <si>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</si>
  <si>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</si>
  <si>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</si>
  <si>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</si>
  <si>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</si>
  <si>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</si>
  <si>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</si>
  <si>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</si>
  <si>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</si>
  <si>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</si>
  <si>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</si>
  <si>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</si>
  <si>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</si>
  <si>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</si>
  <si>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</si>
  <si>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</si>
  <si>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</si>
  <si>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</si>
  <si>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</si>
  <si>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</si>
  <si>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</si>
  <si>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</si>
  <si>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</si>
  <si>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</si>
  <si>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</si>
  <si>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</si>
  <si>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</si>
  <si>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</si>
  <si>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</si>
  <si>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</si>
  <si>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</si>
  <si>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</si>
  <si>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</si>
  <si>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</si>
  <si>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</si>
  <si>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</si>
  <si>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</si>
  <si>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</si>
  <si>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</si>
  <si>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</si>
  <si>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</si>
  <si>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</si>
  <si>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</si>
  <si>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</si>
  <si>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</si>
  <si>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</si>
  <si>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</si>
  <si>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</si>
  <si>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</si>
  <si>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</si>
  <si>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</si>
  <si>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</si>
  <si>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</si>
  <si>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</si>
  <si>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</si>
  <si>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</si>
  <si>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</si>
  <si>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</si>
  <si>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</si>
  <si>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</si>
  <si>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</si>
  <si>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</si>
  <si>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</si>
  <si>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</si>
  <si>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</si>
  <si>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</si>
  <si>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</si>
  <si>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</si>
  <si>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</si>
  <si>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</si>
  <si>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</si>
  <si>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</si>
  <si>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</si>
  <si>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</si>
  <si>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</si>
  <si>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</si>
  <si>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</si>
  <si>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</si>
  <si>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</si>
  <si>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</si>
  <si>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</si>
  <si>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</si>
  <si>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</si>
  <si>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</si>
  <si>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</si>
  <si>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</si>
  <si>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</si>
  <si>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</si>
  <si>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</si>
  <si>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</si>
  <si>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</si>
  <si>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</si>
  <si>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</si>
  <si>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</si>
  <si>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</si>
  <si>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</si>
  <si>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</si>
  <si>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</si>
  <si>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</si>
  <si>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</si>
  <si>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</si>
  <si>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</si>
  <si>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</si>
  <si>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</si>
  <si>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</si>
  <si>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</si>
  <si>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</si>
  <si>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</si>
  <si>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</si>
  <si>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</si>
  <si>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</si>
  <si>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</si>
  <si>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</si>
  <si>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</si>
  <si>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</si>
  <si>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</si>
  <si>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</si>
  <si>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</si>
  <si>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</si>
  <si>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</si>
  <si>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</si>
  <si>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</si>
  <si>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</si>
  <si>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</si>
  <si>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</si>
  <si>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</si>
  <si>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</si>
  <si>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</si>
  <si>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</si>
  <si>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</si>
  <si>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</si>
  <si>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</si>
  <si>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</si>
  <si>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</si>
  <si>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</si>
  <si>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</si>
  <si>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</si>
  <si>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</si>
  <si>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</si>
  <si>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</si>
  <si>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</si>
  <si>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</si>
  <si>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</si>
  <si>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</si>
  <si>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</si>
  <si>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</si>
  <si>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</si>
  <si>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</si>
  <si>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</si>
  <si>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</si>
  <si>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</si>
  <si>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</si>
  <si>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</si>
  <si>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</si>
  <si>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</si>
  <si>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</si>
  <si>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</si>
  <si>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</si>
  <si>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</si>
  <si>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</si>
  <si>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</si>
  <si>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</si>
  <si>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</si>
  <si>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</si>
  <si>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</si>
  <si>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</si>
  <si>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</si>
  <si>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</si>
  <si>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</si>
  <si>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</si>
  <si>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</si>
  <si>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</si>
  <si>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</si>
  <si>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</si>
  <si>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</si>
  <si>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</si>
  <si>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</si>
  <si>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</si>
  <si>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</si>
  <si>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</si>
  <si>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</si>
  <si>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</si>
  <si>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</si>
  <si>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</si>
  <si>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</si>
  <si>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</si>
  <si>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</si>
  <si>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</si>
  <si>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</si>
  <si>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</si>
  <si>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</si>
  <si>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</si>
  <si>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</si>
  <si>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</si>
  <si>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</si>
  <si>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</si>
  <si>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</si>
  <si>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</si>
  <si>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</si>
  <si>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</si>
  <si>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</si>
  <si>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</si>
  <si>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</si>
  <si>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</si>
  <si>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</si>
  <si>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</si>
  <si>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</si>
  <si>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</si>
  <si>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</si>
  <si>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</si>
  <si>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</si>
  <si>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</si>
  <si>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</si>
  <si>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</si>
  <si>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</si>
  <si>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</si>
  <si>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</si>
  <si>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</si>
  <si>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</si>
  <si>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</si>
  <si>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</si>
  <si>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</si>
  <si>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</si>
  <si>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</si>
  <si>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</si>
  <si>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</si>
  <si>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</si>
  <si>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</si>
  <si>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</si>
  <si>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</si>
  <si>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</si>
  <si>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</si>
  <si>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</si>
  <si>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</si>
  <si>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</si>
  <si>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</si>
  <si>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</si>
  <si>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</si>
  <si>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</si>
  <si>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</si>
  <si>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</si>
  <si>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</si>
  <si>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</si>
  <si>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</si>
  <si>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</si>
  <si>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</si>
  <si>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</si>
  <si>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</si>
  <si>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</si>
  <si>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</si>
  <si>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</si>
  <si>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</si>
  <si>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</si>
  <si>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</si>
  <si>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</si>
  <si>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</si>
  <si>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</si>
  <si>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</si>
  <si>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</si>
  <si>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</si>
  <si>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</si>
  <si>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</si>
  <si>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</si>
  <si>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</si>
  <si>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</si>
  <si>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</si>
  <si>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</si>
  <si>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</si>
  <si>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</si>
  <si>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</si>
  <si>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</si>
  <si>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</si>
  <si>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</si>
  <si>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</si>
  <si>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</si>
  <si>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</si>
  <si>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</si>
  <si>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</si>
  <si>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</si>
  <si>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</si>
  <si>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</si>
  <si>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</si>
  <si>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</si>
  <si>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</si>
  <si>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</si>
  <si>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</si>
  <si>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</si>
  <si>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</si>
  <si>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</si>
  <si>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</si>
  <si>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</si>
  <si>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</si>
  <si>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</si>
  <si>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</si>
  <si>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</si>
  <si>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</si>
  <si>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</si>
  <si>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</si>
  <si>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</si>
  <si>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</si>
  <si>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</si>
  <si>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</si>
  <si>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</si>
  <si>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</si>
  <si>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</si>
  <si>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</si>
  <si>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</si>
  <si>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</si>
  <si>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</si>
  <si>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</si>
  <si>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</si>
  <si>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</si>
  <si>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</si>
  <si>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</si>
  <si>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</si>
  <si>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</si>
  <si>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</si>
  <si>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</si>
  <si>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</si>
  <si>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</si>
  <si>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</si>
  <si>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</si>
  <si>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</si>
  <si>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</si>
  <si>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</si>
  <si>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</si>
  <si>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</si>
  <si>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</si>
  <si>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</si>
  <si>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</si>
  <si>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</si>
  <si>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</si>
  <si>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</si>
  <si>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</si>
  <si>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</si>
  <si>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</si>
  <si>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</si>
  <si>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</si>
  <si>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</si>
  <si>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</si>
  <si>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</si>
  <si>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</si>
  <si>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</si>
  <si>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</si>
  <si>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</si>
  <si>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</si>
  <si>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</si>
  <si>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</si>
  <si>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</si>
  <si>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</si>
  <si>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</si>
  <si>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</si>
  <si>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</si>
  <si>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</si>
  <si>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</si>
  <si>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</si>
  <si>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</si>
  <si>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</si>
  <si>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</si>
  <si>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</si>
  <si>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</si>
  <si>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</si>
  <si>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</si>
  <si>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</si>
  <si>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</si>
  <si>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</si>
  <si>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</si>
  <si>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</si>
  <si>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</si>
  <si>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</si>
  <si>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</si>
  <si>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</si>
  <si>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</si>
  <si>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</si>
  <si>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</si>
  <si>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</si>
  <si>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</si>
  <si>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</si>
  <si>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</si>
  <si>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</si>
  <si>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</si>
  <si>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</si>
  <si>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</si>
  <si>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</si>
  <si>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</si>
  <si>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</si>
  <si>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</si>
  <si>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</si>
  <si>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</si>
  <si>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</si>
  <si>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</si>
  <si>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</si>
  <si>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</si>
  <si>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</si>
  <si>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</si>
  <si>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</si>
  <si>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</si>
  <si>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</si>
  <si>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</si>
  <si>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</si>
  <si>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</si>
  <si>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</si>
  <si>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</si>
  <si>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</si>
  <si>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</si>
  <si>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</si>
  <si>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</si>
  <si>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</si>
  <si>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</si>
  <si>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</si>
  <si>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</si>
  <si>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</si>
  <si>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</si>
  <si>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</si>
  <si>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</si>
  <si>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</si>
  <si>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</si>
  <si>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</si>
  <si>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</si>
  <si>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</si>
  <si>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</si>
  <si>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</si>
  <si>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</si>
  <si>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</si>
  <si>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</si>
  <si>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</si>
  <si>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</si>
  <si>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</si>
  <si>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</si>
  <si>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</si>
  <si>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</si>
  <si>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</si>
  <si>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</si>
  <si>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</si>
  <si>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</si>
  <si>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</si>
  <si>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</si>
  <si>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</si>
  <si>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</si>
  <si>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</si>
  <si>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</si>
  <si>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</si>
  <si>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</si>
  <si>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</si>
  <si>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</si>
  <si>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</si>
  <si>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</si>
  <si>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</si>
  <si>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</si>
  <si>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</si>
  <si>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</si>
  <si>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</si>
  <si>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</si>
  <si>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</si>
  <si>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</si>
  <si>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</si>
  <si>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</si>
  <si>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</si>
  <si>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</si>
  <si>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</si>
  <si>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</si>
  <si>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</si>
  <si>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</si>
  <si>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</si>
  <si>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</si>
  <si>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</si>
  <si>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</si>
  <si>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</si>
  <si>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</si>
  <si>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</si>
  <si>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</si>
  <si>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</si>
  <si>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</si>
  <si>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</si>
  <si>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</si>
  <si>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</si>
  <si>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</si>
  <si>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</si>
  <si>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</si>
  <si>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</si>
  <si>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</si>
  <si>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</si>
  <si>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</si>
  <si>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</si>
  <si>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</si>
  <si>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</si>
  <si>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</si>
  <si>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</si>
  <si>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</si>
  <si>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</si>
  <si>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</si>
  <si>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</si>
  <si>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</si>
  <si>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</si>
  <si>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</si>
  <si>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</si>
  <si>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</si>
  <si>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</si>
  <si>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</si>
  <si>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</si>
  <si>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</si>
  <si>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</si>
  <si>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</si>
  <si>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</si>
  <si>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</si>
  <si>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</si>
  <si>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</si>
  <si>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</si>
  <si>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</si>
  <si>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</si>
  <si>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</si>
  <si>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</si>
  <si>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</si>
  <si>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</si>
  <si>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</si>
  <si>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</si>
  <si>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</si>
  <si>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</si>
  <si>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</si>
  <si>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</si>
  <si>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</si>
  <si>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</si>
  <si>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</si>
  <si>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</si>
  <si>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</si>
  <si>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</si>
  <si>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</si>
  <si>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</si>
  <si>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</si>
  <si>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</si>
  <si>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</si>
  <si>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</si>
  <si>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</si>
  <si>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</si>
  <si>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</si>
  <si>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</si>
  <si>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</si>
  <si>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</si>
  <si>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</si>
  <si>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</si>
  <si>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</si>
  <si>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</si>
  <si>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</si>
  <si>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3335871848</t>
  </si>
  <si>
    <t>3335871882</t>
  </si>
  <si>
    <t>GAVETA DE DEPOSITO LLENA</t>
  </si>
  <si>
    <t>3335871915</t>
  </si>
  <si>
    <t>ATM S/M Olé Av. España</t>
  </si>
  <si>
    <t>3335872047</t>
  </si>
  <si>
    <t>3335872027</t>
  </si>
  <si>
    <t>3335872127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</si>
  <si>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</si>
  <si>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</si>
  <si>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</si>
  <si>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</si>
  <si>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</si>
  <si>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</si>
  <si>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</si>
  <si>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Hold</t>
  </si>
  <si>
    <t>3335874798</t>
  </si>
  <si>
    <t>3335874635</t>
  </si>
  <si>
    <t>3335875568</t>
  </si>
  <si>
    <t>3335875543</t>
  </si>
  <si>
    <t>3335875711</t>
  </si>
  <si>
    <t>3335875723</t>
  </si>
  <si>
    <t>3335876244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</si>
  <si>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</si>
  <si>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</si>
  <si>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</si>
  <si>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</si>
  <si>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</si>
  <si>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</si>
  <si>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</si>
  <si>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3335876475</t>
  </si>
  <si>
    <t>3335876468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</si>
  <si>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</si>
  <si>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</si>
  <si>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</si>
  <si>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</si>
  <si>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</si>
  <si>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</si>
  <si>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</si>
  <si>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</si>
  <si>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Closed</t>
  </si>
  <si>
    <t>3335877066</t>
  </si>
  <si>
    <t>3335877061</t>
  </si>
  <si>
    <t>3335877059</t>
  </si>
  <si>
    <t>3335877053</t>
  </si>
  <si>
    <t>Reyes Martinez, Samuel Elymax</t>
  </si>
  <si>
    <t>3335877038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</si>
  <si>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</si>
  <si>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</si>
  <si>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</si>
  <si>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</si>
  <si>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</si>
  <si>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</si>
  <si>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</si>
  <si>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</si>
  <si>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</si>
  <si>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</si>
  <si>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</si>
  <si>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</si>
  <si>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</si>
  <si>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</si>
  <si>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</si>
  <si>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</si>
  <si>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</si>
  <si>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</si>
  <si>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</si>
  <si>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</si>
  <si>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</si>
  <si>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3335877112</t>
  </si>
  <si>
    <t>3335877111</t>
  </si>
  <si>
    <t>3335877110</t>
  </si>
  <si>
    <t>3335877096</t>
  </si>
  <si>
    <t>3335876840</t>
  </si>
  <si>
    <t>3335877144</t>
  </si>
  <si>
    <t>3335877143</t>
  </si>
  <si>
    <t>3335877142</t>
  </si>
  <si>
    <t>3335877141</t>
  </si>
  <si>
    <t>3335877140</t>
  </si>
  <si>
    <t>3335877139</t>
  </si>
  <si>
    <t>3335877136</t>
  </si>
  <si>
    <t>En Servicio</t>
  </si>
  <si>
    <t>3335877181</t>
  </si>
  <si>
    <t>3335877180</t>
  </si>
  <si>
    <t>3335877176</t>
  </si>
  <si>
    <t>3335877173</t>
  </si>
  <si>
    <t>3335877171</t>
  </si>
  <si>
    <t>3335877167</t>
  </si>
  <si>
    <t>3335877165</t>
  </si>
  <si>
    <t>3335877158</t>
  </si>
  <si>
    <t>3335877153</t>
  </si>
  <si>
    <t>06 Mayo de 2021</t>
  </si>
  <si>
    <t>3335877488</t>
  </si>
  <si>
    <t>3335877483</t>
  </si>
  <si>
    <t>3335877471</t>
  </si>
  <si>
    <t>3335877447</t>
  </si>
  <si>
    <t>3335877443</t>
  </si>
  <si>
    <t>3335877433</t>
  </si>
  <si>
    <t>3335877425</t>
  </si>
  <si>
    <t>3335877374</t>
  </si>
  <si>
    <t xml:space="preserve">Martinez Perez, Jeffrey </t>
  </si>
  <si>
    <t>3335877349</t>
  </si>
  <si>
    <t>3335877340</t>
  </si>
  <si>
    <t>3335877337</t>
  </si>
  <si>
    <t>CARGA EXITOSA</t>
  </si>
  <si>
    <t>REINICIO EXITOSO</t>
  </si>
  <si>
    <t>3335877575</t>
  </si>
  <si>
    <t>3335877573</t>
  </si>
  <si>
    <t>3335877528</t>
  </si>
  <si>
    <t>ReservaC Norte</t>
  </si>
  <si>
    <t>3335878012</t>
  </si>
  <si>
    <t>3335877921</t>
  </si>
  <si>
    <t>3335877920</t>
  </si>
  <si>
    <t>3335877897</t>
  </si>
  <si>
    <t>3335877891</t>
  </si>
  <si>
    <t>3335877878</t>
  </si>
  <si>
    <t>3335877877</t>
  </si>
  <si>
    <t>3335877875</t>
  </si>
  <si>
    <t>3335877870</t>
  </si>
  <si>
    <t>3335877863</t>
  </si>
  <si>
    <t>3335877855</t>
  </si>
  <si>
    <t>3335877847</t>
  </si>
  <si>
    <t>3335877846</t>
  </si>
  <si>
    <t>3335877839</t>
  </si>
  <si>
    <t>3335877827</t>
  </si>
  <si>
    <t>3335877807</t>
  </si>
  <si>
    <t>3335877783</t>
  </si>
  <si>
    <t>3335877773</t>
  </si>
  <si>
    <t>3335877734</t>
  </si>
  <si>
    <t>SIN ACTIVIDAD DE RETIRO</t>
  </si>
  <si>
    <t xml:space="preserve">Brioso Luciano, Cristino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</si>
</sst>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24" fillId="40" borderId="0" xfId="0" applyNumberFormat="1" applyFont="1" applyFill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4"/>
      <tableStyleElement type="headerRow" dxfId="163"/>
      <tableStyleElement type="totalRow" dxfId="162"/>
      <tableStyleElement type="firstColumn" dxfId="161"/>
      <tableStyleElement type="lastColumn" dxfId="160"/>
      <tableStyleElement type="firstRowStripe" dxfId="159"/>
      <tableStyleElement type="firstColumnStripe" dxfId="1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10"/>
  <sheetViews>
    <sheetView tabSelected="1" topLeftCell="B1" zoomScale="80" zoomScaleNormal="80" workbookViewId="0">
      <pane ySplit="4" topLeftCell="A5" activePane="bottomLeft" state="frozen"/>
      <selection pane="bottomLeft" activeCell="M12" sqref="M12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9.42578125" style="87" bestFit="1" customWidth="1"/>
    <col min="5" max="5" width="13.42578125" style="82" bestFit="1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8" width="2.7109375" style="43" customWidth="1"/>
    <col min="19" max="16384" width="25.42578125" style="43"/>
  </cols>
  <sheetData>
    <row r="1" spans="1:17" ht="18" x14ac:dyDescent="0.25">
      <c r="A1" s="167" t="s">
        <v>2154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2665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SUR</v>
      </c>
      <c r="B5" s="131" t="s">
        <v>2668</v>
      </c>
      <c r="C5" s="129">
        <v>44322.416979166665</v>
      </c>
      <c r="D5" s="129" t="s">
        <v>2483</v>
      </c>
      <c r="E5" s="130">
        <v>5</v>
      </c>
      <c r="F5" s="145" t="str">
        <f>VLOOKUP(E5,VIP!$A$2:$O12962,2,0)</f>
        <v>DRBR005</v>
      </c>
      <c r="G5" s="134" t="str">
        <f>VLOOKUP(E5,'LISTADO ATM'!$A$2:$B$898,2,0)</f>
        <v>ATM Oficina Autoservicio Villa Ofelia (San Juan)</v>
      </c>
      <c r="H5" s="134" t="str">
        <f>VLOOKUP(E5,VIP!$A$2:$O17883,7,FALSE)</f>
        <v>Si</v>
      </c>
      <c r="I5" s="134" t="str">
        <f>VLOOKUP(E5,VIP!$A$2:$O9848,8,FALSE)</f>
        <v>Si</v>
      </c>
      <c r="J5" s="134" t="str">
        <f>VLOOKUP(E5,VIP!$A$2:$O9798,8,FALSE)</f>
        <v>Si</v>
      </c>
      <c r="K5" s="134" t="str">
        <f>VLOOKUP(E5,VIP!$A$2:$O13372,6,0)</f>
        <v>NO</v>
      </c>
      <c r="L5" s="132" t="s">
        <v>2513</v>
      </c>
      <c r="M5" s="157" t="s">
        <v>2655</v>
      </c>
      <c r="N5" s="148" t="s">
        <v>2463</v>
      </c>
      <c r="O5" s="161" t="s">
        <v>2484</v>
      </c>
      <c r="P5" s="133"/>
      <c r="Q5" s="158">
        <v>44322.76761574074</v>
      </c>
    </row>
    <row r="6" spans="1:17" ht="18" x14ac:dyDescent="0.25">
      <c r="A6" s="134" t="str">
        <f>VLOOKUP(E6,'LISTADO ATM'!$A$2:$C$899,3,0)</f>
        <v>DISTRITO NACIONAL</v>
      </c>
      <c r="B6" s="131" t="s">
        <v>2694</v>
      </c>
      <c r="C6" s="129">
        <v>44322.555462962962</v>
      </c>
      <c r="D6" s="129" t="s">
        <v>2459</v>
      </c>
      <c r="E6" s="130">
        <v>13</v>
      </c>
      <c r="F6" s="145" t="str">
        <f>VLOOKUP(E6,VIP!$A$2:$O12972,2,0)</f>
        <v>DRBR013</v>
      </c>
      <c r="G6" s="134" t="str">
        <f>VLOOKUP(E6,'LISTADO ATM'!$A$2:$B$898,2,0)</f>
        <v xml:space="preserve">ATM CDEEE </v>
      </c>
      <c r="H6" s="134" t="str">
        <f>VLOOKUP(E6,VIP!$A$2:$O17893,7,FALSE)</f>
        <v>Si</v>
      </c>
      <c r="I6" s="134" t="str">
        <f>VLOOKUP(E6,VIP!$A$2:$O9858,8,FALSE)</f>
        <v>Si</v>
      </c>
      <c r="J6" s="134" t="str">
        <f>VLOOKUP(E6,VIP!$A$2:$O9808,8,FALSE)</f>
        <v>Si</v>
      </c>
      <c r="K6" s="134" t="str">
        <f>VLOOKUP(E6,VIP!$A$2:$O13382,6,0)</f>
        <v>NO</v>
      </c>
      <c r="L6" s="132" t="s">
        <v>2450</v>
      </c>
      <c r="M6" s="128" t="s">
        <v>2456</v>
      </c>
      <c r="N6" s="148" t="s">
        <v>2463</v>
      </c>
      <c r="O6" s="161" t="s">
        <v>2464</v>
      </c>
      <c r="P6" s="133"/>
      <c r="Q6" s="128" t="s">
        <v>2450</v>
      </c>
    </row>
    <row r="7" spans="1:17" ht="18" x14ac:dyDescent="0.25">
      <c r="A7" s="134" t="str">
        <f>VLOOKUP(E7,'LISTADO ATM'!$A$2:$C$899,3,0)</f>
        <v>DISTRITO NACIONAL</v>
      </c>
      <c r="B7" s="131" t="s">
        <v>2595</v>
      </c>
      <c r="C7" s="129">
        <v>44321.086365740739</v>
      </c>
      <c r="D7" s="129" t="s">
        <v>2181</v>
      </c>
      <c r="E7" s="130">
        <v>18</v>
      </c>
      <c r="F7" s="145" t="str">
        <f>VLOOKUP(E7,VIP!$A$2:$O12899,2,0)</f>
        <v>DRBR018</v>
      </c>
      <c r="G7" s="134" t="str">
        <f>VLOOKUP(E7,'LISTADO ATM'!$A$2:$B$898,2,0)</f>
        <v xml:space="preserve">ATM Oficina Haina Occidental I </v>
      </c>
      <c r="H7" s="134" t="str">
        <f>VLOOKUP(E7,VIP!$A$2:$O17820,7,FALSE)</f>
        <v>Si</v>
      </c>
      <c r="I7" s="134" t="str">
        <f>VLOOKUP(E7,VIP!$A$2:$O9785,8,FALSE)</f>
        <v>Si</v>
      </c>
      <c r="J7" s="134" t="str">
        <f>VLOOKUP(E7,VIP!$A$2:$O9735,8,FALSE)</f>
        <v>Si</v>
      </c>
      <c r="K7" s="134" t="str">
        <f>VLOOKUP(E7,VIP!$A$2:$O13309,6,0)</f>
        <v>SI</v>
      </c>
      <c r="L7" s="132" t="s">
        <v>2220</v>
      </c>
      <c r="M7" s="128" t="s">
        <v>2456</v>
      </c>
      <c r="N7" s="148" t="s">
        <v>2463</v>
      </c>
      <c r="O7" s="161" t="s">
        <v>2465</v>
      </c>
      <c r="P7" s="133"/>
      <c r="Q7" s="128" t="s">
        <v>2220</v>
      </c>
    </row>
    <row r="8" spans="1:17" ht="18" x14ac:dyDescent="0.25">
      <c r="A8" s="134" t="str">
        <f>VLOOKUP(E8,'LISTADO ATM'!$A$2:$C$899,3,0)</f>
        <v>SUR</v>
      </c>
      <c r="B8" s="131" t="s">
        <v>2658</v>
      </c>
      <c r="C8" s="129">
        <v>44322.32671296296</v>
      </c>
      <c r="D8" s="129" t="s">
        <v>2181</v>
      </c>
      <c r="E8" s="130">
        <v>33</v>
      </c>
      <c r="F8" s="145" t="str">
        <f>VLOOKUP(E8,VIP!$A$2:$O12962,2,0)</f>
        <v>DRBR033</v>
      </c>
      <c r="G8" s="134" t="str">
        <f>VLOOKUP(E8,'LISTADO ATM'!$A$2:$B$898,2,0)</f>
        <v xml:space="preserve">ATM UNP Juan de Herrera </v>
      </c>
      <c r="H8" s="134" t="str">
        <f>VLOOKUP(E8,VIP!$A$2:$O17883,7,FALSE)</f>
        <v>Si</v>
      </c>
      <c r="I8" s="134" t="str">
        <f>VLOOKUP(E8,VIP!$A$2:$O9848,8,FALSE)</f>
        <v>Si</v>
      </c>
      <c r="J8" s="134" t="str">
        <f>VLOOKUP(E8,VIP!$A$2:$O9798,8,FALSE)</f>
        <v>Si</v>
      </c>
      <c r="K8" s="134" t="str">
        <f>VLOOKUP(E8,VIP!$A$2:$O13372,6,0)</f>
        <v>NO</v>
      </c>
      <c r="L8" s="132" t="s">
        <v>2220</v>
      </c>
      <c r="M8" s="157" t="s">
        <v>2655</v>
      </c>
      <c r="N8" s="148" t="s">
        <v>2590</v>
      </c>
      <c r="O8" s="159" t="s">
        <v>2465</v>
      </c>
      <c r="P8" s="133"/>
      <c r="Q8" s="158">
        <v>44322.754861111112</v>
      </c>
    </row>
    <row r="9" spans="1:17" ht="18" x14ac:dyDescent="0.25">
      <c r="A9" s="134" t="str">
        <f>VLOOKUP(E9,'LISTADO ATM'!$A$2:$C$899,3,0)</f>
        <v>DISTRITO NACIONAL</v>
      </c>
      <c r="B9" s="131" t="s">
        <v>2700</v>
      </c>
      <c r="C9" s="129">
        <v>44322.515914351854</v>
      </c>
      <c r="D9" s="129" t="s">
        <v>2181</v>
      </c>
      <c r="E9" s="130">
        <v>57</v>
      </c>
      <c r="F9" s="145" t="str">
        <f>VLOOKUP(E9,VIP!$A$2:$O12978,2,0)</f>
        <v>DRBR057</v>
      </c>
      <c r="G9" s="134" t="str">
        <f>VLOOKUP(E9,'LISTADO ATM'!$A$2:$B$898,2,0)</f>
        <v xml:space="preserve">ATM Oficina Malecon Center </v>
      </c>
      <c r="H9" s="134" t="str">
        <f>VLOOKUP(E9,VIP!$A$2:$O17899,7,FALSE)</f>
        <v>Si</v>
      </c>
      <c r="I9" s="134" t="str">
        <f>VLOOKUP(E9,VIP!$A$2:$O9864,8,FALSE)</f>
        <v>Si</v>
      </c>
      <c r="J9" s="134" t="str">
        <f>VLOOKUP(E9,VIP!$A$2:$O9814,8,FALSE)</f>
        <v>Si</v>
      </c>
      <c r="K9" s="134" t="str">
        <f>VLOOKUP(E9,VIP!$A$2:$O13388,6,0)</f>
        <v>NO</v>
      </c>
      <c r="L9" s="132" t="s">
        <v>2220</v>
      </c>
      <c r="M9" s="128" t="s">
        <v>2456</v>
      </c>
      <c r="N9" s="148" t="s">
        <v>2463</v>
      </c>
      <c r="O9" s="159" t="s">
        <v>2465</v>
      </c>
      <c r="P9" s="133"/>
      <c r="Q9" s="128" t="s">
        <v>2220</v>
      </c>
    </row>
    <row r="10" spans="1:17" ht="18" x14ac:dyDescent="0.25">
      <c r="A10" s="134" t="str">
        <f>VLOOKUP(E10,'LISTADO ATM'!$A$2:$C$899,3,0)</f>
        <v>ESTE</v>
      </c>
      <c r="B10" s="131" t="s">
        <v>2574</v>
      </c>
      <c r="C10" s="129">
        <v>44316.815462962964</v>
      </c>
      <c r="D10" s="129" t="s">
        <v>2181</v>
      </c>
      <c r="E10" s="130">
        <v>68</v>
      </c>
      <c r="F10" s="145" t="str">
        <f>VLOOKUP(E10,VIP!$A$2:$O12991,2,0)</f>
        <v>DRBR068</v>
      </c>
      <c r="G10" s="134" t="str">
        <f>VLOOKUP(E10,'LISTADO ATM'!$A$2:$B$898,2,0)</f>
        <v xml:space="preserve">ATM Hotel Nickelodeon (Punta Cana) </v>
      </c>
      <c r="H10" s="134" t="str">
        <f>VLOOKUP(E10,VIP!$A$2:$O17912,7,FALSE)</f>
        <v>Si</v>
      </c>
      <c r="I10" s="134" t="str">
        <f>VLOOKUP(E10,VIP!$A$2:$O9877,8,FALSE)</f>
        <v>Si</v>
      </c>
      <c r="J10" s="134" t="str">
        <f>VLOOKUP(E10,VIP!$A$2:$O9827,8,FALSE)</f>
        <v>Si</v>
      </c>
      <c r="K10" s="134" t="str">
        <f>VLOOKUP(E10,VIP!$A$2:$O13401,6,0)</f>
        <v>NO</v>
      </c>
      <c r="L10" s="132" t="s">
        <v>2220</v>
      </c>
      <c r="M10" s="128" t="s">
        <v>2456</v>
      </c>
      <c r="N10" s="148" t="s">
        <v>2463</v>
      </c>
      <c r="O10" s="161" t="s">
        <v>2465</v>
      </c>
      <c r="P10" s="133"/>
      <c r="Q10" s="128" t="s">
        <v>2220</v>
      </c>
    </row>
    <row r="11" spans="1:17" ht="18" x14ac:dyDescent="0.25">
      <c r="A11" s="134" t="str">
        <f>VLOOKUP(E11,'LISTADO ATM'!$A$2:$C$899,3,0)</f>
        <v>DISTRITO NACIONAL</v>
      </c>
      <c r="B11" s="131" t="s">
        <v>2684</v>
      </c>
      <c r="C11" s="129">
        <v>44322.61515046296</v>
      </c>
      <c r="D11" s="129" t="s">
        <v>2483</v>
      </c>
      <c r="E11" s="130">
        <v>70</v>
      </c>
      <c r="F11" s="145" t="str">
        <f>VLOOKUP(E11,VIP!$A$2:$O12962,2,0)</f>
        <v>DRBR070</v>
      </c>
      <c r="G11" s="134" t="str">
        <f>VLOOKUP(E11,'LISTADO ATM'!$A$2:$B$898,2,0)</f>
        <v xml:space="preserve">ATM Autoservicio Plaza Lama Zona Oriental </v>
      </c>
      <c r="H11" s="134" t="str">
        <f>VLOOKUP(E11,VIP!$A$2:$O17883,7,FALSE)</f>
        <v>Si</v>
      </c>
      <c r="I11" s="134" t="str">
        <f>VLOOKUP(E11,VIP!$A$2:$O9848,8,FALSE)</f>
        <v>Si</v>
      </c>
      <c r="J11" s="134" t="str">
        <f>VLOOKUP(E11,VIP!$A$2:$O9798,8,FALSE)</f>
        <v>Si</v>
      </c>
      <c r="K11" s="134" t="str">
        <f>VLOOKUP(E11,VIP!$A$2:$O13372,6,0)</f>
        <v>NO</v>
      </c>
      <c r="L11" s="132" t="s">
        <v>2577</v>
      </c>
      <c r="M11" s="128" t="s">
        <v>2456</v>
      </c>
      <c r="N11" s="148" t="s">
        <v>2463</v>
      </c>
      <c r="O11" s="159" t="s">
        <v>2484</v>
      </c>
      <c r="P11" s="133"/>
      <c r="Q11" s="128" t="s">
        <v>2577</v>
      </c>
    </row>
    <row r="12" spans="1:17" ht="18" x14ac:dyDescent="0.25">
      <c r="A12" s="134" t="str">
        <f>VLOOKUP(E12,'LISTADO ATM'!$A$2:$C$899,3,0)</f>
        <v>SUR</v>
      </c>
      <c r="B12" s="131" t="s">
        <v>2690</v>
      </c>
      <c r="C12" s="129">
        <v>44322.561608796299</v>
      </c>
      <c r="D12" s="129" t="s">
        <v>2181</v>
      </c>
      <c r="E12" s="130">
        <v>84</v>
      </c>
      <c r="F12" s="145" t="str">
        <f>VLOOKUP(E12,VIP!$A$2:$O12968,2,0)</f>
        <v>DRBR084</v>
      </c>
      <c r="G12" s="134" t="str">
        <f>VLOOKUP(E12,'LISTADO ATM'!$A$2:$B$898,2,0)</f>
        <v xml:space="preserve">ATM Oficina Multicentro Sirena San Cristóbal </v>
      </c>
      <c r="H12" s="134" t="str">
        <f>VLOOKUP(E12,VIP!$A$2:$O17889,7,FALSE)</f>
        <v>Si</v>
      </c>
      <c r="I12" s="134" t="str">
        <f>VLOOKUP(E12,VIP!$A$2:$O9854,8,FALSE)</f>
        <v>Si</v>
      </c>
      <c r="J12" s="134" t="str">
        <f>VLOOKUP(E12,VIP!$A$2:$O9804,8,FALSE)</f>
        <v>Si</v>
      </c>
      <c r="K12" s="134" t="str">
        <f>VLOOKUP(E12,VIP!$A$2:$O13378,6,0)</f>
        <v>SI</v>
      </c>
      <c r="L12" s="132" t="s">
        <v>2220</v>
      </c>
      <c r="M12" s="128" t="s">
        <v>2456</v>
      </c>
      <c r="N12" s="148" t="s">
        <v>2463</v>
      </c>
      <c r="O12" s="161" t="s">
        <v>2465</v>
      </c>
      <c r="P12" s="133"/>
      <c r="Q12" s="128" t="s">
        <v>2220</v>
      </c>
    </row>
    <row r="13" spans="1:17" ht="18" x14ac:dyDescent="0.25">
      <c r="A13" s="134" t="str">
        <f>VLOOKUP(E13,'LISTADO ATM'!$A$2:$C$899,3,0)</f>
        <v>DISTRITO NACIONAL</v>
      </c>
      <c r="B13" s="131" t="s">
        <v>2637</v>
      </c>
      <c r="C13" s="129">
        <v>44321.950173611112</v>
      </c>
      <c r="D13" s="129" t="s">
        <v>2459</v>
      </c>
      <c r="E13" s="130">
        <v>87</v>
      </c>
      <c r="F13" s="145" t="str">
        <f>VLOOKUP(E13,VIP!$A$2:$O12957,2,0)</f>
        <v>DRBR087</v>
      </c>
      <c r="G13" s="134" t="str">
        <f>VLOOKUP(E13,'LISTADO ATM'!$A$2:$B$898,2,0)</f>
        <v xml:space="preserve">ATM Autoservicio Sarasota </v>
      </c>
      <c r="H13" s="134" t="str">
        <f>VLOOKUP(E13,VIP!$A$2:$O17878,7,FALSE)</f>
        <v>Si</v>
      </c>
      <c r="I13" s="134" t="str">
        <f>VLOOKUP(E13,VIP!$A$2:$O9843,8,FALSE)</f>
        <v>Si</v>
      </c>
      <c r="J13" s="134" t="str">
        <f>VLOOKUP(E13,VIP!$A$2:$O9793,8,FALSE)</f>
        <v>Si</v>
      </c>
      <c r="K13" s="134" t="str">
        <f>VLOOKUP(E13,VIP!$A$2:$O13367,6,0)</f>
        <v>NO</v>
      </c>
      <c r="L13" s="132" t="s">
        <v>2577</v>
      </c>
      <c r="M13" s="128" t="s">
        <v>2456</v>
      </c>
      <c r="N13" s="148" t="s">
        <v>2463</v>
      </c>
      <c r="O13" s="161" t="s">
        <v>2464</v>
      </c>
      <c r="P13" s="133"/>
      <c r="Q13" s="128" t="s">
        <v>2577</v>
      </c>
    </row>
    <row r="14" spans="1:17" ht="18" x14ac:dyDescent="0.25">
      <c r="A14" s="134" t="str">
        <f>VLOOKUP(E14,'LISTADO ATM'!$A$2:$C$899,3,0)</f>
        <v>DISTRITO NACIONAL</v>
      </c>
      <c r="B14" s="131" t="s">
        <v>2578</v>
      </c>
      <c r="C14" s="129">
        <v>44317.516053240739</v>
      </c>
      <c r="D14" s="129" t="s">
        <v>2181</v>
      </c>
      <c r="E14" s="130">
        <v>118</v>
      </c>
      <c r="F14" s="145" t="str">
        <f>VLOOKUP(E14,VIP!$A$2:$O13027,2,0)</f>
        <v>DRBR118</v>
      </c>
      <c r="G14" s="134" t="str">
        <f>VLOOKUP(E14,'LISTADO ATM'!$A$2:$B$898,2,0)</f>
        <v>ATM Plaza Torino</v>
      </c>
      <c r="H14" s="134" t="str">
        <f>VLOOKUP(E14,VIP!$A$2:$O17948,7,FALSE)</f>
        <v>N/A</v>
      </c>
      <c r="I14" s="134" t="str">
        <f>VLOOKUP(E14,VIP!$A$2:$O9913,8,FALSE)</f>
        <v>N/A</v>
      </c>
      <c r="J14" s="134" t="str">
        <f>VLOOKUP(E14,VIP!$A$2:$O9863,8,FALSE)</f>
        <v>N/A</v>
      </c>
      <c r="K14" s="134" t="str">
        <f>VLOOKUP(E14,VIP!$A$2:$O13437,6,0)</f>
        <v>N/A</v>
      </c>
      <c r="L14" s="132" t="s">
        <v>2246</v>
      </c>
      <c r="M14" s="128" t="s">
        <v>2456</v>
      </c>
      <c r="N14" s="148" t="s">
        <v>2463</v>
      </c>
      <c r="O14" s="161" t="s">
        <v>2465</v>
      </c>
      <c r="P14" s="134"/>
      <c r="Q14" s="128" t="s">
        <v>2246</v>
      </c>
    </row>
    <row r="15" spans="1:17" ht="18" x14ac:dyDescent="0.25">
      <c r="A15" s="134" t="str">
        <f>VLOOKUP(E15,'LISTADO ATM'!$A$2:$C$899,3,0)</f>
        <v>DISTRITO NACIONAL</v>
      </c>
      <c r="B15" s="131" t="s">
        <v>2653</v>
      </c>
      <c r="C15" s="129">
        <v>44322.048368055555</v>
      </c>
      <c r="D15" s="129" t="s">
        <v>2181</v>
      </c>
      <c r="E15" s="130">
        <v>147</v>
      </c>
      <c r="F15" s="145" t="str">
        <f>VLOOKUP(E15,VIP!$A$2:$O12963,2,0)</f>
        <v>DRBR147</v>
      </c>
      <c r="G15" s="134" t="str">
        <f>VLOOKUP(E15,'LISTADO ATM'!$A$2:$B$898,2,0)</f>
        <v xml:space="preserve">ATM Kiosco Megacentro I </v>
      </c>
      <c r="H15" s="134" t="str">
        <f>VLOOKUP(E15,VIP!$A$2:$O17884,7,FALSE)</f>
        <v>Si</v>
      </c>
      <c r="I15" s="134" t="str">
        <f>VLOOKUP(E15,VIP!$A$2:$O9849,8,FALSE)</f>
        <v>Si</v>
      </c>
      <c r="J15" s="134" t="str">
        <f>VLOOKUP(E15,VIP!$A$2:$O9799,8,FALSE)</f>
        <v>Si</v>
      </c>
      <c r="K15" s="134" t="str">
        <f>VLOOKUP(E15,VIP!$A$2:$O13373,6,0)</f>
        <v>NO</v>
      </c>
      <c r="L15" s="132" t="s">
        <v>2246</v>
      </c>
      <c r="M15" s="157" t="s">
        <v>2655</v>
      </c>
      <c r="N15" s="148" t="s">
        <v>2463</v>
      </c>
      <c r="O15" s="161" t="s">
        <v>2465</v>
      </c>
      <c r="P15" s="133"/>
      <c r="Q15" s="158">
        <v>44322.766377314816</v>
      </c>
    </row>
    <row r="16" spans="1:17" ht="18" x14ac:dyDescent="0.25">
      <c r="A16" s="134" t="str">
        <f>VLOOKUP(E16,'LISTADO ATM'!$A$2:$C$899,3,0)</f>
        <v>DISTRITO NACIONAL</v>
      </c>
      <c r="B16" s="131" t="s">
        <v>2643</v>
      </c>
      <c r="C16" s="129">
        <v>44321.802557870367</v>
      </c>
      <c r="D16" s="129" t="s">
        <v>2181</v>
      </c>
      <c r="E16" s="130">
        <v>149</v>
      </c>
      <c r="F16" s="145" t="str">
        <f>VLOOKUP(E16,VIP!$A$2:$O12965,2,0)</f>
        <v>DRBR149</v>
      </c>
      <c r="G16" s="134" t="str">
        <f>VLOOKUP(E16,'LISTADO ATM'!$A$2:$B$898,2,0)</f>
        <v>ATM Estación Metro Concepción</v>
      </c>
      <c r="H16" s="134" t="str">
        <f>VLOOKUP(E16,VIP!$A$2:$O17886,7,FALSE)</f>
        <v>N/A</v>
      </c>
      <c r="I16" s="134" t="str">
        <f>VLOOKUP(E16,VIP!$A$2:$O9851,8,FALSE)</f>
        <v>N/A</v>
      </c>
      <c r="J16" s="134" t="str">
        <f>VLOOKUP(E16,VIP!$A$2:$O9801,8,FALSE)</f>
        <v>N/A</v>
      </c>
      <c r="K16" s="134" t="str">
        <f>VLOOKUP(E16,VIP!$A$2:$O13375,6,0)</f>
        <v>N/A</v>
      </c>
      <c r="L16" s="132" t="s">
        <v>2479</v>
      </c>
      <c r="M16" s="128" t="s">
        <v>2456</v>
      </c>
      <c r="N16" s="148" t="s">
        <v>2463</v>
      </c>
      <c r="O16" s="161" t="s">
        <v>2465</v>
      </c>
      <c r="P16" s="133"/>
      <c r="Q16" s="128" t="s">
        <v>2479</v>
      </c>
    </row>
    <row r="17" spans="1:23" ht="18" x14ac:dyDescent="0.25">
      <c r="A17" s="134" t="str">
        <f>VLOOKUP(E17,'LISTADO ATM'!$A$2:$C$899,3,0)</f>
        <v>DISTRITO NACIONAL</v>
      </c>
      <c r="B17" s="131" t="s">
        <v>2652</v>
      </c>
      <c r="C17" s="129">
        <v>44322.053668981483</v>
      </c>
      <c r="D17" s="129" t="s">
        <v>2181</v>
      </c>
      <c r="E17" s="130">
        <v>152</v>
      </c>
      <c r="F17" s="145" t="str">
        <f>VLOOKUP(E17,VIP!$A$2:$O12962,2,0)</f>
        <v>DRBR152</v>
      </c>
      <c r="G17" s="134" t="str">
        <f>VLOOKUP(E17,'LISTADO ATM'!$A$2:$B$898,2,0)</f>
        <v xml:space="preserve">ATM Kiosco Megacentro II </v>
      </c>
      <c r="H17" s="134" t="str">
        <f>VLOOKUP(E17,VIP!$A$2:$O17883,7,FALSE)</f>
        <v>Si</v>
      </c>
      <c r="I17" s="134" t="str">
        <f>VLOOKUP(E17,VIP!$A$2:$O9848,8,FALSE)</f>
        <v>Si</v>
      </c>
      <c r="J17" s="134" t="str">
        <f>VLOOKUP(E17,VIP!$A$2:$O9798,8,FALSE)</f>
        <v>Si</v>
      </c>
      <c r="K17" s="134" t="str">
        <f>VLOOKUP(E17,VIP!$A$2:$O13372,6,0)</f>
        <v>NO</v>
      </c>
      <c r="L17" s="132" t="s">
        <v>2246</v>
      </c>
      <c r="M17" s="157" t="s">
        <v>2655</v>
      </c>
      <c r="N17" s="148" t="s">
        <v>2463</v>
      </c>
      <c r="O17" s="159" t="s">
        <v>2465</v>
      </c>
      <c r="P17" s="133"/>
      <c r="Q17" s="158">
        <v>44322.766516203701</v>
      </c>
    </row>
    <row r="18" spans="1:23" ht="18" x14ac:dyDescent="0.25">
      <c r="A18" s="134" t="str">
        <f>VLOOKUP(E18,'LISTADO ATM'!$A$2:$C$899,3,0)</f>
        <v>DISTRITO NACIONAL</v>
      </c>
      <c r="B18" s="131" t="s">
        <v>2686</v>
      </c>
      <c r="C18" s="129">
        <v>44322.585057870368</v>
      </c>
      <c r="D18" s="129" t="s">
        <v>2181</v>
      </c>
      <c r="E18" s="130">
        <v>165</v>
      </c>
      <c r="F18" s="145" t="str">
        <f>VLOOKUP(E18,VIP!$A$2:$O12964,2,0)</f>
        <v>DRBR165</v>
      </c>
      <c r="G18" s="134" t="str">
        <f>VLOOKUP(E18,'LISTADO ATM'!$A$2:$B$898,2,0)</f>
        <v>ATM Autoservicio Megacentro</v>
      </c>
      <c r="H18" s="134" t="str">
        <f>VLOOKUP(E18,VIP!$A$2:$O17885,7,FALSE)</f>
        <v>Si</v>
      </c>
      <c r="I18" s="134" t="str">
        <f>VLOOKUP(E18,VIP!$A$2:$O9850,8,FALSE)</f>
        <v>Si</v>
      </c>
      <c r="J18" s="134" t="str">
        <f>VLOOKUP(E18,VIP!$A$2:$O9800,8,FALSE)</f>
        <v>Si</v>
      </c>
      <c r="K18" s="134" t="str">
        <f>VLOOKUP(E18,VIP!$A$2:$O13374,6,0)</f>
        <v>SI</v>
      </c>
      <c r="L18" s="132" t="s">
        <v>2479</v>
      </c>
      <c r="M18" s="128" t="s">
        <v>2456</v>
      </c>
      <c r="N18" s="148" t="s">
        <v>2463</v>
      </c>
      <c r="O18" s="161" t="s">
        <v>2465</v>
      </c>
      <c r="P18" s="133"/>
      <c r="Q18" s="128" t="s">
        <v>2479</v>
      </c>
    </row>
    <row r="19" spans="1:23" ht="18" x14ac:dyDescent="0.25">
      <c r="A19" s="134" t="str">
        <f>VLOOKUP(E19,'LISTADO ATM'!$A$2:$C$899,3,0)</f>
        <v>ESTE</v>
      </c>
      <c r="B19" s="131" t="s">
        <v>2689</v>
      </c>
      <c r="C19" s="129">
        <v>44322.561782407407</v>
      </c>
      <c r="D19" s="129" t="s">
        <v>2459</v>
      </c>
      <c r="E19" s="130">
        <v>211</v>
      </c>
      <c r="F19" s="145" t="str">
        <f>VLOOKUP(E19,VIP!$A$2:$O12967,2,0)</f>
        <v>DRBR211</v>
      </c>
      <c r="G19" s="134" t="str">
        <f>VLOOKUP(E19,'LISTADO ATM'!$A$2:$B$898,2,0)</f>
        <v xml:space="preserve">ATM Oficina La Romana I </v>
      </c>
      <c r="H19" s="134" t="str">
        <f>VLOOKUP(E19,VIP!$A$2:$O17888,7,FALSE)</f>
        <v>Si</v>
      </c>
      <c r="I19" s="134" t="str">
        <f>VLOOKUP(E19,VIP!$A$2:$O9853,8,FALSE)</f>
        <v>Si</v>
      </c>
      <c r="J19" s="134" t="str">
        <f>VLOOKUP(E19,VIP!$A$2:$O9803,8,FALSE)</f>
        <v>Si</v>
      </c>
      <c r="K19" s="134" t="str">
        <f>VLOOKUP(E19,VIP!$A$2:$O13377,6,0)</f>
        <v>NO</v>
      </c>
      <c r="L19" s="132" t="s">
        <v>2419</v>
      </c>
      <c r="M19" s="128" t="s">
        <v>2456</v>
      </c>
      <c r="N19" s="148" t="s">
        <v>2463</v>
      </c>
      <c r="O19" s="159" t="s">
        <v>2464</v>
      </c>
      <c r="P19" s="133"/>
      <c r="Q19" s="128" t="s">
        <v>2419</v>
      </c>
    </row>
    <row r="20" spans="1:23" ht="18" x14ac:dyDescent="0.25">
      <c r="A20" s="134" t="str">
        <f>VLOOKUP(E20,'LISTADO ATM'!$A$2:$C$899,3,0)</f>
        <v>ESTE</v>
      </c>
      <c r="B20" s="131" t="s">
        <v>2688</v>
      </c>
      <c r="C20" s="129">
        <v>44322.570555555554</v>
      </c>
      <c r="D20" s="129" t="s">
        <v>2181</v>
      </c>
      <c r="E20" s="130">
        <v>213</v>
      </c>
      <c r="F20" s="145" t="str">
        <f>VLOOKUP(E20,VIP!$A$2:$O12966,2,0)</f>
        <v>DRBR213</v>
      </c>
      <c r="G20" s="134" t="str">
        <f>VLOOKUP(E20,'LISTADO ATM'!$A$2:$B$898,2,0)</f>
        <v xml:space="preserve">ATM Almacenes Iberia (La Romana) </v>
      </c>
      <c r="H20" s="134" t="str">
        <f>VLOOKUP(E20,VIP!$A$2:$O17887,7,FALSE)</f>
        <v>Si</v>
      </c>
      <c r="I20" s="134" t="str">
        <f>VLOOKUP(E20,VIP!$A$2:$O9852,8,FALSE)</f>
        <v>Si</v>
      </c>
      <c r="J20" s="134" t="str">
        <f>VLOOKUP(E20,VIP!$A$2:$O9802,8,FALSE)</f>
        <v>Si</v>
      </c>
      <c r="K20" s="134" t="str">
        <f>VLOOKUP(E20,VIP!$A$2:$O13376,6,0)</f>
        <v>NO</v>
      </c>
      <c r="L20" s="132" t="s">
        <v>2246</v>
      </c>
      <c r="M20" s="128" t="s">
        <v>2456</v>
      </c>
      <c r="N20" s="148" t="s">
        <v>2463</v>
      </c>
      <c r="O20" s="161" t="s">
        <v>2465</v>
      </c>
      <c r="P20" s="133"/>
      <c r="Q20" s="128" t="s">
        <v>2246</v>
      </c>
    </row>
    <row r="21" spans="1:23" ht="18" x14ac:dyDescent="0.25">
      <c r="A21" s="134" t="str">
        <f>VLOOKUP(E21,'LISTADO ATM'!$A$2:$C$899,3,0)</f>
        <v>DISTRITO NACIONAL</v>
      </c>
      <c r="B21" s="131" t="s">
        <v>2636</v>
      </c>
      <c r="C21" s="129">
        <v>44321.845138888886</v>
      </c>
      <c r="D21" s="129" t="s">
        <v>2459</v>
      </c>
      <c r="E21" s="130">
        <v>235</v>
      </c>
      <c r="F21" s="145" t="str">
        <f>VLOOKUP(E21,VIP!$A$2:$O12957,2,0)</f>
        <v>DRBR235</v>
      </c>
      <c r="G21" s="134" t="str">
        <f>VLOOKUP(E21,'LISTADO ATM'!$A$2:$B$898,2,0)</f>
        <v xml:space="preserve">ATM Oficina Multicentro La Sirena San Isidro </v>
      </c>
      <c r="H21" s="134" t="str">
        <f>VLOOKUP(E21,VIP!$A$2:$O17878,7,FALSE)</f>
        <v>Si</v>
      </c>
      <c r="I21" s="134" t="str">
        <f>VLOOKUP(E21,VIP!$A$2:$O9843,8,FALSE)</f>
        <v>Si</v>
      </c>
      <c r="J21" s="134" t="str">
        <f>VLOOKUP(E21,VIP!$A$2:$O9793,8,FALSE)</f>
        <v>Si</v>
      </c>
      <c r="K21" s="134" t="str">
        <f>VLOOKUP(E21,VIP!$A$2:$O13367,6,0)</f>
        <v>SI</v>
      </c>
      <c r="L21" s="132" t="s">
        <v>2419</v>
      </c>
      <c r="M21" s="128" t="s">
        <v>2456</v>
      </c>
      <c r="N21" s="148" t="s">
        <v>2463</v>
      </c>
      <c r="O21" s="161" t="s">
        <v>2464</v>
      </c>
      <c r="P21" s="133"/>
      <c r="Q21" s="128" t="s">
        <v>2419</v>
      </c>
    </row>
    <row r="22" spans="1:23" ht="18" x14ac:dyDescent="0.25">
      <c r="A22" s="134" t="str">
        <f>VLOOKUP(E22,'LISTADO ATM'!$A$2:$C$899,3,0)</f>
        <v>DISTRITO NACIONAL</v>
      </c>
      <c r="B22" s="131" t="s">
        <v>2586</v>
      </c>
      <c r="C22" s="129">
        <v>44319.240613425929</v>
      </c>
      <c r="D22" s="129" t="s">
        <v>2483</v>
      </c>
      <c r="E22" s="130">
        <v>239</v>
      </c>
      <c r="F22" s="145" t="str">
        <f>VLOOKUP(E22,VIP!$A$2:$O12920,2,0)</f>
        <v>DRBR239</v>
      </c>
      <c r="G22" s="134" t="str">
        <f>VLOOKUP(E22,'LISTADO ATM'!$A$2:$B$898,2,0)</f>
        <v xml:space="preserve">ATM Autobanco Charles de Gaulle </v>
      </c>
      <c r="H22" s="134" t="str">
        <f>VLOOKUP(E22,VIP!$A$2:$O17841,7,FALSE)</f>
        <v>Si</v>
      </c>
      <c r="I22" s="134" t="str">
        <f>VLOOKUP(E22,VIP!$A$2:$O9806,8,FALSE)</f>
        <v>Si</v>
      </c>
      <c r="J22" s="134" t="str">
        <f>VLOOKUP(E22,VIP!$A$2:$O9756,8,FALSE)</f>
        <v>Si</v>
      </c>
      <c r="K22" s="134" t="str">
        <f>VLOOKUP(E22,VIP!$A$2:$O13330,6,0)</f>
        <v>SI</v>
      </c>
      <c r="L22" s="132" t="s">
        <v>2450</v>
      </c>
      <c r="M22" s="128" t="s">
        <v>2456</v>
      </c>
      <c r="N22" s="148" t="s">
        <v>2463</v>
      </c>
      <c r="O22" s="161" t="s">
        <v>2484</v>
      </c>
      <c r="P22" s="133"/>
      <c r="Q22" s="128" t="s">
        <v>2585</v>
      </c>
    </row>
    <row r="23" spans="1:23" ht="18" x14ac:dyDescent="0.25">
      <c r="A23" s="134" t="str">
        <f>VLOOKUP(E23,'LISTADO ATM'!$A$2:$C$899,3,0)</f>
        <v>NORTE</v>
      </c>
      <c r="B23" s="131" t="s">
        <v>2699</v>
      </c>
      <c r="C23" s="129">
        <v>44322.526423611111</v>
      </c>
      <c r="D23" s="129" t="s">
        <v>2182</v>
      </c>
      <c r="E23" s="130">
        <v>283</v>
      </c>
      <c r="F23" s="145" t="str">
        <f>VLOOKUP(E23,VIP!$A$2:$O12977,2,0)</f>
        <v>DRBR283</v>
      </c>
      <c r="G23" s="134" t="str">
        <f>VLOOKUP(E23,'LISTADO ATM'!$A$2:$B$898,2,0)</f>
        <v xml:space="preserve">ATM Oficina Nibaje </v>
      </c>
      <c r="H23" s="134" t="str">
        <f>VLOOKUP(E23,VIP!$A$2:$O17898,7,FALSE)</f>
        <v>Si</v>
      </c>
      <c r="I23" s="134" t="str">
        <f>VLOOKUP(E23,VIP!$A$2:$O9863,8,FALSE)</f>
        <v>Si</v>
      </c>
      <c r="J23" s="134" t="str">
        <f>VLOOKUP(E23,VIP!$A$2:$O9813,8,FALSE)</f>
        <v>Si</v>
      </c>
      <c r="K23" s="134" t="str">
        <f>VLOOKUP(E23,VIP!$A$2:$O13387,6,0)</f>
        <v>NO</v>
      </c>
      <c r="L23" s="132" t="s">
        <v>2479</v>
      </c>
      <c r="M23" s="157" t="s">
        <v>2655</v>
      </c>
      <c r="N23" s="148" t="s">
        <v>2463</v>
      </c>
      <c r="O23" s="161" t="s">
        <v>2492</v>
      </c>
      <c r="P23" s="133"/>
      <c r="Q23" s="158">
        <v>44322.773692129631</v>
      </c>
    </row>
    <row r="24" spans="1:23" ht="18" x14ac:dyDescent="0.25">
      <c r="A24" s="134" t="str">
        <f>VLOOKUP(E24,'LISTADO ATM'!$A$2:$C$899,3,0)</f>
        <v>ESTE</v>
      </c>
      <c r="B24" s="131" t="s">
        <v>2601</v>
      </c>
      <c r="C24" s="129">
        <v>44321.590115740742</v>
      </c>
      <c r="D24" s="129" t="s">
        <v>2181</v>
      </c>
      <c r="E24" s="130">
        <v>289</v>
      </c>
      <c r="F24" s="145" t="str">
        <f>VLOOKUP(E24,VIP!$A$2:$O12948,2,0)</f>
        <v>DRBR910</v>
      </c>
      <c r="G24" s="134" t="str">
        <f>VLOOKUP(E24,'LISTADO ATM'!$A$2:$B$898,2,0)</f>
        <v>ATM Oficina Bávaro II</v>
      </c>
      <c r="H24" s="134" t="str">
        <f>VLOOKUP(E24,VIP!$A$2:$O17869,7,FALSE)</f>
        <v>Si</v>
      </c>
      <c r="I24" s="134" t="str">
        <f>VLOOKUP(E24,VIP!$A$2:$O9834,8,FALSE)</f>
        <v>Si</v>
      </c>
      <c r="J24" s="134" t="str">
        <f>VLOOKUP(E24,VIP!$A$2:$O9784,8,FALSE)</f>
        <v>Si</v>
      </c>
      <c r="K24" s="134" t="str">
        <f>VLOOKUP(E24,VIP!$A$2:$O13358,6,0)</f>
        <v>NO</v>
      </c>
      <c r="L24" s="132" t="s">
        <v>2246</v>
      </c>
      <c r="M24" s="157" t="s">
        <v>2655</v>
      </c>
      <c r="N24" s="148" t="s">
        <v>2590</v>
      </c>
      <c r="O24" s="161" t="s">
        <v>2465</v>
      </c>
      <c r="P24" s="133"/>
      <c r="Q24" s="158">
        <v>44322.737766203703</v>
      </c>
    </row>
    <row r="25" spans="1:23" ht="18" x14ac:dyDescent="0.25">
      <c r="A25" s="134" t="str">
        <f>VLOOKUP(E25,'LISTADO ATM'!$A$2:$C$899,3,0)</f>
        <v>DISTRITO NACIONAL</v>
      </c>
      <c r="B25" s="131" t="s">
        <v>2627</v>
      </c>
      <c r="C25" s="129">
        <v>44321.699560185189</v>
      </c>
      <c r="D25" s="129" t="s">
        <v>2459</v>
      </c>
      <c r="E25" s="130">
        <v>300</v>
      </c>
      <c r="F25" s="145" t="str">
        <f>VLOOKUP(E25,VIP!$A$2:$O12913,2,0)</f>
        <v>DRBR300</v>
      </c>
      <c r="G25" s="134" t="str">
        <f>VLOOKUP(E25,'LISTADO ATM'!$A$2:$B$898,2,0)</f>
        <v xml:space="preserve">ATM S/M Aprezio Los Guaricanos </v>
      </c>
      <c r="H25" s="134" t="str">
        <f>VLOOKUP(E25,VIP!$A$2:$O17834,7,FALSE)</f>
        <v>Si</v>
      </c>
      <c r="I25" s="134" t="str">
        <f>VLOOKUP(E25,VIP!$A$2:$O9799,8,FALSE)</f>
        <v>Si</v>
      </c>
      <c r="J25" s="134" t="str">
        <f>VLOOKUP(E25,VIP!$A$2:$O9749,8,FALSE)</f>
        <v>Si</v>
      </c>
      <c r="K25" s="134" t="str">
        <f>VLOOKUP(E25,VIP!$A$2:$O13323,6,0)</f>
        <v>NO</v>
      </c>
      <c r="L25" s="132" t="s">
        <v>2450</v>
      </c>
      <c r="M25" s="128" t="s">
        <v>2456</v>
      </c>
      <c r="N25" s="148" t="s">
        <v>2463</v>
      </c>
      <c r="O25" s="156" t="s">
        <v>2464</v>
      </c>
      <c r="P25" s="133"/>
      <c r="Q25" s="128" t="s">
        <v>2450</v>
      </c>
    </row>
    <row r="26" spans="1:23" ht="18" x14ac:dyDescent="0.25">
      <c r="A26" s="134" t="str">
        <f>VLOOKUP(E26,'LISTADO ATM'!$A$2:$C$899,3,0)</f>
        <v>NORTE</v>
      </c>
      <c r="B26" s="131" t="s">
        <v>2697</v>
      </c>
      <c r="C26" s="129">
        <v>44322.540138888886</v>
      </c>
      <c r="D26" s="129" t="s">
        <v>2182</v>
      </c>
      <c r="E26" s="130">
        <v>337</v>
      </c>
      <c r="F26" s="149" t="str">
        <f>VLOOKUP(E26,VIP!$A$2:$O12975,2,0)</f>
        <v>DRBR337</v>
      </c>
      <c r="G26" s="134" t="str">
        <f>VLOOKUP(E26,'LISTADO ATM'!$A$2:$B$898,2,0)</f>
        <v>ATM S/M Cooperativa Moca</v>
      </c>
      <c r="H26" s="134" t="str">
        <f>VLOOKUP(E26,VIP!$A$2:$O17896,7,FALSE)</f>
        <v>Si</v>
      </c>
      <c r="I26" s="134" t="str">
        <f>VLOOKUP(E26,VIP!$A$2:$O9861,8,FALSE)</f>
        <v>Si</v>
      </c>
      <c r="J26" s="134" t="str">
        <f>VLOOKUP(E26,VIP!$A$2:$O9811,8,FALSE)</f>
        <v>Si</v>
      </c>
      <c r="K26" s="134" t="str">
        <f>VLOOKUP(E26,VIP!$A$2:$O13385,6,0)</f>
        <v>NO</v>
      </c>
      <c r="L26" s="132" t="s">
        <v>2246</v>
      </c>
      <c r="M26" s="157" t="s">
        <v>2655</v>
      </c>
      <c r="N26" s="148" t="s">
        <v>2463</v>
      </c>
      <c r="O26" s="161" t="s">
        <v>2492</v>
      </c>
      <c r="P26" s="133"/>
      <c r="Q26" s="158">
        <v>44322.770972222221</v>
      </c>
      <c r="R26" s="45"/>
      <c r="S26" s="87"/>
      <c r="T26" s="87"/>
      <c r="U26" s="87"/>
      <c r="V26" s="89"/>
      <c r="W26" s="75"/>
    </row>
    <row r="27" spans="1:23" ht="18" x14ac:dyDescent="0.25">
      <c r="A27" s="134" t="str">
        <f>VLOOKUP(E27,'LISTADO ATM'!$A$2:$C$899,3,0)</f>
        <v>ESTE</v>
      </c>
      <c r="B27" s="131" t="s">
        <v>2682</v>
      </c>
      <c r="C27" s="129">
        <v>44322.429895833331</v>
      </c>
      <c r="D27" s="129" t="s">
        <v>2181</v>
      </c>
      <c r="E27" s="130">
        <v>399</v>
      </c>
      <c r="F27" s="149" t="str">
        <f>VLOOKUP(E27,VIP!$A$2:$O12963,2,0)</f>
        <v>DRBR399</v>
      </c>
      <c r="G27" s="134" t="str">
        <f>VLOOKUP(E27,'LISTADO ATM'!$A$2:$B$898,2,0)</f>
        <v xml:space="preserve">ATM Oficina La Romana II </v>
      </c>
      <c r="H27" s="134" t="str">
        <f>VLOOKUP(E27,VIP!$A$2:$O17884,7,FALSE)</f>
        <v>Si</v>
      </c>
      <c r="I27" s="134" t="str">
        <f>VLOOKUP(E27,VIP!$A$2:$O9849,8,FALSE)</f>
        <v>Si</v>
      </c>
      <c r="J27" s="134" t="str">
        <f>VLOOKUP(E27,VIP!$A$2:$O9799,8,FALSE)</f>
        <v>Si</v>
      </c>
      <c r="K27" s="134" t="str">
        <f>VLOOKUP(E27,VIP!$A$2:$O13373,6,0)</f>
        <v>NO</v>
      </c>
      <c r="L27" s="132" t="s">
        <v>2513</v>
      </c>
      <c r="M27" s="128" t="s">
        <v>2456</v>
      </c>
      <c r="N27" s="148" t="s">
        <v>2463</v>
      </c>
      <c r="O27" s="161" t="s">
        <v>2465</v>
      </c>
      <c r="P27" s="133"/>
      <c r="Q27" s="128" t="s">
        <v>2513</v>
      </c>
      <c r="R27" s="45"/>
      <c r="S27" s="87"/>
      <c r="T27" s="87"/>
      <c r="U27" s="87"/>
      <c r="V27" s="89"/>
      <c r="W27" s="75"/>
    </row>
    <row r="28" spans="1:23" ht="18" x14ac:dyDescent="0.25">
      <c r="A28" s="134" t="str">
        <f>VLOOKUP(E28,'LISTADO ATM'!$A$2:$C$899,3,0)</f>
        <v>DISTRITO NACIONAL</v>
      </c>
      <c r="B28" s="131" t="s">
        <v>2591</v>
      </c>
      <c r="C28" s="129">
        <v>44320.485891203702</v>
      </c>
      <c r="D28" s="129" t="s">
        <v>2181</v>
      </c>
      <c r="E28" s="130">
        <v>407</v>
      </c>
      <c r="F28" s="149" t="str">
        <f>VLOOKUP(E28,VIP!$A$2:$O12988,2,0)</f>
        <v>DRBR407</v>
      </c>
      <c r="G28" s="134" t="str">
        <f>VLOOKUP(E28,'LISTADO ATM'!$A$2:$B$898,2,0)</f>
        <v xml:space="preserve">ATM Multicentro La Sirena Villa Mella </v>
      </c>
      <c r="H28" s="134" t="str">
        <f>VLOOKUP(E28,VIP!$A$2:$O17909,7,FALSE)</f>
        <v>Si</v>
      </c>
      <c r="I28" s="134" t="str">
        <f>VLOOKUP(E28,VIP!$A$2:$O9874,8,FALSE)</f>
        <v>Si</v>
      </c>
      <c r="J28" s="134" t="str">
        <f>VLOOKUP(E28,VIP!$A$2:$O9824,8,FALSE)</f>
        <v>Si</v>
      </c>
      <c r="K28" s="134" t="str">
        <f>VLOOKUP(E28,VIP!$A$2:$O13398,6,0)</f>
        <v>NO</v>
      </c>
      <c r="L28" s="132" t="s">
        <v>2220</v>
      </c>
      <c r="M28" s="128" t="s">
        <v>2456</v>
      </c>
      <c r="N28" s="148" t="s">
        <v>2463</v>
      </c>
      <c r="O28" s="161" t="s">
        <v>2465</v>
      </c>
      <c r="P28" s="134"/>
      <c r="Q28" s="128" t="s">
        <v>2220</v>
      </c>
      <c r="R28" s="45"/>
      <c r="S28" s="87"/>
      <c r="T28" s="87"/>
      <c r="U28" s="87"/>
      <c r="V28" s="89"/>
      <c r="W28" s="75"/>
    </row>
    <row r="29" spans="1:23" ht="18" x14ac:dyDescent="0.25">
      <c r="A29" s="134" t="str">
        <f>VLOOKUP(E29,'LISTADO ATM'!$A$2:$C$899,3,0)</f>
        <v>DISTRITO NACIONAL</v>
      </c>
      <c r="B29" s="131" t="s">
        <v>2696</v>
      </c>
      <c r="C29" s="129">
        <v>44322.546458333331</v>
      </c>
      <c r="D29" s="129" t="s">
        <v>2181</v>
      </c>
      <c r="E29" s="130">
        <v>416</v>
      </c>
      <c r="F29" s="149" t="str">
        <f>VLOOKUP(E29,VIP!$A$2:$O12974,2,0)</f>
        <v>DRBR416</v>
      </c>
      <c r="G29" s="134" t="str">
        <f>VLOOKUP(E29,'LISTADO ATM'!$A$2:$B$898,2,0)</f>
        <v xml:space="preserve">ATM Autobanco San Martín II </v>
      </c>
      <c r="H29" s="134" t="str">
        <f>VLOOKUP(E29,VIP!$A$2:$O17895,7,FALSE)</f>
        <v>Si</v>
      </c>
      <c r="I29" s="134" t="str">
        <f>VLOOKUP(E29,VIP!$A$2:$O9860,8,FALSE)</f>
        <v>Si</v>
      </c>
      <c r="J29" s="134" t="str">
        <f>VLOOKUP(E29,VIP!$A$2:$O9810,8,FALSE)</f>
        <v>Si</v>
      </c>
      <c r="K29" s="134" t="str">
        <f>VLOOKUP(E29,VIP!$A$2:$O13384,6,0)</f>
        <v>NO</v>
      </c>
      <c r="L29" s="132" t="s">
        <v>2479</v>
      </c>
      <c r="M29" s="128" t="s">
        <v>2456</v>
      </c>
      <c r="N29" s="148" t="s">
        <v>2463</v>
      </c>
      <c r="O29" s="161" t="s">
        <v>2465</v>
      </c>
      <c r="P29" s="133"/>
      <c r="Q29" s="128" t="s">
        <v>2479</v>
      </c>
      <c r="R29" s="45"/>
      <c r="S29" s="87"/>
      <c r="T29" s="87"/>
      <c r="U29" s="87"/>
      <c r="V29" s="89"/>
      <c r="W29" s="75"/>
    </row>
    <row r="30" spans="1:23" ht="18" x14ac:dyDescent="0.25">
      <c r="A30" s="134" t="str">
        <f>VLOOKUP(E30,'LISTADO ATM'!$A$2:$C$899,3,0)</f>
        <v>DISTRITO NACIONAL</v>
      </c>
      <c r="B30" s="131" t="s">
        <v>2666</v>
      </c>
      <c r="C30" s="129">
        <v>44322.419293981482</v>
      </c>
      <c r="D30" s="129" t="s">
        <v>2181</v>
      </c>
      <c r="E30" s="130">
        <v>487</v>
      </c>
      <c r="F30" s="149" t="str">
        <f>VLOOKUP(E30,VIP!$A$2:$O12960,2,0)</f>
        <v>DRBR487</v>
      </c>
      <c r="G30" s="134" t="str">
        <f>VLOOKUP(E30,'LISTADO ATM'!$A$2:$B$898,2,0)</f>
        <v xml:space="preserve">ATM Olé Hainamosa </v>
      </c>
      <c r="H30" s="134" t="str">
        <f>VLOOKUP(E30,VIP!$A$2:$O17881,7,FALSE)</f>
        <v>Si</v>
      </c>
      <c r="I30" s="134" t="str">
        <f>VLOOKUP(E30,VIP!$A$2:$O9846,8,FALSE)</f>
        <v>Si</v>
      </c>
      <c r="J30" s="134" t="str">
        <f>VLOOKUP(E30,VIP!$A$2:$O9796,8,FALSE)</f>
        <v>Si</v>
      </c>
      <c r="K30" s="134" t="str">
        <f>VLOOKUP(E30,VIP!$A$2:$O13370,6,0)</f>
        <v>SI</v>
      </c>
      <c r="L30" s="132" t="s">
        <v>2220</v>
      </c>
      <c r="M30" s="128" t="s">
        <v>2456</v>
      </c>
      <c r="N30" s="148" t="s">
        <v>2463</v>
      </c>
      <c r="O30" s="161" t="s">
        <v>2465</v>
      </c>
      <c r="P30" s="133"/>
      <c r="Q30" s="128" t="s">
        <v>2220</v>
      </c>
      <c r="R30" s="45"/>
      <c r="S30" s="87"/>
      <c r="T30" s="87"/>
      <c r="U30" s="87"/>
      <c r="V30" s="89"/>
      <c r="W30" s="75"/>
    </row>
    <row r="31" spans="1:23" ht="18" x14ac:dyDescent="0.25">
      <c r="A31" s="134" t="str">
        <f>VLOOKUP(E31,'LISTADO ATM'!$A$2:$C$899,3,0)</f>
        <v>DISTRITO NACIONAL</v>
      </c>
      <c r="B31" s="131" t="s">
        <v>2701</v>
      </c>
      <c r="C31" s="129">
        <v>44322.51190972222</v>
      </c>
      <c r="D31" s="129" t="s">
        <v>2181</v>
      </c>
      <c r="E31" s="130">
        <v>493</v>
      </c>
      <c r="F31" s="149" t="str">
        <f>VLOOKUP(E31,VIP!$A$2:$O12979,2,0)</f>
        <v>DRBR493</v>
      </c>
      <c r="G31" s="134" t="str">
        <f>VLOOKUP(E31,'LISTADO ATM'!$A$2:$B$898,2,0)</f>
        <v xml:space="preserve">ATM Oficina Haina Occidental II </v>
      </c>
      <c r="H31" s="134" t="str">
        <f>VLOOKUP(E31,VIP!$A$2:$O17900,7,FALSE)</f>
        <v>Si</v>
      </c>
      <c r="I31" s="134" t="str">
        <f>VLOOKUP(E31,VIP!$A$2:$O9865,8,FALSE)</f>
        <v>Si</v>
      </c>
      <c r="J31" s="134" t="str">
        <f>VLOOKUP(E31,VIP!$A$2:$O9815,8,FALSE)</f>
        <v>Si</v>
      </c>
      <c r="K31" s="134" t="str">
        <f>VLOOKUP(E31,VIP!$A$2:$O13389,6,0)</f>
        <v>NO</v>
      </c>
      <c r="L31" s="132" t="s">
        <v>2220</v>
      </c>
      <c r="M31" s="128" t="s">
        <v>2456</v>
      </c>
      <c r="N31" s="148" t="s">
        <v>2463</v>
      </c>
      <c r="O31" s="161" t="s">
        <v>2465</v>
      </c>
      <c r="P31" s="133"/>
      <c r="Q31" s="128" t="s">
        <v>2220</v>
      </c>
      <c r="R31" s="45"/>
      <c r="S31" s="87"/>
      <c r="T31" s="87"/>
      <c r="U31" s="87"/>
      <c r="V31" s="89"/>
      <c r="W31" s="75"/>
    </row>
    <row r="32" spans="1:23" ht="18" x14ac:dyDescent="0.25">
      <c r="A32" s="134" t="str">
        <f>VLOOKUP(E32,'LISTADO ATM'!$A$2:$C$899,3,0)</f>
        <v>SUR</v>
      </c>
      <c r="B32" s="131" t="s">
        <v>2702</v>
      </c>
      <c r="C32" s="129">
        <v>44322.501099537039</v>
      </c>
      <c r="D32" s="129" t="s">
        <v>2181</v>
      </c>
      <c r="E32" s="130">
        <v>512</v>
      </c>
      <c r="F32" s="149" t="str">
        <f>VLOOKUP(E32,VIP!$A$2:$O12980,2,0)</f>
        <v>DRBR512</v>
      </c>
      <c r="G32" s="134" t="str">
        <f>VLOOKUP(E32,'LISTADO ATM'!$A$2:$B$898,2,0)</f>
        <v>ATM Plaza Jesús Ferreira</v>
      </c>
      <c r="H32" s="134" t="str">
        <f>VLOOKUP(E32,VIP!$A$2:$O17901,7,FALSE)</f>
        <v>N/A</v>
      </c>
      <c r="I32" s="134" t="str">
        <f>VLOOKUP(E32,VIP!$A$2:$O9866,8,FALSE)</f>
        <v>N/A</v>
      </c>
      <c r="J32" s="134" t="str">
        <f>VLOOKUP(E32,VIP!$A$2:$O9816,8,FALSE)</f>
        <v>N/A</v>
      </c>
      <c r="K32" s="134" t="str">
        <f>VLOOKUP(E32,VIP!$A$2:$O13390,6,0)</f>
        <v>N/A</v>
      </c>
      <c r="L32" s="132" t="s">
        <v>2479</v>
      </c>
      <c r="M32" s="128" t="s">
        <v>2456</v>
      </c>
      <c r="N32" s="148" t="s">
        <v>2463</v>
      </c>
      <c r="O32" s="156" t="s">
        <v>2465</v>
      </c>
      <c r="P32" s="133"/>
      <c r="Q32" s="128" t="s">
        <v>2479</v>
      </c>
      <c r="R32" s="45"/>
      <c r="S32" s="87"/>
      <c r="T32" s="87"/>
      <c r="U32" s="87"/>
      <c r="V32" s="89"/>
      <c r="W32" s="75"/>
    </row>
    <row r="33" spans="1:23" ht="18" x14ac:dyDescent="0.25">
      <c r="A33" s="134" t="str">
        <f>VLOOKUP(E33,'LISTADO ATM'!$A$2:$C$899,3,0)</f>
        <v>DISTRITO NACIONAL</v>
      </c>
      <c r="B33" s="131" t="s">
        <v>2596</v>
      </c>
      <c r="C33" s="129">
        <v>44321.178333333337</v>
      </c>
      <c r="D33" s="129" t="s">
        <v>2181</v>
      </c>
      <c r="E33" s="130">
        <v>561</v>
      </c>
      <c r="F33" s="149" t="str">
        <f>VLOOKUP(E33,VIP!$A$2:$O12894,2,0)</f>
        <v>DRBR133</v>
      </c>
      <c r="G33" s="134" t="str">
        <f>VLOOKUP(E33,'LISTADO ATM'!$A$2:$B$898,2,0)</f>
        <v xml:space="preserve">ATM Comando Regional P.N. S.D. Este </v>
      </c>
      <c r="H33" s="134" t="str">
        <f>VLOOKUP(E33,VIP!$A$2:$O17815,7,FALSE)</f>
        <v>Si</v>
      </c>
      <c r="I33" s="134" t="str">
        <f>VLOOKUP(E33,VIP!$A$2:$O9780,8,FALSE)</f>
        <v>Si</v>
      </c>
      <c r="J33" s="134" t="str">
        <f>VLOOKUP(E33,VIP!$A$2:$O9730,8,FALSE)</f>
        <v>Si</v>
      </c>
      <c r="K33" s="134" t="str">
        <f>VLOOKUP(E33,VIP!$A$2:$O13304,6,0)</f>
        <v>NO</v>
      </c>
      <c r="L33" s="132" t="s">
        <v>2246</v>
      </c>
      <c r="M33" s="128" t="s">
        <v>2456</v>
      </c>
      <c r="N33" s="148" t="s">
        <v>2463</v>
      </c>
      <c r="O33" s="162" t="s">
        <v>2465</v>
      </c>
      <c r="P33" s="133"/>
      <c r="Q33" s="128" t="s">
        <v>2246</v>
      </c>
      <c r="R33" s="45"/>
      <c r="S33" s="87"/>
      <c r="T33" s="87"/>
      <c r="U33" s="87"/>
      <c r="V33" s="89"/>
      <c r="W33" s="75"/>
    </row>
    <row r="34" spans="1:23" ht="18" x14ac:dyDescent="0.25">
      <c r="A34" s="134" t="str">
        <f>VLOOKUP(E34,'LISTADO ATM'!$A$2:$C$899,3,0)</f>
        <v>DISTRITO NACIONAL</v>
      </c>
      <c r="B34" s="131" t="s">
        <v>2592</v>
      </c>
      <c r="C34" s="129">
        <v>44320.439027777778</v>
      </c>
      <c r="D34" s="129" t="s">
        <v>2181</v>
      </c>
      <c r="E34" s="130">
        <v>577</v>
      </c>
      <c r="F34" s="149" t="str">
        <f>VLOOKUP(E34,VIP!$A$2:$O12993,2,0)</f>
        <v>DRBR173</v>
      </c>
      <c r="G34" s="134" t="str">
        <f>VLOOKUP(E34,'LISTADO ATM'!$A$2:$B$898,2,0)</f>
        <v xml:space="preserve">ATM Olé Ave. Duarte </v>
      </c>
      <c r="H34" s="134" t="str">
        <f>VLOOKUP(E34,VIP!$A$2:$O17914,7,FALSE)</f>
        <v>Si</v>
      </c>
      <c r="I34" s="134" t="str">
        <f>VLOOKUP(E34,VIP!$A$2:$O9879,8,FALSE)</f>
        <v>Si</v>
      </c>
      <c r="J34" s="134" t="str">
        <f>VLOOKUP(E34,VIP!$A$2:$O9829,8,FALSE)</f>
        <v>Si</v>
      </c>
      <c r="K34" s="134" t="str">
        <f>VLOOKUP(E34,VIP!$A$2:$O13403,6,0)</f>
        <v>SI</v>
      </c>
      <c r="L34" s="132" t="s">
        <v>2220</v>
      </c>
      <c r="M34" s="157" t="s">
        <v>2655</v>
      </c>
      <c r="N34" s="148" t="s">
        <v>2463</v>
      </c>
      <c r="O34" s="162" t="s">
        <v>2465</v>
      </c>
      <c r="P34" s="134"/>
      <c r="Q34" s="158">
        <v>44322.776377314818</v>
      </c>
      <c r="R34" s="45"/>
      <c r="S34" s="87"/>
      <c r="T34" s="87"/>
      <c r="U34" s="87"/>
      <c r="V34" s="89"/>
      <c r="W34" s="75"/>
    </row>
    <row r="35" spans="1:23" ht="18" x14ac:dyDescent="0.25">
      <c r="A35" s="134" t="str">
        <f>VLOOKUP(E35,'LISTADO ATM'!$A$2:$C$899,3,0)</f>
        <v>DISTRITO NACIONAL</v>
      </c>
      <c r="B35" s="131" t="s">
        <v>2681</v>
      </c>
      <c r="C35" s="129">
        <v>44322.448287037034</v>
      </c>
      <c r="D35" s="129" t="s">
        <v>2459</v>
      </c>
      <c r="E35" s="130">
        <v>578</v>
      </c>
      <c r="F35" s="149" t="str">
        <f>VLOOKUP(E35,VIP!$A$2:$O12962,2,0)</f>
        <v>DRBR324</v>
      </c>
      <c r="G35" s="134" t="str">
        <f>VLOOKUP(E35,'LISTADO ATM'!$A$2:$B$898,2,0)</f>
        <v xml:space="preserve">ATM Procuraduría General de la República </v>
      </c>
      <c r="H35" s="134" t="str">
        <f>VLOOKUP(E35,VIP!$A$2:$O17883,7,FALSE)</f>
        <v>Si</v>
      </c>
      <c r="I35" s="134" t="str">
        <f>VLOOKUP(E35,VIP!$A$2:$O9848,8,FALSE)</f>
        <v>No</v>
      </c>
      <c r="J35" s="134" t="str">
        <f>VLOOKUP(E35,VIP!$A$2:$O9798,8,FALSE)</f>
        <v>No</v>
      </c>
      <c r="K35" s="134" t="str">
        <f>VLOOKUP(E35,VIP!$A$2:$O13372,6,0)</f>
        <v>NO</v>
      </c>
      <c r="L35" s="132" t="s">
        <v>2419</v>
      </c>
      <c r="M35" s="128" t="s">
        <v>2456</v>
      </c>
      <c r="N35" s="148" t="s">
        <v>2463</v>
      </c>
      <c r="O35" s="162" t="s">
        <v>2464</v>
      </c>
      <c r="P35" s="133"/>
      <c r="Q35" s="128" t="s">
        <v>2419</v>
      </c>
      <c r="R35" s="45"/>
      <c r="S35" s="87"/>
      <c r="T35" s="87"/>
      <c r="U35" s="87"/>
      <c r="V35" s="89"/>
      <c r="W35" s="75"/>
    </row>
    <row r="36" spans="1:23" ht="18" x14ac:dyDescent="0.25">
      <c r="A36" s="134" t="str">
        <f>VLOOKUP(E36,'LISTADO ATM'!$A$2:$C$899,3,0)</f>
        <v>DISTRITO NACIONAL</v>
      </c>
      <c r="B36" s="131" t="s">
        <v>2634</v>
      </c>
      <c r="C36" s="129">
        <v>44321.64875</v>
      </c>
      <c r="D36" s="129" t="s">
        <v>2181</v>
      </c>
      <c r="E36" s="130">
        <v>589</v>
      </c>
      <c r="F36" s="149" t="str">
        <f>VLOOKUP(E36,VIP!$A$2:$O12997,2,0)</f>
        <v>DRBR23E</v>
      </c>
      <c r="G36" s="134" t="str">
        <f>VLOOKUP(E36,'LISTADO ATM'!$A$2:$B$898,2,0)</f>
        <v xml:space="preserve">ATM S/M Bravo San Vicente de Paul </v>
      </c>
      <c r="H36" s="134" t="str">
        <f>VLOOKUP(E36,VIP!$A$2:$O17918,7,FALSE)</f>
        <v>Si</v>
      </c>
      <c r="I36" s="134" t="str">
        <f>VLOOKUP(E36,VIP!$A$2:$O9883,8,FALSE)</f>
        <v>No</v>
      </c>
      <c r="J36" s="134" t="str">
        <f>VLOOKUP(E36,VIP!$A$2:$O9833,8,FALSE)</f>
        <v>No</v>
      </c>
      <c r="K36" s="134" t="str">
        <f>VLOOKUP(E36,VIP!$A$2:$O13407,6,0)</f>
        <v>NO</v>
      </c>
      <c r="L36" s="132" t="s">
        <v>2220</v>
      </c>
      <c r="M36" s="128" t="s">
        <v>2456</v>
      </c>
      <c r="N36" s="148" t="s">
        <v>2463</v>
      </c>
      <c r="O36" s="162" t="s">
        <v>2465</v>
      </c>
      <c r="P36" s="133"/>
      <c r="Q36" s="128" t="s">
        <v>2220</v>
      </c>
      <c r="R36" s="45"/>
      <c r="S36" s="87"/>
      <c r="T36" s="87"/>
      <c r="U36" s="87"/>
      <c r="V36" s="89"/>
      <c r="W36" s="75"/>
    </row>
    <row r="37" spans="1:23" ht="18" x14ac:dyDescent="0.25">
      <c r="A37" s="134" t="str">
        <f>VLOOKUP(E37,'LISTADO ATM'!$A$2:$C$899,3,0)</f>
        <v>DISTRITO NACIONAL</v>
      </c>
      <c r="B37" s="131" t="s">
        <v>2662</v>
      </c>
      <c r="C37" s="129">
        <v>44322.324189814812</v>
      </c>
      <c r="D37" s="129" t="s">
        <v>2181</v>
      </c>
      <c r="E37" s="130">
        <v>611</v>
      </c>
      <c r="F37" s="149" t="str">
        <f>VLOOKUP(E37,VIP!$A$2:$O12966,2,0)</f>
        <v>DRBR611</v>
      </c>
      <c r="G37" s="134" t="str">
        <f>VLOOKUP(E37,'LISTADO ATM'!$A$2:$B$898,2,0)</f>
        <v xml:space="preserve">ATM DGII Sede Central </v>
      </c>
      <c r="H37" s="134" t="str">
        <f>VLOOKUP(E37,VIP!$A$2:$O17887,7,FALSE)</f>
        <v>Si</v>
      </c>
      <c r="I37" s="134" t="str">
        <f>VLOOKUP(E37,VIP!$A$2:$O9852,8,FALSE)</f>
        <v>Si</v>
      </c>
      <c r="J37" s="134" t="str">
        <f>VLOOKUP(E37,VIP!$A$2:$O9802,8,FALSE)</f>
        <v>Si</v>
      </c>
      <c r="K37" s="134" t="str">
        <f>VLOOKUP(E37,VIP!$A$2:$O13376,6,0)</f>
        <v>NO</v>
      </c>
      <c r="L37" s="132" t="s">
        <v>2220</v>
      </c>
      <c r="M37" s="128" t="s">
        <v>2456</v>
      </c>
      <c r="N37" s="148" t="s">
        <v>2590</v>
      </c>
      <c r="O37" s="162" t="s">
        <v>2465</v>
      </c>
      <c r="P37" s="133"/>
      <c r="Q37" s="128" t="s">
        <v>2220</v>
      </c>
      <c r="R37" s="212"/>
      <c r="S37" s="87"/>
      <c r="T37" s="87"/>
      <c r="U37" s="87"/>
      <c r="V37" s="89"/>
      <c r="W37" s="75"/>
    </row>
    <row r="38" spans="1:23" ht="18" x14ac:dyDescent="0.25">
      <c r="A38" s="134" t="str">
        <f>VLOOKUP(E38,'LISTADO ATM'!$A$2:$C$899,3,0)</f>
        <v>NORTE</v>
      </c>
      <c r="B38" s="131">
        <v>3335878060</v>
      </c>
      <c r="C38" s="129">
        <v>44322.62777777778</v>
      </c>
      <c r="D38" s="129" t="s">
        <v>2182</v>
      </c>
      <c r="E38" s="130">
        <v>647</v>
      </c>
      <c r="F38" s="149" t="str">
        <f>VLOOKUP(E38,VIP!$A$2:$O12981,2,0)</f>
        <v>DRBR254</v>
      </c>
      <c r="G38" s="134" t="str">
        <f>VLOOKUP(E38,'LISTADO ATM'!$A$2:$B$898,2,0)</f>
        <v xml:space="preserve">ATM CORAASAN </v>
      </c>
      <c r="H38" s="134" t="str">
        <f>VLOOKUP(E38,VIP!$A$2:$O17902,7,FALSE)</f>
        <v>Si</v>
      </c>
      <c r="I38" s="134" t="str">
        <f>VLOOKUP(E38,VIP!$A$2:$O9867,8,FALSE)</f>
        <v>Si</v>
      </c>
      <c r="J38" s="134" t="str">
        <f>VLOOKUP(E38,VIP!$A$2:$O9817,8,FALSE)</f>
        <v>Si</v>
      </c>
      <c r="K38" s="134" t="str">
        <f>VLOOKUP(E38,VIP!$A$2:$O13391,6,0)</f>
        <v>NO</v>
      </c>
      <c r="L38" s="132" t="s">
        <v>2246</v>
      </c>
      <c r="M38" s="128" t="s">
        <v>2456</v>
      </c>
      <c r="N38" s="148" t="s">
        <v>2463</v>
      </c>
      <c r="O38" s="162" t="s">
        <v>2492</v>
      </c>
      <c r="P38" s="133"/>
      <c r="Q38" s="128" t="s">
        <v>2246</v>
      </c>
      <c r="R38" s="45"/>
      <c r="S38" s="87"/>
      <c r="T38" s="87"/>
      <c r="U38" s="87"/>
      <c r="V38" s="89"/>
      <c r="W38" s="75"/>
    </row>
    <row r="39" spans="1:23" ht="18" x14ac:dyDescent="0.25">
      <c r="A39" s="134" t="str">
        <f>VLOOKUP(E39,'LISTADO ATM'!$A$2:$C$899,3,0)</f>
        <v>NORTE</v>
      </c>
      <c r="B39" s="131" t="s">
        <v>2616</v>
      </c>
      <c r="C39" s="129">
        <v>44321.738252314812</v>
      </c>
      <c r="D39" s="129" t="s">
        <v>2182</v>
      </c>
      <c r="E39" s="130">
        <v>666</v>
      </c>
      <c r="F39" s="149" t="str">
        <f>VLOOKUP(E39,VIP!$A$2:$O12976,2,0)</f>
        <v>DRBR666</v>
      </c>
      <c r="G39" s="134" t="str">
        <f>VLOOKUP(E39,'LISTADO ATM'!$A$2:$B$898,2,0)</f>
        <v>ATM S/M El Porvernir Libert</v>
      </c>
      <c r="H39" s="134" t="str">
        <f>VLOOKUP(E39,VIP!$A$2:$O17897,7,FALSE)</f>
        <v>N/A</v>
      </c>
      <c r="I39" s="134" t="str">
        <f>VLOOKUP(E39,VIP!$A$2:$O9862,8,FALSE)</f>
        <v>N/A</v>
      </c>
      <c r="J39" s="134" t="str">
        <f>VLOOKUP(E39,VIP!$A$2:$O9812,8,FALSE)</f>
        <v>N/A</v>
      </c>
      <c r="K39" s="134" t="str">
        <f>VLOOKUP(E39,VIP!$A$2:$O13386,6,0)</f>
        <v>N/A</v>
      </c>
      <c r="L39" s="132" t="s">
        <v>2246</v>
      </c>
      <c r="M39" s="128" t="s">
        <v>2456</v>
      </c>
      <c r="N39" s="148" t="s">
        <v>2463</v>
      </c>
      <c r="O39" s="162" t="s">
        <v>2492</v>
      </c>
      <c r="P39" s="133"/>
      <c r="Q39" s="128" t="s">
        <v>2246</v>
      </c>
      <c r="R39" s="45"/>
      <c r="S39" s="87"/>
      <c r="T39" s="87"/>
      <c r="U39" s="87"/>
      <c r="V39" s="89"/>
      <c r="W39" s="75"/>
    </row>
    <row r="40" spans="1:23" ht="18" x14ac:dyDescent="0.25">
      <c r="A40" s="134" t="str">
        <f>VLOOKUP(E40,'LISTADO ATM'!$A$2:$C$899,3,0)</f>
        <v>DISTRITO NACIONAL</v>
      </c>
      <c r="B40" s="131" t="s">
        <v>2594</v>
      </c>
      <c r="C40" s="129">
        <v>44320.714097222219</v>
      </c>
      <c r="D40" s="129" t="s">
        <v>2181</v>
      </c>
      <c r="E40" s="130">
        <v>672</v>
      </c>
      <c r="F40" s="149" t="str">
        <f>VLOOKUP(E40,VIP!$A$2:$O12896,2,0)</f>
        <v>DRBR672</v>
      </c>
      <c r="G40" s="134" t="str">
        <f>VLOOKUP(E40,'LISTADO ATM'!$A$2:$B$898,2,0)</f>
        <v>ATM Destacamento Policía Nacional La Victoria</v>
      </c>
      <c r="H40" s="134" t="str">
        <f>VLOOKUP(E40,VIP!$A$2:$O17817,7,FALSE)</f>
        <v>Si</v>
      </c>
      <c r="I40" s="134" t="str">
        <f>VLOOKUP(E40,VIP!$A$2:$O9782,8,FALSE)</f>
        <v>Si</v>
      </c>
      <c r="J40" s="134" t="str">
        <f>VLOOKUP(E40,VIP!$A$2:$O9732,8,FALSE)</f>
        <v>Si</v>
      </c>
      <c r="K40" s="134" t="str">
        <f>VLOOKUP(E40,VIP!$A$2:$O13306,6,0)</f>
        <v>SI</v>
      </c>
      <c r="L40" s="132" t="s">
        <v>2220</v>
      </c>
      <c r="M40" s="128" t="s">
        <v>2456</v>
      </c>
      <c r="N40" s="148" t="s">
        <v>2463</v>
      </c>
      <c r="O40" s="162" t="s">
        <v>2465</v>
      </c>
      <c r="P40" s="133"/>
      <c r="Q40" s="128" t="s">
        <v>2220</v>
      </c>
      <c r="R40" s="45"/>
      <c r="S40" s="87"/>
      <c r="T40" s="87"/>
      <c r="U40" s="87"/>
      <c r="V40" s="89"/>
      <c r="W40" s="75"/>
    </row>
    <row r="41" spans="1:23" ht="18" x14ac:dyDescent="0.25">
      <c r="A41" s="134" t="str">
        <f>VLOOKUP(E41,'LISTADO ATM'!$A$2:$C$899,3,0)</f>
        <v>SUR</v>
      </c>
      <c r="B41" s="131" t="s">
        <v>2691</v>
      </c>
      <c r="C41" s="129">
        <v>44322.56113425926</v>
      </c>
      <c r="D41" s="129" t="s">
        <v>2181</v>
      </c>
      <c r="E41" s="130">
        <v>677</v>
      </c>
      <c r="F41" s="149" t="str">
        <f>VLOOKUP(E41,VIP!$A$2:$O12969,2,0)</f>
        <v>DRBR677</v>
      </c>
      <c r="G41" s="134" t="str">
        <f>VLOOKUP(E41,'LISTADO ATM'!$A$2:$B$898,2,0)</f>
        <v>ATM PBG Villa Jaragua</v>
      </c>
      <c r="H41" s="134" t="str">
        <f>VLOOKUP(E41,VIP!$A$2:$O17890,7,FALSE)</f>
        <v>Si</v>
      </c>
      <c r="I41" s="134" t="str">
        <f>VLOOKUP(E41,VIP!$A$2:$O9855,8,FALSE)</f>
        <v>Si</v>
      </c>
      <c r="J41" s="134" t="str">
        <f>VLOOKUP(E41,VIP!$A$2:$O9805,8,FALSE)</f>
        <v>Si</v>
      </c>
      <c r="K41" s="134" t="str">
        <f>VLOOKUP(E41,VIP!$A$2:$O13379,6,0)</f>
        <v>SI</v>
      </c>
      <c r="L41" s="132" t="s">
        <v>2703</v>
      </c>
      <c r="M41" s="128" t="s">
        <v>2456</v>
      </c>
      <c r="N41" s="148" t="s">
        <v>2463</v>
      </c>
      <c r="O41" s="162" t="s">
        <v>2465</v>
      </c>
      <c r="P41" s="133"/>
      <c r="Q41" s="128" t="s">
        <v>2703</v>
      </c>
      <c r="R41" s="45"/>
      <c r="S41" s="87"/>
      <c r="T41" s="87"/>
      <c r="U41" s="87"/>
      <c r="V41" s="89"/>
      <c r="W41" s="75"/>
    </row>
    <row r="42" spans="1:23" ht="18" x14ac:dyDescent="0.25">
      <c r="A42" s="134" t="str">
        <f>VLOOKUP(E42,'LISTADO ATM'!$A$2:$C$899,3,0)</f>
        <v>DISTRITO NACIONAL</v>
      </c>
      <c r="B42" s="131" t="s">
        <v>2628</v>
      </c>
      <c r="C42" s="129">
        <v>44321.698645833334</v>
      </c>
      <c r="D42" s="129" t="s">
        <v>2459</v>
      </c>
      <c r="E42" s="130">
        <v>696</v>
      </c>
      <c r="F42" s="149" t="str">
        <f>VLOOKUP(E42,VIP!$A$2:$O12989,2,0)</f>
        <v>DRBR696</v>
      </c>
      <c r="G42" s="134" t="str">
        <f>VLOOKUP(E42,'LISTADO ATM'!$A$2:$B$898,2,0)</f>
        <v>ATM Olé Jacobo Majluta</v>
      </c>
      <c r="H42" s="134" t="str">
        <f>VLOOKUP(E42,VIP!$A$2:$O17910,7,FALSE)</f>
        <v>Si</v>
      </c>
      <c r="I42" s="134" t="str">
        <f>VLOOKUP(E42,VIP!$A$2:$O9875,8,FALSE)</f>
        <v>Si</v>
      </c>
      <c r="J42" s="134" t="str">
        <f>VLOOKUP(E42,VIP!$A$2:$O9825,8,FALSE)</f>
        <v>Si</v>
      </c>
      <c r="K42" s="134" t="str">
        <f>VLOOKUP(E42,VIP!$A$2:$O13399,6,0)</f>
        <v>NO</v>
      </c>
      <c r="L42" s="132" t="s">
        <v>2419</v>
      </c>
      <c r="M42" s="128" t="s">
        <v>2456</v>
      </c>
      <c r="N42" s="148" t="s">
        <v>2463</v>
      </c>
      <c r="O42" s="162" t="s">
        <v>2464</v>
      </c>
      <c r="P42" s="133"/>
      <c r="Q42" s="128" t="s">
        <v>2419</v>
      </c>
      <c r="R42" s="45"/>
      <c r="S42" s="87"/>
      <c r="T42" s="87"/>
      <c r="U42" s="87"/>
      <c r="V42" s="89"/>
      <c r="W42" s="75"/>
    </row>
    <row r="43" spans="1:23" ht="18" x14ac:dyDescent="0.25">
      <c r="A43" s="134" t="str">
        <f>VLOOKUP(E43,'LISTADO ATM'!$A$2:$C$899,3,0)</f>
        <v>DISTRITO NACIONAL</v>
      </c>
      <c r="B43" s="131" t="s">
        <v>2669</v>
      </c>
      <c r="C43" s="129">
        <v>44322.407766203702</v>
      </c>
      <c r="D43" s="129" t="s">
        <v>2459</v>
      </c>
      <c r="E43" s="130">
        <v>697</v>
      </c>
      <c r="F43" s="149" t="str">
        <f>VLOOKUP(E43,VIP!$A$2:$O12963,2,0)</f>
        <v>DRBR697</v>
      </c>
      <c r="G43" s="134" t="str">
        <f>VLOOKUP(E43,'LISTADO ATM'!$A$2:$B$898,2,0)</f>
        <v>ATM Hipermercado Olé Ciudad Juan Bosch</v>
      </c>
      <c r="H43" s="134" t="str">
        <f>VLOOKUP(E43,VIP!$A$2:$O17884,7,FALSE)</f>
        <v>Si</v>
      </c>
      <c r="I43" s="134" t="str">
        <f>VLOOKUP(E43,VIP!$A$2:$O9849,8,FALSE)</f>
        <v>Si</v>
      </c>
      <c r="J43" s="134" t="str">
        <f>VLOOKUP(E43,VIP!$A$2:$O9799,8,FALSE)</f>
        <v>Si</v>
      </c>
      <c r="K43" s="134" t="str">
        <f>VLOOKUP(E43,VIP!$A$2:$O13373,6,0)</f>
        <v>NO</v>
      </c>
      <c r="L43" s="132" t="s">
        <v>2419</v>
      </c>
      <c r="M43" s="128" t="s">
        <v>2456</v>
      </c>
      <c r="N43" s="148" t="s">
        <v>2463</v>
      </c>
      <c r="O43" s="162" t="s">
        <v>2464</v>
      </c>
      <c r="P43" s="133"/>
      <c r="Q43" s="128" t="s">
        <v>2419</v>
      </c>
      <c r="R43" s="45"/>
      <c r="S43" s="87"/>
      <c r="T43" s="87"/>
      <c r="U43" s="87"/>
      <c r="V43" s="89"/>
      <c r="W43" s="75"/>
    </row>
    <row r="44" spans="1:23" ht="18" x14ac:dyDescent="0.25">
      <c r="A44" s="134" t="str">
        <f>VLOOKUP(E44,'LISTADO ATM'!$A$2:$C$899,3,0)</f>
        <v>NORTE</v>
      </c>
      <c r="B44" s="131" t="s">
        <v>2670</v>
      </c>
      <c r="C44" s="129">
        <v>44322.40587962963</v>
      </c>
      <c r="D44" s="129" t="s">
        <v>2483</v>
      </c>
      <c r="E44" s="130">
        <v>703</v>
      </c>
      <c r="F44" s="149" t="str">
        <f>VLOOKUP(E44,VIP!$A$2:$O12964,2,0)</f>
        <v>DRBR703</v>
      </c>
      <c r="G44" s="134" t="str">
        <f>VLOOKUP(E44,'LISTADO ATM'!$A$2:$B$898,2,0)</f>
        <v xml:space="preserve">ATM Oficina El Mamey Los Hidalgos </v>
      </c>
      <c r="H44" s="134" t="str">
        <f>VLOOKUP(E44,VIP!$A$2:$O17885,7,FALSE)</f>
        <v>Si</v>
      </c>
      <c r="I44" s="134" t="str">
        <f>VLOOKUP(E44,VIP!$A$2:$O9850,8,FALSE)</f>
        <v>Si</v>
      </c>
      <c r="J44" s="134" t="str">
        <f>VLOOKUP(E44,VIP!$A$2:$O9800,8,FALSE)</f>
        <v>Si</v>
      </c>
      <c r="K44" s="134" t="str">
        <f>VLOOKUP(E44,VIP!$A$2:$O13374,6,0)</f>
        <v>NO</v>
      </c>
      <c r="L44" s="132" t="s">
        <v>2450</v>
      </c>
      <c r="M44" s="128" t="s">
        <v>2456</v>
      </c>
      <c r="N44" s="148" t="s">
        <v>2463</v>
      </c>
      <c r="O44" s="162" t="s">
        <v>2598</v>
      </c>
      <c r="P44" s="133"/>
      <c r="Q44" s="128" t="s">
        <v>2450</v>
      </c>
      <c r="R44" s="45"/>
      <c r="S44" s="87"/>
      <c r="T44" s="87"/>
      <c r="U44" s="87"/>
      <c r="V44" s="89"/>
      <c r="W44" s="75"/>
    </row>
    <row r="45" spans="1:23" ht="18" x14ac:dyDescent="0.25">
      <c r="A45" s="134" t="str">
        <f>VLOOKUP(E45,'LISTADO ATM'!$A$2:$C$899,3,0)</f>
        <v>DISTRITO NACIONAL</v>
      </c>
      <c r="B45" s="131" t="s">
        <v>2593</v>
      </c>
      <c r="C45" s="129">
        <v>44320.722175925926</v>
      </c>
      <c r="D45" s="129" t="s">
        <v>2181</v>
      </c>
      <c r="E45" s="130">
        <v>707</v>
      </c>
      <c r="F45" s="149" t="str">
        <f>VLOOKUP(E45,VIP!$A$2:$O12891,2,0)</f>
        <v>DRBR707</v>
      </c>
      <c r="G45" s="134" t="str">
        <f>VLOOKUP(E45,'LISTADO ATM'!$A$2:$B$898,2,0)</f>
        <v xml:space="preserve">ATM IAD </v>
      </c>
      <c r="H45" s="134" t="str">
        <f>VLOOKUP(E45,VIP!$A$2:$O17812,7,FALSE)</f>
        <v>No</v>
      </c>
      <c r="I45" s="134" t="str">
        <f>VLOOKUP(E45,VIP!$A$2:$O9777,8,FALSE)</f>
        <v>No</v>
      </c>
      <c r="J45" s="134" t="str">
        <f>VLOOKUP(E45,VIP!$A$2:$O9727,8,FALSE)</f>
        <v>No</v>
      </c>
      <c r="K45" s="134" t="str">
        <f>VLOOKUP(E45,VIP!$A$2:$O13301,6,0)</f>
        <v>NO</v>
      </c>
      <c r="L45" s="132" t="s">
        <v>2479</v>
      </c>
      <c r="M45" s="128" t="s">
        <v>2456</v>
      </c>
      <c r="N45" s="148" t="s">
        <v>2463</v>
      </c>
      <c r="O45" s="162" t="s">
        <v>2465</v>
      </c>
      <c r="P45" s="133"/>
      <c r="Q45" s="128" t="s">
        <v>2479</v>
      </c>
      <c r="R45" s="45"/>
      <c r="S45" s="87"/>
      <c r="T45" s="87"/>
      <c r="U45" s="87"/>
      <c r="V45" s="89"/>
      <c r="W45" s="75"/>
    </row>
    <row r="46" spans="1:23" ht="18" x14ac:dyDescent="0.25">
      <c r="A46" s="134" t="str">
        <f>VLOOKUP(E46,'LISTADO ATM'!$A$2:$C$899,3,0)</f>
        <v>NORTE</v>
      </c>
      <c r="B46" s="131" t="s">
        <v>2687</v>
      </c>
      <c r="C46" s="129">
        <v>44322.573379629626</v>
      </c>
      <c r="D46" s="129" t="s">
        <v>2683</v>
      </c>
      <c r="E46" s="130">
        <v>716</v>
      </c>
      <c r="F46" s="149" t="str">
        <f>VLOOKUP(E46,VIP!$A$2:$O12965,2,0)</f>
        <v>DRBR340</v>
      </c>
      <c r="G46" s="134" t="str">
        <f>VLOOKUP(E46,'LISTADO ATM'!$A$2:$B$898,2,0)</f>
        <v xml:space="preserve">ATM Oficina Zona Franca (Santiago) </v>
      </c>
      <c r="H46" s="134" t="str">
        <f>VLOOKUP(E46,VIP!$A$2:$O17886,7,FALSE)</f>
        <v>Si</v>
      </c>
      <c r="I46" s="134" t="str">
        <f>VLOOKUP(E46,VIP!$A$2:$O9851,8,FALSE)</f>
        <v>Si</v>
      </c>
      <c r="J46" s="134" t="str">
        <f>VLOOKUP(E46,VIP!$A$2:$O9801,8,FALSE)</f>
        <v>Si</v>
      </c>
      <c r="K46" s="134" t="str">
        <f>VLOOKUP(E46,VIP!$A$2:$O13375,6,0)</f>
        <v>SI</v>
      </c>
      <c r="L46" s="132" t="s">
        <v>2419</v>
      </c>
      <c r="M46" s="128" t="s">
        <v>2456</v>
      </c>
      <c r="N46" s="148" t="s">
        <v>2463</v>
      </c>
      <c r="O46" s="162" t="s">
        <v>2704</v>
      </c>
      <c r="P46" s="133"/>
      <c r="Q46" s="128" t="s">
        <v>2419</v>
      </c>
      <c r="R46" s="45"/>
      <c r="S46" s="87"/>
      <c r="T46" s="87"/>
      <c r="U46" s="87"/>
      <c r="V46" s="89"/>
      <c r="W46" s="75"/>
    </row>
    <row r="47" spans="1:23" ht="18" x14ac:dyDescent="0.25">
      <c r="A47" s="134" t="str">
        <f>VLOOKUP(E47,'LISTADO ATM'!$A$2:$C$899,3,0)</f>
        <v>NORTE</v>
      </c>
      <c r="B47" s="131" t="s">
        <v>2693</v>
      </c>
      <c r="C47" s="129">
        <v>44322.55846064815</v>
      </c>
      <c r="D47" s="129" t="s">
        <v>2683</v>
      </c>
      <c r="E47" s="130">
        <v>775</v>
      </c>
      <c r="F47" s="149" t="str">
        <f>VLOOKUP(E47,VIP!$A$2:$O12971,2,0)</f>
        <v>DRBR450</v>
      </c>
      <c r="G47" s="134" t="str">
        <f>VLOOKUP(E47,'LISTADO ATM'!$A$2:$B$898,2,0)</f>
        <v xml:space="preserve">ATM S/M Lilo (Montecristi) </v>
      </c>
      <c r="H47" s="134" t="str">
        <f>VLOOKUP(E47,VIP!$A$2:$O17892,7,FALSE)</f>
        <v>Si</v>
      </c>
      <c r="I47" s="134" t="str">
        <f>VLOOKUP(E47,VIP!$A$2:$O9857,8,FALSE)</f>
        <v>Si</v>
      </c>
      <c r="J47" s="134" t="str">
        <f>VLOOKUP(E47,VIP!$A$2:$O9807,8,FALSE)</f>
        <v>Si</v>
      </c>
      <c r="K47" s="134" t="str">
        <f>VLOOKUP(E47,VIP!$A$2:$O13381,6,0)</f>
        <v>NO</v>
      </c>
      <c r="L47" s="132" t="s">
        <v>2419</v>
      </c>
      <c r="M47" s="128" t="s">
        <v>2456</v>
      </c>
      <c r="N47" s="148" t="s">
        <v>2463</v>
      </c>
      <c r="O47" s="162" t="s">
        <v>2704</v>
      </c>
      <c r="P47" s="133"/>
      <c r="Q47" s="128" t="s">
        <v>2419</v>
      </c>
      <c r="R47" s="45"/>
      <c r="S47" s="87"/>
      <c r="T47" s="87"/>
      <c r="U47" s="87"/>
      <c r="V47" s="89"/>
      <c r="W47" s="75"/>
    </row>
    <row r="48" spans="1:23" ht="18" x14ac:dyDescent="0.25">
      <c r="A48" s="134" t="str">
        <f>VLOOKUP(E48,'LISTADO ATM'!$A$2:$C$899,3,0)</f>
        <v>ESTE</v>
      </c>
      <c r="B48" s="131" t="s">
        <v>2600</v>
      </c>
      <c r="C48" s="129">
        <v>44321.591481481482</v>
      </c>
      <c r="D48" s="129" t="s">
        <v>2181</v>
      </c>
      <c r="E48" s="130">
        <v>789</v>
      </c>
      <c r="F48" s="149" t="str">
        <f>VLOOKUP(E48,VIP!$A$2:$O12947,2,0)</f>
        <v>DRBR789</v>
      </c>
      <c r="G48" s="134" t="str">
        <f>VLOOKUP(E48,'LISTADO ATM'!$A$2:$B$898,2,0)</f>
        <v>ATM Hotel Bellevue Boca Chica</v>
      </c>
      <c r="H48" s="134" t="str">
        <f>VLOOKUP(E48,VIP!$A$2:$O17868,7,FALSE)</f>
        <v>Si</v>
      </c>
      <c r="I48" s="134" t="str">
        <f>VLOOKUP(E48,VIP!$A$2:$O9833,8,FALSE)</f>
        <v>Si</v>
      </c>
      <c r="J48" s="134" t="str">
        <f>VLOOKUP(E48,VIP!$A$2:$O9783,8,FALSE)</f>
        <v>Si</v>
      </c>
      <c r="K48" s="134" t="str">
        <f>VLOOKUP(E48,VIP!$A$2:$O13357,6,0)</f>
        <v>NO</v>
      </c>
      <c r="L48" s="132" t="s">
        <v>2246</v>
      </c>
      <c r="M48" s="128" t="s">
        <v>2456</v>
      </c>
      <c r="N48" s="148" t="s">
        <v>2590</v>
      </c>
      <c r="O48" s="162" t="s">
        <v>2465</v>
      </c>
      <c r="P48" s="133"/>
      <c r="Q48" s="128" t="s">
        <v>2607</v>
      </c>
      <c r="R48" s="45"/>
      <c r="S48" s="87"/>
      <c r="T48" s="87"/>
      <c r="U48" s="87"/>
      <c r="V48" s="89"/>
      <c r="W48" s="75"/>
    </row>
    <row r="49" spans="1:23" ht="18" x14ac:dyDescent="0.25">
      <c r="A49" s="134" t="str">
        <f>VLOOKUP(E49,'LISTADO ATM'!$A$2:$C$899,3,0)</f>
        <v>DISTRITO NACIONAL</v>
      </c>
      <c r="B49" s="131" t="s">
        <v>2623</v>
      </c>
      <c r="C49" s="129">
        <v>44321.71539351852</v>
      </c>
      <c r="D49" s="129" t="s">
        <v>2459</v>
      </c>
      <c r="E49" s="130">
        <v>800</v>
      </c>
      <c r="F49" s="149" t="str">
        <f>VLOOKUP(E49,VIP!$A$2:$O12984,2,0)</f>
        <v>DRBR800</v>
      </c>
      <c r="G49" s="134" t="str">
        <f>VLOOKUP(E49,'LISTADO ATM'!$A$2:$B$898,2,0)</f>
        <v xml:space="preserve">ATM Estación Next Dipsa Pedro Livio Cedeño </v>
      </c>
      <c r="H49" s="134" t="str">
        <f>VLOOKUP(E49,VIP!$A$2:$O17905,7,FALSE)</f>
        <v>Si</v>
      </c>
      <c r="I49" s="134" t="str">
        <f>VLOOKUP(E49,VIP!$A$2:$O9870,8,FALSE)</f>
        <v>Si</v>
      </c>
      <c r="J49" s="134" t="str">
        <f>VLOOKUP(E49,VIP!$A$2:$O9820,8,FALSE)</f>
        <v>Si</v>
      </c>
      <c r="K49" s="134" t="str">
        <f>VLOOKUP(E49,VIP!$A$2:$O13394,6,0)</f>
        <v>NO</v>
      </c>
      <c r="L49" s="132" t="s">
        <v>2419</v>
      </c>
      <c r="M49" s="128" t="s">
        <v>2456</v>
      </c>
      <c r="N49" s="148" t="s">
        <v>2463</v>
      </c>
      <c r="O49" s="162" t="s">
        <v>2464</v>
      </c>
      <c r="P49" s="133"/>
      <c r="Q49" s="128" t="s">
        <v>2419</v>
      </c>
      <c r="R49" s="45"/>
      <c r="S49" s="87"/>
      <c r="T49" s="87"/>
      <c r="U49" s="87"/>
      <c r="V49" s="89"/>
      <c r="W49" s="75"/>
    </row>
    <row r="50" spans="1:23" ht="18" x14ac:dyDescent="0.25">
      <c r="A50" s="134" t="str">
        <f>VLOOKUP(E50,'LISTADO ATM'!$A$2:$C$899,3,0)</f>
        <v>DISTRITO NACIONAL</v>
      </c>
      <c r="B50" s="131" t="s">
        <v>2695</v>
      </c>
      <c r="C50" s="129">
        <v>44322.547974537039</v>
      </c>
      <c r="D50" s="129" t="s">
        <v>2181</v>
      </c>
      <c r="E50" s="130">
        <v>821</v>
      </c>
      <c r="F50" s="149" t="str">
        <f>VLOOKUP(E50,VIP!$A$2:$O12973,2,0)</f>
        <v>DRBR821</v>
      </c>
      <c r="G50" s="134" t="str">
        <f>VLOOKUP(E50,'LISTADO ATM'!$A$2:$B$898,2,0)</f>
        <v xml:space="preserve">ATM S/M Bravo Churchill </v>
      </c>
      <c r="H50" s="134" t="str">
        <f>VLOOKUP(E50,VIP!$A$2:$O17894,7,FALSE)</f>
        <v>Si</v>
      </c>
      <c r="I50" s="134" t="str">
        <f>VLOOKUP(E50,VIP!$A$2:$O9859,8,FALSE)</f>
        <v>No</v>
      </c>
      <c r="J50" s="134" t="str">
        <f>VLOOKUP(E50,VIP!$A$2:$O9809,8,FALSE)</f>
        <v>No</v>
      </c>
      <c r="K50" s="134" t="str">
        <f>VLOOKUP(E50,VIP!$A$2:$O13383,6,0)</f>
        <v>SI</v>
      </c>
      <c r="L50" s="132" t="s">
        <v>2220</v>
      </c>
      <c r="M50" s="128" t="s">
        <v>2456</v>
      </c>
      <c r="N50" s="148" t="s">
        <v>2463</v>
      </c>
      <c r="O50" s="162" t="s">
        <v>2465</v>
      </c>
      <c r="P50" s="133"/>
      <c r="Q50" s="128" t="s">
        <v>2220</v>
      </c>
      <c r="R50" s="45"/>
      <c r="S50" s="87"/>
      <c r="T50" s="87"/>
      <c r="U50" s="87"/>
      <c r="V50" s="89"/>
      <c r="W50" s="75"/>
    </row>
    <row r="51" spans="1:23" ht="18" x14ac:dyDescent="0.25">
      <c r="A51" s="134" t="str">
        <f>VLOOKUP(E51,'LISTADO ATM'!$A$2:$C$899,3,0)</f>
        <v>ESTE</v>
      </c>
      <c r="B51" s="131" t="s">
        <v>2685</v>
      </c>
      <c r="C51" s="129">
        <v>44322.585590277777</v>
      </c>
      <c r="D51" s="129" t="s">
        <v>2181</v>
      </c>
      <c r="E51" s="130">
        <v>830</v>
      </c>
      <c r="F51" s="149" t="str">
        <f>VLOOKUP(E51,VIP!$A$2:$O12963,2,0)</f>
        <v>DRBR830</v>
      </c>
      <c r="G51" s="134" t="str">
        <f>VLOOKUP(E51,'LISTADO ATM'!$A$2:$B$898,2,0)</f>
        <v xml:space="preserve">ATM UNP Sabana Grande de Boyá </v>
      </c>
      <c r="H51" s="134" t="str">
        <f>VLOOKUP(E51,VIP!$A$2:$O17884,7,FALSE)</f>
        <v>Si</v>
      </c>
      <c r="I51" s="134" t="str">
        <f>VLOOKUP(E51,VIP!$A$2:$O9849,8,FALSE)</f>
        <v>Si</v>
      </c>
      <c r="J51" s="134" t="str">
        <f>VLOOKUP(E51,VIP!$A$2:$O9799,8,FALSE)</f>
        <v>Si</v>
      </c>
      <c r="K51" s="134" t="str">
        <f>VLOOKUP(E51,VIP!$A$2:$O13373,6,0)</f>
        <v>NO</v>
      </c>
      <c r="L51" s="132" t="s">
        <v>2479</v>
      </c>
      <c r="M51" s="128" t="s">
        <v>2456</v>
      </c>
      <c r="N51" s="148" t="s">
        <v>2463</v>
      </c>
      <c r="O51" s="162" t="s">
        <v>2465</v>
      </c>
      <c r="P51" s="133"/>
      <c r="Q51" s="128" t="s">
        <v>2479</v>
      </c>
      <c r="R51" s="45"/>
      <c r="S51" s="87"/>
      <c r="T51" s="87"/>
      <c r="U51" s="87"/>
      <c r="V51" s="89"/>
      <c r="W51" s="75"/>
    </row>
    <row r="52" spans="1:23" ht="18" x14ac:dyDescent="0.25">
      <c r="A52" s="134" t="str">
        <f>VLOOKUP(E52,'LISTADO ATM'!$A$2:$C$899,3,0)</f>
        <v>DISTRITO NACIONAL</v>
      </c>
      <c r="B52" s="131" t="s">
        <v>2692</v>
      </c>
      <c r="C52" s="129">
        <v>44322.560173611113</v>
      </c>
      <c r="D52" s="129" t="s">
        <v>2459</v>
      </c>
      <c r="E52" s="130">
        <v>879</v>
      </c>
      <c r="F52" s="149" t="str">
        <f>VLOOKUP(E52,VIP!$A$2:$O12970,2,0)</f>
        <v>DRBR879</v>
      </c>
      <c r="G52" s="134" t="str">
        <f>VLOOKUP(E52,'LISTADO ATM'!$A$2:$B$898,2,0)</f>
        <v xml:space="preserve">ATM Plaza Metropolitana </v>
      </c>
      <c r="H52" s="134" t="str">
        <f>VLOOKUP(E52,VIP!$A$2:$O17891,7,FALSE)</f>
        <v>Si</v>
      </c>
      <c r="I52" s="134" t="str">
        <f>VLOOKUP(E52,VIP!$A$2:$O9856,8,FALSE)</f>
        <v>Si</v>
      </c>
      <c r="J52" s="134" t="str">
        <f>VLOOKUP(E52,VIP!$A$2:$O9806,8,FALSE)</f>
        <v>Si</v>
      </c>
      <c r="K52" s="134" t="str">
        <f>VLOOKUP(E52,VIP!$A$2:$O13380,6,0)</f>
        <v>NO</v>
      </c>
      <c r="L52" s="132" t="s">
        <v>2450</v>
      </c>
      <c r="M52" s="128" t="s">
        <v>2456</v>
      </c>
      <c r="N52" s="148" t="s">
        <v>2463</v>
      </c>
      <c r="O52" s="162" t="s">
        <v>2464</v>
      </c>
      <c r="P52" s="133"/>
      <c r="Q52" s="128" t="s">
        <v>2450</v>
      </c>
      <c r="R52" s="45"/>
      <c r="S52" s="87"/>
      <c r="T52" s="87"/>
      <c r="U52" s="87"/>
      <c r="V52" s="89"/>
      <c r="W52" s="75"/>
    </row>
    <row r="53" spans="1:23" ht="18" x14ac:dyDescent="0.25">
      <c r="A53" s="134" t="str">
        <f>VLOOKUP(E53,'LISTADO ATM'!$A$2:$C$899,3,0)</f>
        <v>DISTRITO NACIONAL</v>
      </c>
      <c r="B53" s="131" t="s">
        <v>2680</v>
      </c>
      <c r="C53" s="129">
        <v>44322.449618055558</v>
      </c>
      <c r="D53" s="129" t="s">
        <v>2459</v>
      </c>
      <c r="E53" s="130">
        <v>884</v>
      </c>
      <c r="F53" s="149" t="str">
        <f>VLOOKUP(E53,VIP!$A$2:$O12961,2,0)</f>
        <v>DRBR884</v>
      </c>
      <c r="G53" s="134" t="str">
        <f>VLOOKUP(E53,'LISTADO ATM'!$A$2:$B$898,2,0)</f>
        <v xml:space="preserve">ATM UNP Olé Sabana Perdida </v>
      </c>
      <c r="H53" s="134" t="str">
        <f>VLOOKUP(E53,VIP!$A$2:$O17882,7,FALSE)</f>
        <v>Si</v>
      </c>
      <c r="I53" s="134" t="str">
        <f>VLOOKUP(E53,VIP!$A$2:$O9847,8,FALSE)</f>
        <v>Si</v>
      </c>
      <c r="J53" s="134" t="str">
        <f>VLOOKUP(E53,VIP!$A$2:$O9797,8,FALSE)</f>
        <v>Si</v>
      </c>
      <c r="K53" s="134" t="str">
        <f>VLOOKUP(E53,VIP!$A$2:$O13371,6,0)</f>
        <v>NO</v>
      </c>
      <c r="L53" s="132" t="s">
        <v>2419</v>
      </c>
      <c r="M53" s="128" t="s">
        <v>2456</v>
      </c>
      <c r="N53" s="148" t="s">
        <v>2463</v>
      </c>
      <c r="O53" s="162" t="s">
        <v>2464</v>
      </c>
      <c r="P53" s="133"/>
      <c r="Q53" s="128" t="s">
        <v>2419</v>
      </c>
      <c r="R53" s="45"/>
      <c r="S53" s="87"/>
      <c r="T53" s="87"/>
      <c r="U53" s="87"/>
      <c r="V53" s="89"/>
      <c r="W53" s="75"/>
    </row>
    <row r="54" spans="1:23" ht="18" x14ac:dyDescent="0.25">
      <c r="A54" s="134" t="str">
        <f>VLOOKUP(E54,'LISTADO ATM'!$A$2:$C$899,3,0)</f>
        <v>DISTRITO NACIONAL</v>
      </c>
      <c r="B54" s="131" t="s">
        <v>2698</v>
      </c>
      <c r="C54" s="129">
        <v>44322.536620370367</v>
      </c>
      <c r="D54" s="129" t="s">
        <v>2181</v>
      </c>
      <c r="E54" s="130">
        <v>911</v>
      </c>
      <c r="F54" s="149" t="str">
        <f>VLOOKUP(E54,VIP!$A$2:$O12976,2,0)</f>
        <v>DRBR911</v>
      </c>
      <c r="G54" s="134" t="str">
        <f>VLOOKUP(E54,'LISTADO ATM'!$A$2:$B$898,2,0)</f>
        <v xml:space="preserve">ATM Oficina Venezuela II </v>
      </c>
      <c r="H54" s="134" t="str">
        <f>VLOOKUP(E54,VIP!$A$2:$O17897,7,FALSE)</f>
        <v>Si</v>
      </c>
      <c r="I54" s="134" t="str">
        <f>VLOOKUP(E54,VIP!$A$2:$O9862,8,FALSE)</f>
        <v>Si</v>
      </c>
      <c r="J54" s="134" t="str">
        <f>VLOOKUP(E54,VIP!$A$2:$O9812,8,FALSE)</f>
        <v>Si</v>
      </c>
      <c r="K54" s="134" t="str">
        <f>VLOOKUP(E54,VIP!$A$2:$O13386,6,0)</f>
        <v>SI</v>
      </c>
      <c r="L54" s="132" t="s">
        <v>2428</v>
      </c>
      <c r="M54" s="128" t="s">
        <v>2456</v>
      </c>
      <c r="N54" s="148" t="s">
        <v>2463</v>
      </c>
      <c r="O54" s="162" t="s">
        <v>2465</v>
      </c>
      <c r="P54" s="133"/>
      <c r="Q54" s="128" t="s">
        <v>2428</v>
      </c>
      <c r="R54" s="45"/>
      <c r="S54" s="87"/>
      <c r="T54" s="87"/>
      <c r="U54" s="87"/>
      <c r="V54" s="89"/>
      <c r="W54" s="75"/>
    </row>
    <row r="55" spans="1:23" ht="18" x14ac:dyDescent="0.25">
      <c r="A55" s="134" t="str">
        <f>VLOOKUP(E55,'LISTADO ATM'!$A$2:$C$899,3,0)</f>
        <v>NORTE</v>
      </c>
      <c r="B55" s="131" t="s">
        <v>2599</v>
      </c>
      <c r="C55" s="129">
        <v>44321.594421296293</v>
      </c>
      <c r="D55" s="129" t="s">
        <v>2182</v>
      </c>
      <c r="E55" s="130">
        <v>926</v>
      </c>
      <c r="F55" s="149" t="str">
        <f>VLOOKUP(E55,VIP!$A$2:$O12928,2,0)</f>
        <v>DRBR926</v>
      </c>
      <c r="G55" s="134" t="str">
        <f>VLOOKUP(E55,'LISTADO ATM'!$A$2:$B$898,2,0)</f>
        <v>ATM S/M Juan Cepin</v>
      </c>
      <c r="H55" s="134" t="str">
        <f>VLOOKUP(E55,VIP!$A$2:$O17849,7,FALSE)</f>
        <v>N/A</v>
      </c>
      <c r="I55" s="134" t="str">
        <f>VLOOKUP(E55,VIP!$A$2:$O9814,8,FALSE)</f>
        <v>N/A</v>
      </c>
      <c r="J55" s="134" t="str">
        <f>VLOOKUP(E55,VIP!$A$2:$O9764,8,FALSE)</f>
        <v>N/A</v>
      </c>
      <c r="K55" s="134" t="str">
        <f>VLOOKUP(E55,VIP!$A$2:$O13338,6,0)</f>
        <v>N/A</v>
      </c>
      <c r="L55" s="132" t="s">
        <v>2246</v>
      </c>
      <c r="M55" s="128" t="s">
        <v>2456</v>
      </c>
      <c r="N55" s="148" t="s">
        <v>2463</v>
      </c>
      <c r="O55" s="162" t="s">
        <v>2608</v>
      </c>
      <c r="P55" s="133"/>
      <c r="Q55" s="128" t="s">
        <v>2246</v>
      </c>
      <c r="R55" s="45"/>
      <c r="S55" s="87"/>
      <c r="T55" s="87"/>
      <c r="U55" s="87"/>
      <c r="V55" s="89"/>
      <c r="W55" s="75"/>
    </row>
    <row r="56" spans="1:23" ht="18" x14ac:dyDescent="0.25">
      <c r="A56" s="134" t="str">
        <f>VLOOKUP(E56,'LISTADO ATM'!$A$2:$C$899,3,0)</f>
        <v>DISTRITO NACIONAL</v>
      </c>
      <c r="B56" s="131" t="s">
        <v>2618</v>
      </c>
      <c r="C56" s="129">
        <v>44321.735011574077</v>
      </c>
      <c r="D56" s="129" t="s">
        <v>2181</v>
      </c>
      <c r="E56" s="130">
        <v>961</v>
      </c>
      <c r="F56" s="149" t="str">
        <f>VLOOKUP(E56,VIP!$A$2:$O12978,2,0)</f>
        <v>DRBR03H</v>
      </c>
      <c r="G56" s="134" t="str">
        <f>VLOOKUP(E56,'LISTADO ATM'!$A$2:$B$898,2,0)</f>
        <v xml:space="preserve">ATM Listín Diario </v>
      </c>
      <c r="H56" s="134" t="str">
        <f>VLOOKUP(E56,VIP!$A$2:$O17899,7,FALSE)</f>
        <v>Si</v>
      </c>
      <c r="I56" s="134" t="str">
        <f>VLOOKUP(E56,VIP!$A$2:$O9864,8,FALSE)</f>
        <v>Si</v>
      </c>
      <c r="J56" s="134" t="str">
        <f>VLOOKUP(E56,VIP!$A$2:$O9814,8,FALSE)</f>
        <v>Si</v>
      </c>
      <c r="K56" s="134" t="str">
        <f>VLOOKUP(E56,VIP!$A$2:$O13388,6,0)</f>
        <v>NO</v>
      </c>
      <c r="L56" s="132" t="s">
        <v>2246</v>
      </c>
      <c r="M56" s="128" t="s">
        <v>2456</v>
      </c>
      <c r="N56" s="148" t="s">
        <v>2463</v>
      </c>
      <c r="O56" s="162" t="s">
        <v>2465</v>
      </c>
      <c r="P56" s="133"/>
      <c r="Q56" s="128" t="s">
        <v>2246</v>
      </c>
      <c r="R56" s="45"/>
      <c r="S56" s="87"/>
      <c r="T56" s="87"/>
      <c r="U56" s="87"/>
      <c r="V56" s="89"/>
      <c r="W56" s="75"/>
    </row>
    <row r="57" spans="1:23" ht="18" x14ac:dyDescent="0.25">
      <c r="A57" s="134" t="str">
        <f>VLOOKUP(E57,'LISTADO ATM'!$A$2:$C$899,3,0)</f>
        <v>DISTRITO NACIONAL</v>
      </c>
      <c r="B57" s="131" t="s">
        <v>2661</v>
      </c>
      <c r="C57" s="129">
        <v>44322.324594907404</v>
      </c>
      <c r="D57" s="129" t="s">
        <v>2181</v>
      </c>
      <c r="E57" s="130">
        <v>10</v>
      </c>
      <c r="F57" s="149" t="str">
        <f>VLOOKUP(E57,VIP!$A$2:$O12965,2,0)</f>
        <v>DRBR010</v>
      </c>
      <c r="G57" s="134" t="str">
        <f>VLOOKUP(E57,'LISTADO ATM'!$A$2:$B$898,2,0)</f>
        <v xml:space="preserve">ATM Ministerio Salud Pública </v>
      </c>
      <c r="H57" s="134" t="str">
        <f>VLOOKUP(E57,VIP!$A$2:$O17886,7,FALSE)</f>
        <v>Si</v>
      </c>
      <c r="I57" s="134" t="str">
        <f>VLOOKUP(E57,VIP!$A$2:$O9851,8,FALSE)</f>
        <v>Si</v>
      </c>
      <c r="J57" s="134" t="str">
        <f>VLOOKUP(E57,VIP!$A$2:$O9801,8,FALSE)</f>
        <v>Si</v>
      </c>
      <c r="K57" s="134" t="str">
        <f>VLOOKUP(E57,VIP!$A$2:$O13375,6,0)</f>
        <v>NO</v>
      </c>
      <c r="L57" s="132" t="s">
        <v>2220</v>
      </c>
      <c r="M57" s="157" t="s">
        <v>2655</v>
      </c>
      <c r="N57" s="148" t="s">
        <v>2590</v>
      </c>
      <c r="O57" s="159" t="s">
        <v>2465</v>
      </c>
      <c r="P57" s="133"/>
      <c r="Q57" s="158">
        <v>44322.566666666666</v>
      </c>
      <c r="R57" s="45"/>
      <c r="S57" s="87"/>
      <c r="T57" s="87"/>
      <c r="U57" s="87"/>
      <c r="V57" s="89"/>
      <c r="W57" s="75"/>
    </row>
    <row r="58" spans="1:23" ht="18" x14ac:dyDescent="0.25">
      <c r="A58" s="134" t="str">
        <f>VLOOKUP(E58,'LISTADO ATM'!$A$2:$C$899,3,0)</f>
        <v>DISTRITO NACIONAL</v>
      </c>
      <c r="B58" s="131" t="s">
        <v>2657</v>
      </c>
      <c r="C58" s="129">
        <v>44322.327627314815</v>
      </c>
      <c r="D58" s="129" t="s">
        <v>2181</v>
      </c>
      <c r="E58" s="130">
        <v>115</v>
      </c>
      <c r="F58" s="149" t="str">
        <f>VLOOKUP(E58,VIP!$A$2:$O12960,2,0)</f>
        <v>DRBR115</v>
      </c>
      <c r="G58" s="134" t="str">
        <f>VLOOKUP(E58,'LISTADO ATM'!$A$2:$B$898,2,0)</f>
        <v xml:space="preserve">ATM Oficina Megacentro I </v>
      </c>
      <c r="H58" s="134" t="str">
        <f>VLOOKUP(E58,VIP!$A$2:$O17881,7,FALSE)</f>
        <v>Si</v>
      </c>
      <c r="I58" s="134" t="str">
        <f>VLOOKUP(E58,VIP!$A$2:$O9846,8,FALSE)</f>
        <v>Si</v>
      </c>
      <c r="J58" s="134" t="str">
        <f>VLOOKUP(E58,VIP!$A$2:$O9796,8,FALSE)</f>
        <v>Si</v>
      </c>
      <c r="K58" s="134" t="str">
        <f>VLOOKUP(E58,VIP!$A$2:$O13370,6,0)</f>
        <v>SI</v>
      </c>
      <c r="L58" s="132" t="s">
        <v>2220</v>
      </c>
      <c r="M58" s="157" t="s">
        <v>2655</v>
      </c>
      <c r="N58" s="148" t="s">
        <v>2590</v>
      </c>
      <c r="O58" s="161" t="s">
        <v>2465</v>
      </c>
      <c r="P58" s="133"/>
      <c r="Q58" s="158">
        <v>44322.550694444442</v>
      </c>
      <c r="R58" s="45"/>
      <c r="S58" s="87"/>
      <c r="T58" s="87"/>
      <c r="U58" s="87"/>
      <c r="V58" s="89"/>
      <c r="W58" s="75"/>
    </row>
    <row r="59" spans="1:23" ht="18" x14ac:dyDescent="0.25">
      <c r="A59" s="134" t="str">
        <f>VLOOKUP(E59,'LISTADO ATM'!$A$2:$C$899,3,0)</f>
        <v>ESTE</v>
      </c>
      <c r="B59" s="131" t="s">
        <v>2646</v>
      </c>
      <c r="C59" s="129">
        <v>44321.779108796298</v>
      </c>
      <c r="D59" s="129" t="s">
        <v>2181</v>
      </c>
      <c r="E59" s="130">
        <v>121</v>
      </c>
      <c r="F59" s="149" t="str">
        <f>VLOOKUP(E59,VIP!$A$2:$O12970,2,0)</f>
        <v>DRBR121</v>
      </c>
      <c r="G59" s="134" t="str">
        <f>VLOOKUP(E59,'LISTADO ATM'!$A$2:$B$898,2,0)</f>
        <v xml:space="preserve">ATM Oficina Bayaguana </v>
      </c>
      <c r="H59" s="134" t="str">
        <f>VLOOKUP(E59,VIP!$A$2:$O17891,7,FALSE)</f>
        <v>Si</v>
      </c>
      <c r="I59" s="134" t="str">
        <f>VLOOKUP(E59,VIP!$A$2:$O9856,8,FALSE)</f>
        <v>Si</v>
      </c>
      <c r="J59" s="134" t="str">
        <f>VLOOKUP(E59,VIP!$A$2:$O9806,8,FALSE)</f>
        <v>Si</v>
      </c>
      <c r="K59" s="134" t="str">
        <f>VLOOKUP(E59,VIP!$A$2:$O13380,6,0)</f>
        <v>SI</v>
      </c>
      <c r="L59" s="132" t="s">
        <v>2479</v>
      </c>
      <c r="M59" s="157" t="s">
        <v>2655</v>
      </c>
      <c r="N59" s="148" t="s">
        <v>2463</v>
      </c>
      <c r="O59" s="159" t="s">
        <v>2465</v>
      </c>
      <c r="P59" s="133"/>
      <c r="Q59" s="158">
        <v>44322.602083333331</v>
      </c>
      <c r="R59" s="45"/>
      <c r="S59" s="87"/>
      <c r="T59" s="87"/>
      <c r="U59" s="87"/>
      <c r="V59" s="89"/>
      <c r="W59" s="75"/>
    </row>
    <row r="60" spans="1:23" ht="18" x14ac:dyDescent="0.25">
      <c r="A60" s="134" t="str">
        <f>VLOOKUP(E60,'LISTADO ATM'!$A$2:$C$899,3,0)</f>
        <v>ESTE</v>
      </c>
      <c r="B60" s="131" t="s">
        <v>2676</v>
      </c>
      <c r="C60" s="129">
        <v>44322.374340277776</v>
      </c>
      <c r="D60" s="129" t="s">
        <v>2483</v>
      </c>
      <c r="E60" s="130">
        <v>121</v>
      </c>
      <c r="F60" s="149" t="str">
        <f>VLOOKUP(E60,VIP!$A$2:$O12969,2,0)</f>
        <v>DRBR121</v>
      </c>
      <c r="G60" s="134" t="str">
        <f>VLOOKUP(E60,'LISTADO ATM'!$A$2:$B$898,2,0)</f>
        <v xml:space="preserve">ATM Oficina Bayaguana </v>
      </c>
      <c r="H60" s="134" t="str">
        <f>VLOOKUP(E60,VIP!$A$2:$O17890,7,FALSE)</f>
        <v>Si</v>
      </c>
      <c r="I60" s="134" t="str">
        <f>VLOOKUP(E60,VIP!$A$2:$O9855,8,FALSE)</f>
        <v>Si</v>
      </c>
      <c r="J60" s="134" t="str">
        <f>VLOOKUP(E60,VIP!$A$2:$O9805,8,FALSE)</f>
        <v>Si</v>
      </c>
      <c r="K60" s="134" t="str">
        <f>VLOOKUP(E60,VIP!$A$2:$O13379,6,0)</f>
        <v>SI</v>
      </c>
      <c r="L60" s="132" t="s">
        <v>2468</v>
      </c>
      <c r="M60" s="157" t="s">
        <v>2655</v>
      </c>
      <c r="N60" s="160" t="s">
        <v>2615</v>
      </c>
      <c r="O60" s="159" t="s">
        <v>2674</v>
      </c>
      <c r="P60" s="157" t="s">
        <v>2678</v>
      </c>
      <c r="Q60" s="128" t="s">
        <v>2468</v>
      </c>
      <c r="R60" s="45"/>
      <c r="S60" s="87"/>
      <c r="T60" s="87"/>
      <c r="U60" s="87"/>
      <c r="V60" s="89"/>
      <c r="W60" s="75"/>
    </row>
    <row r="61" spans="1:23" ht="18" x14ac:dyDescent="0.25">
      <c r="A61" s="134" t="str">
        <f>VLOOKUP(E61,'LISTADO ATM'!$A$2:$C$899,3,0)</f>
        <v>SUR</v>
      </c>
      <c r="B61" s="141" t="s">
        <v>2656</v>
      </c>
      <c r="C61" s="129">
        <v>44322.328067129631</v>
      </c>
      <c r="D61" s="129" t="s">
        <v>2181</v>
      </c>
      <c r="E61" s="130">
        <v>134</v>
      </c>
      <c r="F61" s="149" t="str">
        <f>VLOOKUP(E61,VIP!$A$2:$O12959,2,0)</f>
        <v>DRBR134</v>
      </c>
      <c r="G61" s="134" t="str">
        <f>VLOOKUP(E61,'LISTADO ATM'!$A$2:$B$898,2,0)</f>
        <v xml:space="preserve">ATM Oficina San José de Ocoa </v>
      </c>
      <c r="H61" s="134" t="str">
        <f>VLOOKUP(E61,VIP!$A$2:$O17880,7,FALSE)</f>
        <v>Si</v>
      </c>
      <c r="I61" s="134" t="str">
        <f>VLOOKUP(E61,VIP!$A$2:$O9845,8,FALSE)</f>
        <v>Si</v>
      </c>
      <c r="J61" s="134" t="str">
        <f>VLOOKUP(E61,VIP!$A$2:$O9795,8,FALSE)</f>
        <v>Si</v>
      </c>
      <c r="K61" s="134" t="str">
        <f>VLOOKUP(E61,VIP!$A$2:$O13369,6,0)</f>
        <v>SI</v>
      </c>
      <c r="L61" s="132" t="s">
        <v>2220</v>
      </c>
      <c r="M61" s="157" t="s">
        <v>2655</v>
      </c>
      <c r="N61" s="148" t="s">
        <v>2590</v>
      </c>
      <c r="O61" s="144" t="s">
        <v>2465</v>
      </c>
      <c r="P61" s="133"/>
      <c r="Q61" s="158">
        <v>44322.585416666669</v>
      </c>
    </row>
    <row r="62" spans="1:23" ht="18" x14ac:dyDescent="0.25">
      <c r="A62" s="134" t="str">
        <f>VLOOKUP(E62,'LISTADO ATM'!$A$2:$C$899,3,0)</f>
        <v>DISTRITO NACIONAL</v>
      </c>
      <c r="B62" s="141" t="s">
        <v>2603</v>
      </c>
      <c r="C62" s="129">
        <v>44321.584965277776</v>
      </c>
      <c r="D62" s="129" t="s">
        <v>2181</v>
      </c>
      <c r="E62" s="130">
        <v>160</v>
      </c>
      <c r="F62" s="154" t="str">
        <f>VLOOKUP(E62,VIP!$A$2:$O12933,2,0)</f>
        <v>DRBR160</v>
      </c>
      <c r="G62" s="134" t="str">
        <f>VLOOKUP(E62,'LISTADO ATM'!$A$2:$B$898,2,0)</f>
        <v xml:space="preserve">ATM Oficina Herrera </v>
      </c>
      <c r="H62" s="134" t="str">
        <f>VLOOKUP(E62,VIP!$A$2:$O17854,7,FALSE)</f>
        <v>Si</v>
      </c>
      <c r="I62" s="134" t="str">
        <f>VLOOKUP(E62,VIP!$A$2:$O9819,8,FALSE)</f>
        <v>Si</v>
      </c>
      <c r="J62" s="134" t="str">
        <f>VLOOKUP(E62,VIP!$A$2:$O9769,8,FALSE)</f>
        <v>Si</v>
      </c>
      <c r="K62" s="134" t="str">
        <f>VLOOKUP(E62,VIP!$A$2:$O13343,6,0)</f>
        <v>NO</v>
      </c>
      <c r="L62" s="132" t="s">
        <v>2220</v>
      </c>
      <c r="M62" s="157" t="s">
        <v>2655</v>
      </c>
      <c r="N62" s="148" t="s">
        <v>2590</v>
      </c>
      <c r="O62" s="144" t="s">
        <v>2465</v>
      </c>
      <c r="P62" s="133"/>
      <c r="Q62" s="158">
        <v>44322.413888888892</v>
      </c>
    </row>
    <row r="63" spans="1:23" ht="18" x14ac:dyDescent="0.25">
      <c r="A63" s="134" t="e">
        <f>VLOOKUP(E63,'LISTADO ATM'!$A$2:$C$899,3,0)</f>
        <v>#N/A</v>
      </c>
      <c r="B63" s="141" t="s">
        <v>2619</v>
      </c>
      <c r="C63" s="129">
        <v>44321.729004629633</v>
      </c>
      <c r="D63" s="129" t="s">
        <v>2182</v>
      </c>
      <c r="E63" s="130">
        <v>166</v>
      </c>
      <c r="F63" s="154" t="e">
        <f>VLOOKUP(E63,VIP!$A$2:$O12979,2,0)</f>
        <v>#N/A</v>
      </c>
      <c r="G63" s="134" t="e">
        <f>VLOOKUP(E63,'LISTADO ATM'!$A$2:$B$898,2,0)</f>
        <v>#N/A</v>
      </c>
      <c r="H63" s="134" t="e">
        <f>VLOOKUP(E63,VIP!$A$2:$O17900,7,FALSE)</f>
        <v>#N/A</v>
      </c>
      <c r="I63" s="134" t="e">
        <f>VLOOKUP(E63,VIP!$A$2:$O9865,8,FALSE)</f>
        <v>#N/A</v>
      </c>
      <c r="J63" s="134" t="e">
        <f>VLOOKUP(E63,VIP!$A$2:$O9815,8,FALSE)</f>
        <v>#N/A</v>
      </c>
      <c r="K63" s="134" t="e">
        <f>VLOOKUP(E63,VIP!$A$2:$O13389,6,0)</f>
        <v>#N/A</v>
      </c>
      <c r="L63" s="132" t="s">
        <v>2246</v>
      </c>
      <c r="M63" s="157" t="s">
        <v>2655</v>
      </c>
      <c r="N63" s="148" t="s">
        <v>2615</v>
      </c>
      <c r="O63" s="144" t="s">
        <v>2620</v>
      </c>
      <c r="P63" s="133"/>
      <c r="Q63" s="158">
        <v>44322.599305555559</v>
      </c>
    </row>
    <row r="64" spans="1:23" ht="18" x14ac:dyDescent="0.25">
      <c r="A64" s="134" t="str">
        <f>VLOOKUP(E64,'LISTADO ATM'!$A$2:$C$899,3,0)</f>
        <v>NORTE</v>
      </c>
      <c r="B64" s="141" t="s">
        <v>2629</v>
      </c>
      <c r="C64" s="129">
        <v>44321.692662037036</v>
      </c>
      <c r="D64" s="129" t="s">
        <v>2182</v>
      </c>
      <c r="E64" s="130">
        <v>172</v>
      </c>
      <c r="F64" s="154" t="str">
        <f>VLOOKUP(E64,VIP!$A$2:$O12991,2,0)</f>
        <v>DRBR172</v>
      </c>
      <c r="G64" s="134" t="str">
        <f>VLOOKUP(E64,'LISTADO ATM'!$A$2:$B$898,2,0)</f>
        <v xml:space="preserve">ATM UNP Guaucí </v>
      </c>
      <c r="H64" s="134" t="str">
        <f>VLOOKUP(E64,VIP!$A$2:$O17912,7,FALSE)</f>
        <v>Si</v>
      </c>
      <c r="I64" s="134" t="str">
        <f>VLOOKUP(E64,VIP!$A$2:$O9877,8,FALSE)</f>
        <v>Si</v>
      </c>
      <c r="J64" s="134" t="str">
        <f>VLOOKUP(E64,VIP!$A$2:$O9827,8,FALSE)</f>
        <v>Si</v>
      </c>
      <c r="K64" s="134" t="str">
        <f>VLOOKUP(E64,VIP!$A$2:$O13401,6,0)</f>
        <v>NO</v>
      </c>
      <c r="L64" s="132" t="s">
        <v>2220</v>
      </c>
      <c r="M64" s="157" t="s">
        <v>2655</v>
      </c>
      <c r="N64" s="148" t="s">
        <v>2463</v>
      </c>
      <c r="O64" s="144" t="s">
        <v>2492</v>
      </c>
      <c r="P64" s="133"/>
      <c r="Q64" s="158">
        <v>44322.588194444441</v>
      </c>
    </row>
    <row r="65" spans="1:17" ht="18" x14ac:dyDescent="0.25">
      <c r="A65" s="134" t="str">
        <f>VLOOKUP(E65,'LISTADO ATM'!$A$2:$C$899,3,0)</f>
        <v>NORTE</v>
      </c>
      <c r="B65" s="141" t="s">
        <v>2638</v>
      </c>
      <c r="C65" s="129">
        <v>44321.948888888888</v>
      </c>
      <c r="D65" s="129" t="s">
        <v>2483</v>
      </c>
      <c r="E65" s="130">
        <v>288</v>
      </c>
      <c r="F65" s="154" t="str">
        <f>VLOOKUP(E65,VIP!$A$2:$O12958,2,0)</f>
        <v>DRBR288</v>
      </c>
      <c r="G65" s="134" t="str">
        <f>VLOOKUP(E65,'LISTADO ATM'!$A$2:$B$898,2,0)</f>
        <v xml:space="preserve">ATM Oficina Camino Real II (Puerto Plata) </v>
      </c>
      <c r="H65" s="134" t="str">
        <f>VLOOKUP(E65,VIP!$A$2:$O17879,7,FALSE)</f>
        <v>N/A</v>
      </c>
      <c r="I65" s="134" t="str">
        <f>VLOOKUP(E65,VIP!$A$2:$O9844,8,FALSE)</f>
        <v>N/A</v>
      </c>
      <c r="J65" s="134" t="str">
        <f>VLOOKUP(E65,VIP!$A$2:$O9794,8,FALSE)</f>
        <v>N/A</v>
      </c>
      <c r="K65" s="134" t="str">
        <f>VLOOKUP(E65,VIP!$A$2:$O13368,6,0)</f>
        <v>N/A</v>
      </c>
      <c r="L65" s="132" t="s">
        <v>2577</v>
      </c>
      <c r="M65" s="157" t="s">
        <v>2655</v>
      </c>
      <c r="N65" s="148" t="s">
        <v>2463</v>
      </c>
      <c r="O65" s="144" t="s">
        <v>2610</v>
      </c>
      <c r="P65" s="133"/>
      <c r="Q65" s="158">
        <v>44322.458333333336</v>
      </c>
    </row>
    <row r="66" spans="1:17" ht="18" x14ac:dyDescent="0.25">
      <c r="A66" s="134" t="str">
        <f>VLOOKUP(E66,'LISTADO ATM'!$A$2:$C$899,3,0)</f>
        <v>NORTE</v>
      </c>
      <c r="B66" s="141" t="s">
        <v>2611</v>
      </c>
      <c r="C66" s="129">
        <v>44321.781226851854</v>
      </c>
      <c r="D66" s="129" t="s">
        <v>2182</v>
      </c>
      <c r="E66" s="130">
        <v>291</v>
      </c>
      <c r="F66" s="154" t="str">
        <f>VLOOKUP(E66,VIP!$A$2:$O12969,2,0)</f>
        <v>DRBR291</v>
      </c>
      <c r="G66" s="134" t="str">
        <f>VLOOKUP(E66,'LISTADO ATM'!$A$2:$B$898,2,0)</f>
        <v xml:space="preserve">ATM S/M Jumbo Las Colinas </v>
      </c>
      <c r="H66" s="134" t="str">
        <f>VLOOKUP(E66,VIP!$A$2:$O17890,7,FALSE)</f>
        <v>Si</v>
      </c>
      <c r="I66" s="134" t="str">
        <f>VLOOKUP(E66,VIP!$A$2:$O9855,8,FALSE)</f>
        <v>Si</v>
      </c>
      <c r="J66" s="134" t="str">
        <f>VLOOKUP(E66,VIP!$A$2:$O9805,8,FALSE)</f>
        <v>Si</v>
      </c>
      <c r="K66" s="134" t="str">
        <f>VLOOKUP(E66,VIP!$A$2:$O13379,6,0)</f>
        <v>NO</v>
      </c>
      <c r="L66" s="132" t="s">
        <v>2422</v>
      </c>
      <c r="M66" s="157" t="s">
        <v>2655</v>
      </c>
      <c r="N66" s="148" t="s">
        <v>2463</v>
      </c>
      <c r="O66" s="144" t="s">
        <v>2492</v>
      </c>
      <c r="P66" s="133"/>
      <c r="Q66" s="158">
        <v>44322.420138888891</v>
      </c>
    </row>
    <row r="67" spans="1:17" ht="18" x14ac:dyDescent="0.25">
      <c r="A67" s="134" t="str">
        <f>VLOOKUP(E67,'LISTADO ATM'!$A$2:$C$899,3,0)</f>
        <v>NORTE</v>
      </c>
      <c r="B67" s="141" t="s">
        <v>2609</v>
      </c>
      <c r="C67" s="129">
        <v>44321.787141203706</v>
      </c>
      <c r="D67" s="129" t="s">
        <v>2483</v>
      </c>
      <c r="E67" s="130">
        <v>304</v>
      </c>
      <c r="F67" s="154" t="str">
        <f>VLOOKUP(E67,VIP!$A$2:$O12892,2,0)</f>
        <v>DRBR304</v>
      </c>
      <c r="G67" s="134" t="str">
        <f>VLOOKUP(E67,'LISTADO ATM'!$A$2:$B$898,2,0)</f>
        <v xml:space="preserve">ATM Multicentro La Sirena Estrella Sadhala </v>
      </c>
      <c r="H67" s="134" t="str">
        <f>VLOOKUP(E67,VIP!$A$2:$O17813,7,FALSE)</f>
        <v>Si</v>
      </c>
      <c r="I67" s="134" t="str">
        <f>VLOOKUP(E67,VIP!$A$2:$O9778,8,FALSE)</f>
        <v>Si</v>
      </c>
      <c r="J67" s="134" t="str">
        <f>VLOOKUP(E67,VIP!$A$2:$O9728,8,FALSE)</f>
        <v>Si</v>
      </c>
      <c r="K67" s="134" t="str">
        <f>VLOOKUP(E67,VIP!$A$2:$O13302,6,0)</f>
        <v>NO</v>
      </c>
      <c r="L67" s="132" t="s">
        <v>2513</v>
      </c>
      <c r="M67" s="157" t="s">
        <v>2655</v>
      </c>
      <c r="N67" s="148" t="s">
        <v>2463</v>
      </c>
      <c r="O67" s="144" t="s">
        <v>2610</v>
      </c>
      <c r="P67" s="133"/>
      <c r="Q67" s="158">
        <v>44322.458333333336</v>
      </c>
    </row>
    <row r="68" spans="1:17" ht="18" x14ac:dyDescent="0.25">
      <c r="A68" s="134" t="str">
        <f>VLOOKUP(E68,'LISTADO ATM'!$A$2:$C$899,3,0)</f>
        <v>DISTRITO NACIONAL</v>
      </c>
      <c r="B68" s="141" t="s">
        <v>2605</v>
      </c>
      <c r="C68" s="129">
        <v>44321.529178240744</v>
      </c>
      <c r="D68" s="129" t="s">
        <v>2181</v>
      </c>
      <c r="E68" s="130">
        <v>319</v>
      </c>
      <c r="F68" s="154" t="str">
        <f>VLOOKUP(E68,VIP!$A$2:$O12956,2,0)</f>
        <v>DRBR319</v>
      </c>
      <c r="G68" s="134" t="str">
        <f>VLOOKUP(E68,'LISTADO ATM'!$A$2:$B$898,2,0)</f>
        <v>ATM Autobanco Lopez de Vega</v>
      </c>
      <c r="H68" s="134" t="str">
        <f>VLOOKUP(E68,VIP!$A$2:$O17877,7,FALSE)</f>
        <v>Si</v>
      </c>
      <c r="I68" s="134" t="str">
        <f>VLOOKUP(E68,VIP!$A$2:$O9842,8,FALSE)</f>
        <v>Si</v>
      </c>
      <c r="J68" s="134" t="str">
        <f>VLOOKUP(E68,VIP!$A$2:$O9792,8,FALSE)</f>
        <v>Si</v>
      </c>
      <c r="K68" s="134" t="str">
        <f>VLOOKUP(E68,VIP!$A$2:$O13366,6,0)</f>
        <v>NO</v>
      </c>
      <c r="L68" s="132" t="s">
        <v>2479</v>
      </c>
      <c r="M68" s="157" t="s">
        <v>2655</v>
      </c>
      <c r="N68" s="148" t="s">
        <v>2590</v>
      </c>
      <c r="O68" s="144" t="s">
        <v>2465</v>
      </c>
      <c r="P68" s="133"/>
      <c r="Q68" s="158">
        <v>44322.595138888886</v>
      </c>
    </row>
    <row r="69" spans="1:17" ht="18" x14ac:dyDescent="0.25">
      <c r="A69" s="134" t="str">
        <f>VLOOKUP(E69,'LISTADO ATM'!$A$2:$C$899,3,0)</f>
        <v>DISTRITO NACIONAL</v>
      </c>
      <c r="B69" s="141" t="s">
        <v>2673</v>
      </c>
      <c r="C69" s="129">
        <v>44322.383819444447</v>
      </c>
      <c r="D69" s="129" t="s">
        <v>2181</v>
      </c>
      <c r="E69" s="130">
        <v>321</v>
      </c>
      <c r="F69" s="155" t="str">
        <f>VLOOKUP(E69,VIP!$A$2:$O12967,2,0)</f>
        <v>DRBR321</v>
      </c>
      <c r="G69" s="134" t="str">
        <f>VLOOKUP(E69,'LISTADO ATM'!$A$2:$B$898,2,0)</f>
        <v xml:space="preserve">ATM Oficina Jiménez Moya I </v>
      </c>
      <c r="H69" s="134" t="str">
        <f>VLOOKUP(E69,VIP!$A$2:$O17888,7,FALSE)</f>
        <v>Si</v>
      </c>
      <c r="I69" s="134" t="str">
        <f>VLOOKUP(E69,VIP!$A$2:$O9853,8,FALSE)</f>
        <v>Si</v>
      </c>
      <c r="J69" s="134" t="str">
        <f>VLOOKUP(E69,VIP!$A$2:$O9803,8,FALSE)</f>
        <v>Si</v>
      </c>
      <c r="K69" s="134" t="str">
        <f>VLOOKUP(E69,VIP!$A$2:$O13377,6,0)</f>
        <v>NO</v>
      </c>
      <c r="L69" s="132" t="s">
        <v>2220</v>
      </c>
      <c r="M69" s="157" t="s">
        <v>2655</v>
      </c>
      <c r="N69" s="148" t="s">
        <v>2590</v>
      </c>
      <c r="O69" s="144" t="s">
        <v>2465</v>
      </c>
      <c r="P69" s="157"/>
      <c r="Q69" s="158">
        <v>44322.582638888889</v>
      </c>
    </row>
    <row r="70" spans="1:17" ht="18" x14ac:dyDescent="0.25">
      <c r="A70" s="134" t="str">
        <f>VLOOKUP(E70,'LISTADO ATM'!$A$2:$C$899,3,0)</f>
        <v>DISTRITO NACIONAL</v>
      </c>
      <c r="B70" s="141" t="s">
        <v>2649</v>
      </c>
      <c r="C70" s="129">
        <v>44322.229444444441</v>
      </c>
      <c r="D70" s="129" t="s">
        <v>2181</v>
      </c>
      <c r="E70" s="130">
        <v>325</v>
      </c>
      <c r="F70" s="155" t="str">
        <f>VLOOKUP(E70,VIP!$A$2:$O12959,2,0)</f>
        <v>DRBR325</v>
      </c>
      <c r="G70" s="134" t="str">
        <f>VLOOKUP(E70,'LISTADO ATM'!$A$2:$B$898,2,0)</f>
        <v>ATM Casa Edwin</v>
      </c>
      <c r="H70" s="134" t="str">
        <f>VLOOKUP(E70,VIP!$A$2:$O17880,7,FALSE)</f>
        <v>Si</v>
      </c>
      <c r="I70" s="134" t="str">
        <f>VLOOKUP(E70,VIP!$A$2:$O9845,8,FALSE)</f>
        <v>Si</v>
      </c>
      <c r="J70" s="134" t="str">
        <f>VLOOKUP(E70,VIP!$A$2:$O9795,8,FALSE)</f>
        <v>Si</v>
      </c>
      <c r="K70" s="134" t="str">
        <f>VLOOKUP(E70,VIP!$A$2:$O13369,6,0)</f>
        <v>NO</v>
      </c>
      <c r="L70" s="132" t="s">
        <v>2246</v>
      </c>
      <c r="M70" s="157" t="s">
        <v>2655</v>
      </c>
      <c r="N70" s="148" t="s">
        <v>2463</v>
      </c>
      <c r="O70" s="144" t="s">
        <v>2465</v>
      </c>
      <c r="P70" s="133"/>
      <c r="Q70" s="158">
        <v>44322.600694444445</v>
      </c>
    </row>
    <row r="71" spans="1:17" ht="18" x14ac:dyDescent="0.25">
      <c r="A71" s="134" t="str">
        <f>VLOOKUP(E71,'LISTADO ATM'!$A$2:$C$899,3,0)</f>
        <v>DISTRITO NACIONAL</v>
      </c>
      <c r="B71" s="141">
        <v>3335875696</v>
      </c>
      <c r="C71" s="129">
        <v>44321.720578703702</v>
      </c>
      <c r="D71" s="129" t="s">
        <v>2459</v>
      </c>
      <c r="E71" s="130">
        <v>327</v>
      </c>
      <c r="F71" s="155" t="str">
        <f>VLOOKUP(E71,VIP!$A$2:$O12982,2,0)</f>
        <v>DRBR327</v>
      </c>
      <c r="G71" s="134" t="str">
        <f>VLOOKUP(E71,'LISTADO ATM'!$A$2:$B$898,2,0)</f>
        <v xml:space="preserve">ATM UNP CCN (Nacional 27 de Febrero) </v>
      </c>
      <c r="H71" s="134" t="str">
        <f>VLOOKUP(E71,VIP!$A$2:$O17903,7,FALSE)</f>
        <v>Si</v>
      </c>
      <c r="I71" s="134" t="str">
        <f>VLOOKUP(E71,VIP!$A$2:$O9868,8,FALSE)</f>
        <v>Si</v>
      </c>
      <c r="J71" s="134" t="str">
        <f>VLOOKUP(E71,VIP!$A$2:$O9818,8,FALSE)</f>
        <v>Si</v>
      </c>
      <c r="K71" s="134" t="str">
        <f>VLOOKUP(E71,VIP!$A$2:$O13392,6,0)</f>
        <v>NO</v>
      </c>
      <c r="L71" s="132" t="s">
        <v>2450</v>
      </c>
      <c r="M71" s="157" t="s">
        <v>2655</v>
      </c>
      <c r="N71" s="148" t="s">
        <v>2463</v>
      </c>
      <c r="O71" s="144" t="s">
        <v>2464</v>
      </c>
      <c r="P71" s="133"/>
      <c r="Q71" s="158">
        <v>44322.625</v>
      </c>
    </row>
    <row r="72" spans="1:17" ht="18" x14ac:dyDescent="0.25">
      <c r="A72" s="134" t="str">
        <f>VLOOKUP(E72,'LISTADO ATM'!$A$2:$C$899,3,0)</f>
        <v>DISTRITO NACIONAL</v>
      </c>
      <c r="B72" s="141" t="s">
        <v>2612</v>
      </c>
      <c r="C72" s="129">
        <v>44321.77857638889</v>
      </c>
      <c r="D72" s="129" t="s">
        <v>2181</v>
      </c>
      <c r="E72" s="130">
        <v>347</v>
      </c>
      <c r="F72" s="155" t="str">
        <f>VLOOKUP(E72,VIP!$A$2:$O12971,2,0)</f>
        <v>DRBR347</v>
      </c>
      <c r="G72" s="134" t="str">
        <f>VLOOKUP(E72,'LISTADO ATM'!$A$2:$B$898,2,0)</f>
        <v>ATM Patio de Colombia</v>
      </c>
      <c r="H72" s="134" t="str">
        <f>VLOOKUP(E72,VIP!$A$2:$O17892,7,FALSE)</f>
        <v>N/A</v>
      </c>
      <c r="I72" s="134" t="str">
        <f>VLOOKUP(E72,VIP!$A$2:$O9857,8,FALSE)</f>
        <v>N/A</v>
      </c>
      <c r="J72" s="134" t="str">
        <f>VLOOKUP(E72,VIP!$A$2:$O9807,8,FALSE)</f>
        <v>N/A</v>
      </c>
      <c r="K72" s="134" t="str">
        <f>VLOOKUP(E72,VIP!$A$2:$O13381,6,0)</f>
        <v>N/A</v>
      </c>
      <c r="L72" s="132" t="s">
        <v>2220</v>
      </c>
      <c r="M72" s="157" t="s">
        <v>2655</v>
      </c>
      <c r="N72" s="148" t="s">
        <v>2463</v>
      </c>
      <c r="O72" s="144" t="s">
        <v>2465</v>
      </c>
      <c r="P72" s="133"/>
      <c r="Q72" s="158">
        <v>44322.588888888888</v>
      </c>
    </row>
    <row r="73" spans="1:17" ht="18" x14ac:dyDescent="0.25">
      <c r="A73" s="134" t="str">
        <f>VLOOKUP(E73,'LISTADO ATM'!$A$2:$C$899,3,0)</f>
        <v>ESTE</v>
      </c>
      <c r="B73" s="141" t="s">
        <v>2650</v>
      </c>
      <c r="C73" s="129">
        <v>44322.056932870371</v>
      </c>
      <c r="D73" s="129" t="s">
        <v>2483</v>
      </c>
      <c r="E73" s="130">
        <v>386</v>
      </c>
      <c r="F73" s="155" t="str">
        <f>VLOOKUP(E73,VIP!$A$2:$O12960,2,0)</f>
        <v>DRBR386</v>
      </c>
      <c r="G73" s="134" t="str">
        <f>VLOOKUP(E73,'LISTADO ATM'!$A$2:$B$898,2,0)</f>
        <v xml:space="preserve">ATM Plaza Verón II </v>
      </c>
      <c r="H73" s="134" t="str">
        <f>VLOOKUP(E73,VIP!$A$2:$O17881,7,FALSE)</f>
        <v>Si</v>
      </c>
      <c r="I73" s="134" t="str">
        <f>VLOOKUP(E73,VIP!$A$2:$O9846,8,FALSE)</f>
        <v>Si</v>
      </c>
      <c r="J73" s="134" t="str">
        <f>VLOOKUP(E73,VIP!$A$2:$O9796,8,FALSE)</f>
        <v>Si</v>
      </c>
      <c r="K73" s="134" t="str">
        <f>VLOOKUP(E73,VIP!$A$2:$O13370,6,0)</f>
        <v>NO</v>
      </c>
      <c r="L73" s="132" t="s">
        <v>2513</v>
      </c>
      <c r="M73" s="157" t="s">
        <v>2655</v>
      </c>
      <c r="N73" s="148" t="s">
        <v>2463</v>
      </c>
      <c r="O73" s="144" t="s">
        <v>2484</v>
      </c>
      <c r="P73" s="133"/>
      <c r="Q73" s="158">
        <v>44322.625</v>
      </c>
    </row>
    <row r="74" spans="1:17" ht="18" x14ac:dyDescent="0.25">
      <c r="A74" s="134" t="str">
        <f>VLOOKUP(E74,'LISTADO ATM'!$A$2:$C$899,3,0)</f>
        <v>DISTRITO NACIONAL</v>
      </c>
      <c r="B74" s="141" t="s">
        <v>2622</v>
      </c>
      <c r="C74" s="129">
        <v>44321.716956018521</v>
      </c>
      <c r="D74" s="129" t="s">
        <v>2459</v>
      </c>
      <c r="E74" s="130">
        <v>391</v>
      </c>
      <c r="F74" s="155" t="str">
        <f>VLOOKUP(E74,VIP!$A$2:$O12983,2,0)</f>
        <v>DRBR391</v>
      </c>
      <c r="G74" s="134" t="str">
        <f>VLOOKUP(E74,'LISTADO ATM'!$A$2:$B$898,2,0)</f>
        <v xml:space="preserve">ATM S/M Jumbo Luperón </v>
      </c>
      <c r="H74" s="134" t="str">
        <f>VLOOKUP(E74,VIP!$A$2:$O17904,7,FALSE)</f>
        <v>Si</v>
      </c>
      <c r="I74" s="134" t="str">
        <f>VLOOKUP(E74,VIP!$A$2:$O9869,8,FALSE)</f>
        <v>Si</v>
      </c>
      <c r="J74" s="134" t="str">
        <f>VLOOKUP(E74,VIP!$A$2:$O9819,8,FALSE)</f>
        <v>Si</v>
      </c>
      <c r="K74" s="134" t="str">
        <f>VLOOKUP(E74,VIP!$A$2:$O13393,6,0)</f>
        <v>NO</v>
      </c>
      <c r="L74" s="132" t="s">
        <v>2419</v>
      </c>
      <c r="M74" s="157" t="s">
        <v>2655</v>
      </c>
      <c r="N74" s="148" t="s">
        <v>2463</v>
      </c>
      <c r="O74" s="144" t="s">
        <v>2464</v>
      </c>
      <c r="P74" s="133"/>
      <c r="Q74" s="158">
        <v>44322.625</v>
      </c>
    </row>
    <row r="75" spans="1:17" ht="18" x14ac:dyDescent="0.25">
      <c r="A75" s="134" t="str">
        <f>VLOOKUP(E75,'LISTADO ATM'!$A$2:$C$899,3,0)</f>
        <v>NORTE</v>
      </c>
      <c r="B75" s="141" t="s">
        <v>2631</v>
      </c>
      <c r="C75" s="129">
        <v>44321.684652777774</v>
      </c>
      <c r="D75" s="129" t="s">
        <v>2483</v>
      </c>
      <c r="E75" s="130">
        <v>405</v>
      </c>
      <c r="F75" s="155" t="str">
        <f>VLOOKUP(E75,VIP!$A$2:$O12918,2,0)</f>
        <v>DRBR405</v>
      </c>
      <c r="G75" s="134" t="str">
        <f>VLOOKUP(E75,'LISTADO ATM'!$A$2:$B$898,2,0)</f>
        <v xml:space="preserve">ATM UNP Loma de Cabrera </v>
      </c>
      <c r="H75" s="134" t="str">
        <f>VLOOKUP(E75,VIP!$A$2:$O17839,7,FALSE)</f>
        <v>Si</v>
      </c>
      <c r="I75" s="134" t="str">
        <f>VLOOKUP(E75,VIP!$A$2:$O9804,8,FALSE)</f>
        <v>Si</v>
      </c>
      <c r="J75" s="134" t="str">
        <f>VLOOKUP(E75,VIP!$A$2:$O9754,8,FALSE)</f>
        <v>Si</v>
      </c>
      <c r="K75" s="134" t="str">
        <f>VLOOKUP(E75,VIP!$A$2:$O13328,6,0)</f>
        <v>NO</v>
      </c>
      <c r="L75" s="132" t="s">
        <v>2450</v>
      </c>
      <c r="M75" s="157" t="s">
        <v>2655</v>
      </c>
      <c r="N75" s="148" t="s">
        <v>2463</v>
      </c>
      <c r="O75" s="144" t="s">
        <v>2610</v>
      </c>
      <c r="P75" s="133"/>
      <c r="Q75" s="158">
        <v>44322.625</v>
      </c>
    </row>
    <row r="76" spans="1:17" ht="18" x14ac:dyDescent="0.25">
      <c r="A76" s="134" t="str">
        <f>VLOOKUP(E76,'LISTADO ATM'!$A$2:$C$899,3,0)</f>
        <v>DISTRITO NACIONAL</v>
      </c>
      <c r="B76" s="141" t="s">
        <v>2642</v>
      </c>
      <c r="C76" s="129">
        <v>44321.82435185185</v>
      </c>
      <c r="D76" s="129" t="s">
        <v>2181</v>
      </c>
      <c r="E76" s="130">
        <v>420</v>
      </c>
      <c r="F76" s="155" t="str">
        <f>VLOOKUP(E76,VIP!$A$2:$O12963,2,0)</f>
        <v>DRBR420</v>
      </c>
      <c r="G76" s="134" t="str">
        <f>VLOOKUP(E76,'LISTADO ATM'!$A$2:$B$898,2,0)</f>
        <v xml:space="preserve">ATM DGII Av. Lincoln </v>
      </c>
      <c r="H76" s="134" t="str">
        <f>VLOOKUP(E76,VIP!$A$2:$O17884,7,FALSE)</f>
        <v>Si</v>
      </c>
      <c r="I76" s="134" t="str">
        <f>VLOOKUP(E76,VIP!$A$2:$O9849,8,FALSE)</f>
        <v>Si</v>
      </c>
      <c r="J76" s="134" t="str">
        <f>VLOOKUP(E76,VIP!$A$2:$O9799,8,FALSE)</f>
        <v>Si</v>
      </c>
      <c r="K76" s="134" t="str">
        <f>VLOOKUP(E76,VIP!$A$2:$O13373,6,0)</f>
        <v>NO</v>
      </c>
      <c r="L76" s="132" t="s">
        <v>2422</v>
      </c>
      <c r="M76" s="157" t="s">
        <v>2655</v>
      </c>
      <c r="N76" s="148" t="s">
        <v>2463</v>
      </c>
      <c r="O76" s="144" t="s">
        <v>2465</v>
      </c>
      <c r="P76" s="133"/>
      <c r="Q76" s="158">
        <v>44322.422222222223</v>
      </c>
    </row>
    <row r="77" spans="1:17" ht="18" x14ac:dyDescent="0.25">
      <c r="A77" s="134" t="str">
        <f>VLOOKUP(E77,'LISTADO ATM'!$A$2:$C$899,3,0)</f>
        <v>DISTRITO NACIONAL</v>
      </c>
      <c r="B77" s="141" t="s">
        <v>2644</v>
      </c>
      <c r="C77" s="129">
        <v>44321.801585648151</v>
      </c>
      <c r="D77" s="129" t="s">
        <v>2181</v>
      </c>
      <c r="E77" s="130">
        <v>424</v>
      </c>
      <c r="F77" s="155" t="str">
        <f>VLOOKUP(E77,VIP!$A$2:$O12966,2,0)</f>
        <v>DRBR424</v>
      </c>
      <c r="G77" s="134" t="str">
        <f>VLOOKUP(E77,'LISTADO ATM'!$A$2:$B$898,2,0)</f>
        <v xml:space="preserve">ATM UNP Jumbo Luperón I </v>
      </c>
      <c r="H77" s="134" t="str">
        <f>VLOOKUP(E77,VIP!$A$2:$O17887,7,FALSE)</f>
        <v>Si</v>
      </c>
      <c r="I77" s="134" t="str">
        <f>VLOOKUP(E77,VIP!$A$2:$O9852,8,FALSE)</f>
        <v>Si</v>
      </c>
      <c r="J77" s="134" t="str">
        <f>VLOOKUP(E77,VIP!$A$2:$O9802,8,FALSE)</f>
        <v>Si</v>
      </c>
      <c r="K77" s="134" t="str">
        <f>VLOOKUP(E77,VIP!$A$2:$O13376,6,0)</f>
        <v>NO</v>
      </c>
      <c r="L77" s="132" t="s">
        <v>2479</v>
      </c>
      <c r="M77" s="157" t="s">
        <v>2655</v>
      </c>
      <c r="N77" s="148" t="s">
        <v>2463</v>
      </c>
      <c r="O77" s="144" t="s">
        <v>2465</v>
      </c>
      <c r="P77" s="133"/>
      <c r="Q77" s="158">
        <v>44322.611111111109</v>
      </c>
    </row>
    <row r="78" spans="1:17" ht="18" x14ac:dyDescent="0.25">
      <c r="A78" s="134" t="str">
        <f>VLOOKUP(E78,'LISTADO ATM'!$A$2:$C$899,3,0)</f>
        <v>DISTRITO NACIONAL</v>
      </c>
      <c r="B78" s="141" t="s">
        <v>2645</v>
      </c>
      <c r="C78" s="129">
        <v>44321.79891203704</v>
      </c>
      <c r="D78" s="129" t="s">
        <v>2181</v>
      </c>
      <c r="E78" s="130">
        <v>425</v>
      </c>
      <c r="F78" s="156" t="str">
        <f>VLOOKUP(E78,VIP!$A$2:$O12967,2,0)</f>
        <v>DRBR425</v>
      </c>
      <c r="G78" s="134" t="str">
        <f>VLOOKUP(E78,'LISTADO ATM'!$A$2:$B$898,2,0)</f>
        <v xml:space="preserve">ATM UNP Jumbo Luperón II </v>
      </c>
      <c r="H78" s="134" t="str">
        <f>VLOOKUP(E78,VIP!$A$2:$O17888,7,FALSE)</f>
        <v>Si</v>
      </c>
      <c r="I78" s="134" t="str">
        <f>VLOOKUP(E78,VIP!$A$2:$O9853,8,FALSE)</f>
        <v>Si</v>
      </c>
      <c r="J78" s="134" t="str">
        <f>VLOOKUP(E78,VIP!$A$2:$O9803,8,FALSE)</f>
        <v>Si</v>
      </c>
      <c r="K78" s="134" t="str">
        <f>VLOOKUP(E78,VIP!$A$2:$O13377,6,0)</f>
        <v>NO</v>
      </c>
      <c r="L78" s="132" t="s">
        <v>2479</v>
      </c>
      <c r="M78" s="157" t="s">
        <v>2655</v>
      </c>
      <c r="N78" s="148" t="s">
        <v>2463</v>
      </c>
      <c r="O78" s="144" t="s">
        <v>2465</v>
      </c>
      <c r="P78" s="133"/>
      <c r="Q78" s="158">
        <v>44322.613194444442</v>
      </c>
    </row>
    <row r="79" spans="1:17" ht="18" x14ac:dyDescent="0.25">
      <c r="A79" s="134" t="str">
        <f>VLOOKUP(E79,'LISTADO ATM'!$A$2:$C$899,3,0)</f>
        <v>ESTE</v>
      </c>
      <c r="B79" s="141" t="s">
        <v>2630</v>
      </c>
      <c r="C79" s="129">
        <v>44321.689108796294</v>
      </c>
      <c r="D79" s="129" t="s">
        <v>2459</v>
      </c>
      <c r="E79" s="130">
        <v>429</v>
      </c>
      <c r="F79" s="156" t="str">
        <f>VLOOKUP(E79,VIP!$A$2:$O12992,2,0)</f>
        <v>DRBR429</v>
      </c>
      <c r="G79" s="134" t="str">
        <f>VLOOKUP(E79,'LISTADO ATM'!$A$2:$B$898,2,0)</f>
        <v xml:space="preserve">ATM Oficina Jumbo La Romana </v>
      </c>
      <c r="H79" s="134" t="str">
        <f>VLOOKUP(E79,VIP!$A$2:$O17913,7,FALSE)</f>
        <v>Si</v>
      </c>
      <c r="I79" s="134" t="str">
        <f>VLOOKUP(E79,VIP!$A$2:$O9878,8,FALSE)</f>
        <v>Si</v>
      </c>
      <c r="J79" s="134" t="str">
        <f>VLOOKUP(E79,VIP!$A$2:$O9828,8,FALSE)</f>
        <v>Si</v>
      </c>
      <c r="K79" s="134" t="str">
        <f>VLOOKUP(E79,VIP!$A$2:$O13402,6,0)</f>
        <v>NO</v>
      </c>
      <c r="L79" s="132" t="s">
        <v>2419</v>
      </c>
      <c r="M79" s="157" t="s">
        <v>2655</v>
      </c>
      <c r="N79" s="148" t="s">
        <v>2463</v>
      </c>
      <c r="O79" s="144" t="s">
        <v>2464</v>
      </c>
      <c r="P79" s="133"/>
      <c r="Q79" s="158">
        <v>44322.625</v>
      </c>
    </row>
    <row r="80" spans="1:17" ht="18" x14ac:dyDescent="0.25">
      <c r="A80" s="134" t="str">
        <f>VLOOKUP(E80,'LISTADO ATM'!$A$2:$C$899,3,0)</f>
        <v>NORTE</v>
      </c>
      <c r="B80" s="141" t="s">
        <v>2639</v>
      </c>
      <c r="C80" s="129">
        <v>44321.946215277778</v>
      </c>
      <c r="D80" s="129" t="s">
        <v>2483</v>
      </c>
      <c r="E80" s="130">
        <v>431</v>
      </c>
      <c r="F80" s="156" t="str">
        <f>VLOOKUP(E80,VIP!$A$2:$O12959,2,0)</f>
        <v>DRBR583</v>
      </c>
      <c r="G80" s="134" t="str">
        <f>VLOOKUP(E80,'LISTADO ATM'!$A$2:$B$898,2,0)</f>
        <v xml:space="preserve">ATM Autoservicio Sol (Santiago) </v>
      </c>
      <c r="H80" s="134" t="str">
        <f>VLOOKUP(E80,VIP!$A$2:$O17880,7,FALSE)</f>
        <v>Si</v>
      </c>
      <c r="I80" s="134" t="str">
        <f>VLOOKUP(E80,VIP!$A$2:$O9845,8,FALSE)</f>
        <v>Si</v>
      </c>
      <c r="J80" s="134" t="str">
        <f>VLOOKUP(E80,VIP!$A$2:$O9795,8,FALSE)</f>
        <v>Si</v>
      </c>
      <c r="K80" s="134" t="str">
        <f>VLOOKUP(E80,VIP!$A$2:$O13369,6,0)</f>
        <v>SI</v>
      </c>
      <c r="L80" s="132" t="s">
        <v>2577</v>
      </c>
      <c r="M80" s="157" t="s">
        <v>2655</v>
      </c>
      <c r="N80" s="148" t="s">
        <v>2463</v>
      </c>
      <c r="O80" s="144" t="s">
        <v>2610</v>
      </c>
      <c r="P80" s="133"/>
      <c r="Q80" s="158">
        <v>44322.625</v>
      </c>
    </row>
    <row r="81" spans="1:17" ht="18" x14ac:dyDescent="0.25">
      <c r="A81" s="134" t="str">
        <f>VLOOKUP(E81,'LISTADO ATM'!$A$2:$C$899,3,0)</f>
        <v>DISTRITO NACIONAL</v>
      </c>
      <c r="B81" s="141" t="s">
        <v>2664</v>
      </c>
      <c r="C81" s="129">
        <v>44322.316516203704</v>
      </c>
      <c r="D81" s="129" t="s">
        <v>2459</v>
      </c>
      <c r="E81" s="130">
        <v>507</v>
      </c>
      <c r="F81" s="156" t="str">
        <f>VLOOKUP(E81,VIP!$A$2:$O12968,2,0)</f>
        <v>DRBR507</v>
      </c>
      <c r="G81" s="134" t="str">
        <f>VLOOKUP(E81,'LISTADO ATM'!$A$2:$B$898,2,0)</f>
        <v>ATM Estación Sigma Boca Chica</v>
      </c>
      <c r="H81" s="134" t="str">
        <f>VLOOKUP(E81,VIP!$A$2:$O17889,7,FALSE)</f>
        <v>Si</v>
      </c>
      <c r="I81" s="134" t="str">
        <f>VLOOKUP(E81,VIP!$A$2:$O9854,8,FALSE)</f>
        <v>Si</v>
      </c>
      <c r="J81" s="134" t="str">
        <f>VLOOKUP(E81,VIP!$A$2:$O9804,8,FALSE)</f>
        <v>Si</v>
      </c>
      <c r="K81" s="134" t="str">
        <f>VLOOKUP(E81,VIP!$A$2:$O13378,6,0)</f>
        <v>NO</v>
      </c>
      <c r="L81" s="132" t="s">
        <v>2450</v>
      </c>
      <c r="M81" s="157" t="s">
        <v>2655</v>
      </c>
      <c r="N81" s="148" t="s">
        <v>2463</v>
      </c>
      <c r="O81" s="144" t="s">
        <v>2464</v>
      </c>
      <c r="P81" s="133"/>
      <c r="Q81" s="158">
        <v>44322.625</v>
      </c>
    </row>
    <row r="82" spans="1:17" ht="18" x14ac:dyDescent="0.25">
      <c r="A82" s="134" t="str">
        <f>VLOOKUP(E82,'LISTADO ATM'!$A$2:$C$899,3,0)</f>
        <v>NORTE</v>
      </c>
      <c r="B82" s="141" t="s">
        <v>2648</v>
      </c>
      <c r="C82" s="129">
        <v>44322.240949074076</v>
      </c>
      <c r="D82" s="129" t="s">
        <v>2483</v>
      </c>
      <c r="E82" s="130">
        <v>511</v>
      </c>
      <c r="F82" s="156" t="str">
        <f>VLOOKUP(E82,VIP!$A$2:$O12958,2,0)</f>
        <v>DRBR511</v>
      </c>
      <c r="G82" s="134" t="str">
        <f>VLOOKUP(E82,'LISTADO ATM'!$A$2:$B$898,2,0)</f>
        <v xml:space="preserve">ATM UNP Río San Juan (Nagua) </v>
      </c>
      <c r="H82" s="134" t="str">
        <f>VLOOKUP(E82,VIP!$A$2:$O17879,7,FALSE)</f>
        <v>Si</v>
      </c>
      <c r="I82" s="134" t="str">
        <f>VLOOKUP(E82,VIP!$A$2:$O9844,8,FALSE)</f>
        <v>Si</v>
      </c>
      <c r="J82" s="134" t="str">
        <f>VLOOKUP(E82,VIP!$A$2:$O9794,8,FALSE)</f>
        <v>Si</v>
      </c>
      <c r="K82" s="134" t="str">
        <f>VLOOKUP(E82,VIP!$A$2:$O13368,6,0)</f>
        <v>NO</v>
      </c>
      <c r="L82" s="132" t="s">
        <v>2450</v>
      </c>
      <c r="M82" s="157" t="s">
        <v>2655</v>
      </c>
      <c r="N82" s="148" t="s">
        <v>2463</v>
      </c>
      <c r="O82" s="144" t="s">
        <v>2484</v>
      </c>
      <c r="P82" s="133"/>
      <c r="Q82" s="158">
        <v>44322.625</v>
      </c>
    </row>
    <row r="83" spans="1:17" ht="18" x14ac:dyDescent="0.25">
      <c r="A83" s="134" t="str">
        <f>VLOOKUP(E83,'LISTADO ATM'!$A$2:$C$899,3,0)</f>
        <v>DISTRITO NACIONAL</v>
      </c>
      <c r="B83" s="141" t="s">
        <v>2635</v>
      </c>
      <c r="C83" s="129">
        <v>44321.646944444445</v>
      </c>
      <c r="D83" s="129" t="s">
        <v>2181</v>
      </c>
      <c r="E83" s="130">
        <v>517</v>
      </c>
      <c r="F83" s="156" t="str">
        <f>VLOOKUP(E83,VIP!$A$2:$O12923,2,0)</f>
        <v>DRBR517</v>
      </c>
      <c r="G83" s="134" t="str">
        <f>VLOOKUP(E83,'LISTADO ATM'!$A$2:$B$898,2,0)</f>
        <v xml:space="preserve">ATM Autobanco Oficina Sans Soucí </v>
      </c>
      <c r="H83" s="134" t="str">
        <f>VLOOKUP(E83,VIP!$A$2:$O17844,7,FALSE)</f>
        <v>Si</v>
      </c>
      <c r="I83" s="134" t="str">
        <f>VLOOKUP(E83,VIP!$A$2:$O9809,8,FALSE)</f>
        <v>Si</v>
      </c>
      <c r="J83" s="134" t="str">
        <f>VLOOKUP(E83,VIP!$A$2:$O9759,8,FALSE)</f>
        <v>Si</v>
      </c>
      <c r="K83" s="134" t="str">
        <f>VLOOKUP(E83,VIP!$A$2:$O13333,6,0)</f>
        <v>SI</v>
      </c>
      <c r="L83" s="132" t="s">
        <v>2220</v>
      </c>
      <c r="M83" s="157" t="s">
        <v>2655</v>
      </c>
      <c r="N83" s="148" t="s">
        <v>2463</v>
      </c>
      <c r="O83" s="144" t="s">
        <v>2465</v>
      </c>
      <c r="P83" s="133"/>
      <c r="Q83" s="158">
        <v>44322.566666666666</v>
      </c>
    </row>
    <row r="84" spans="1:17" ht="18" x14ac:dyDescent="0.25">
      <c r="A84" s="134" t="str">
        <f>VLOOKUP(E84,'LISTADO ATM'!$A$2:$C$899,3,0)</f>
        <v>NORTE</v>
      </c>
      <c r="B84" s="141" t="s">
        <v>2667</v>
      </c>
      <c r="C84" s="129">
        <v>44322.418634259258</v>
      </c>
      <c r="D84" s="129" t="s">
        <v>2182</v>
      </c>
      <c r="E84" s="130">
        <v>518</v>
      </c>
      <c r="F84" s="156" t="str">
        <f>VLOOKUP(E84,VIP!$A$2:$O12961,2,0)</f>
        <v>DRBR518</v>
      </c>
      <c r="G84" s="134" t="str">
        <f>VLOOKUP(E84,'LISTADO ATM'!$A$2:$B$898,2,0)</f>
        <v xml:space="preserve">ATM Autobanco Los Alamos </v>
      </c>
      <c r="H84" s="134" t="str">
        <f>VLOOKUP(E84,VIP!$A$2:$O17882,7,FALSE)</f>
        <v>Si</v>
      </c>
      <c r="I84" s="134" t="str">
        <f>VLOOKUP(E84,VIP!$A$2:$O9847,8,FALSE)</f>
        <v>Si</v>
      </c>
      <c r="J84" s="134" t="str">
        <f>VLOOKUP(E84,VIP!$A$2:$O9797,8,FALSE)</f>
        <v>Si</v>
      </c>
      <c r="K84" s="134" t="str">
        <f>VLOOKUP(E84,VIP!$A$2:$O13371,6,0)</f>
        <v>NO</v>
      </c>
      <c r="L84" s="132" t="s">
        <v>2220</v>
      </c>
      <c r="M84" s="157" t="s">
        <v>2655</v>
      </c>
      <c r="N84" s="148" t="s">
        <v>2463</v>
      </c>
      <c r="O84" s="144" t="s">
        <v>2492</v>
      </c>
      <c r="P84" s="133"/>
      <c r="Q84" s="163">
        <v>44322.588194444441</v>
      </c>
    </row>
    <row r="85" spans="1:17" ht="18" x14ac:dyDescent="0.25">
      <c r="A85" s="134" t="str">
        <f>VLOOKUP(E85,'LISTADO ATM'!$A$2:$C$899,3,0)</f>
        <v>DISTRITO NACIONAL</v>
      </c>
      <c r="B85" s="141" t="s">
        <v>2614</v>
      </c>
      <c r="C85" s="129">
        <v>44321.777349537035</v>
      </c>
      <c r="D85" s="129" t="s">
        <v>2181</v>
      </c>
      <c r="E85" s="130">
        <v>525</v>
      </c>
      <c r="F85" s="156" t="str">
        <f>VLOOKUP(E85,VIP!$A$2:$O12973,2,0)</f>
        <v>DRBR525</v>
      </c>
      <c r="G85" s="134" t="str">
        <f>VLOOKUP(E85,'LISTADO ATM'!$A$2:$B$898,2,0)</f>
        <v>ATM S/M Bravo Las Americas</v>
      </c>
      <c r="H85" s="134" t="str">
        <f>VLOOKUP(E85,VIP!$A$2:$O17894,7,FALSE)</f>
        <v>Si</v>
      </c>
      <c r="I85" s="134" t="str">
        <f>VLOOKUP(E85,VIP!$A$2:$O9859,8,FALSE)</f>
        <v>Si</v>
      </c>
      <c r="J85" s="134" t="str">
        <f>VLOOKUP(E85,VIP!$A$2:$O9809,8,FALSE)</f>
        <v>Si</v>
      </c>
      <c r="K85" s="134" t="str">
        <f>VLOOKUP(E85,VIP!$A$2:$O13383,6,0)</f>
        <v>NO</v>
      </c>
      <c r="L85" s="132" t="s">
        <v>2220</v>
      </c>
      <c r="M85" s="157" t="s">
        <v>2655</v>
      </c>
      <c r="N85" s="148" t="s">
        <v>2463</v>
      </c>
      <c r="O85" s="144" t="s">
        <v>2465</v>
      </c>
      <c r="P85" s="133"/>
      <c r="Q85" s="158">
        <v>44322.587500000001</v>
      </c>
    </row>
    <row r="86" spans="1:17" ht="18" x14ac:dyDescent="0.25">
      <c r="A86" s="134" t="str">
        <f>VLOOKUP(E86,'LISTADO ATM'!$A$2:$C$899,3,0)</f>
        <v>DISTRITO NACIONAL</v>
      </c>
      <c r="B86" s="141" t="s">
        <v>2613</v>
      </c>
      <c r="C86" s="129">
        <v>44321.778148148151</v>
      </c>
      <c r="D86" s="129" t="s">
        <v>2181</v>
      </c>
      <c r="E86" s="130">
        <v>541</v>
      </c>
      <c r="F86" s="156" t="str">
        <f>VLOOKUP(E86,VIP!$A$2:$O12972,2,0)</f>
        <v>DRBR541</v>
      </c>
      <c r="G86" s="134" t="str">
        <f>VLOOKUP(E86,'LISTADO ATM'!$A$2:$B$898,2,0)</f>
        <v xml:space="preserve">ATM Oficina Sambil II </v>
      </c>
      <c r="H86" s="134" t="str">
        <f>VLOOKUP(E86,VIP!$A$2:$O17893,7,FALSE)</f>
        <v>Si</v>
      </c>
      <c r="I86" s="134" t="str">
        <f>VLOOKUP(E86,VIP!$A$2:$O9858,8,FALSE)</f>
        <v>Si</v>
      </c>
      <c r="J86" s="134" t="str">
        <f>VLOOKUP(E86,VIP!$A$2:$O9808,8,FALSE)</f>
        <v>Si</v>
      </c>
      <c r="K86" s="134" t="str">
        <f>VLOOKUP(E86,VIP!$A$2:$O13382,6,0)</f>
        <v>SI</v>
      </c>
      <c r="L86" s="132" t="s">
        <v>2220</v>
      </c>
      <c r="M86" s="157" t="s">
        <v>2655</v>
      </c>
      <c r="N86" s="148" t="s">
        <v>2463</v>
      </c>
      <c r="O86" s="144" t="s">
        <v>2465</v>
      </c>
      <c r="P86" s="133"/>
      <c r="Q86" s="158">
        <v>44322.588194444441</v>
      </c>
    </row>
    <row r="87" spans="1:17" ht="18" x14ac:dyDescent="0.25">
      <c r="A87" s="134" t="str">
        <f>VLOOKUP(E87,'LISTADO ATM'!$A$2:$C$899,3,0)</f>
        <v>DISTRITO NACIONAL</v>
      </c>
      <c r="B87" s="141" t="s">
        <v>2654</v>
      </c>
      <c r="C87" s="129">
        <v>44321.952488425923</v>
      </c>
      <c r="D87" s="129" t="s">
        <v>2181</v>
      </c>
      <c r="E87" s="130">
        <v>585</v>
      </c>
      <c r="F87" s="156" t="str">
        <f>VLOOKUP(E87,VIP!$A$2:$O12964,2,0)</f>
        <v>DRBR083</v>
      </c>
      <c r="G87" s="134" t="str">
        <f>VLOOKUP(E87,'LISTADO ATM'!$A$2:$B$898,2,0)</f>
        <v xml:space="preserve">ATM Oficina Haina Oriental </v>
      </c>
      <c r="H87" s="134" t="str">
        <f>VLOOKUP(E87,VIP!$A$2:$O17885,7,FALSE)</f>
        <v>Si</v>
      </c>
      <c r="I87" s="134" t="str">
        <f>VLOOKUP(E87,VIP!$A$2:$O9850,8,FALSE)</f>
        <v>Si</v>
      </c>
      <c r="J87" s="134" t="str">
        <f>VLOOKUP(E87,VIP!$A$2:$O9800,8,FALSE)</f>
        <v>Si</v>
      </c>
      <c r="K87" s="134" t="str">
        <f>VLOOKUP(E87,VIP!$A$2:$O13374,6,0)</f>
        <v>NO</v>
      </c>
      <c r="L87" s="132" t="s">
        <v>2220</v>
      </c>
      <c r="M87" s="157" t="s">
        <v>2655</v>
      </c>
      <c r="N87" s="148" t="s">
        <v>2463</v>
      </c>
      <c r="O87" s="144" t="s">
        <v>2465</v>
      </c>
      <c r="P87" s="133"/>
      <c r="Q87" s="158">
        <v>44322.334027777775</v>
      </c>
    </row>
    <row r="88" spans="1:17" ht="18" x14ac:dyDescent="0.25">
      <c r="A88" s="134" t="str">
        <f>VLOOKUP(E88,'LISTADO ATM'!$A$2:$C$899,3,0)</f>
        <v>DISTRITO NACIONAL</v>
      </c>
      <c r="B88" s="141" t="s">
        <v>2617</v>
      </c>
      <c r="C88" s="129">
        <v>44321.73578703704</v>
      </c>
      <c r="D88" s="129" t="s">
        <v>2181</v>
      </c>
      <c r="E88" s="130">
        <v>618</v>
      </c>
      <c r="F88" s="156" t="str">
        <f>VLOOKUP(E88,VIP!$A$2:$O12977,2,0)</f>
        <v>DRBR618</v>
      </c>
      <c r="G88" s="134" t="str">
        <f>VLOOKUP(E88,'LISTADO ATM'!$A$2:$B$898,2,0)</f>
        <v xml:space="preserve">ATM Bienes Nacionales </v>
      </c>
      <c r="H88" s="134" t="str">
        <f>VLOOKUP(E88,VIP!$A$2:$O17898,7,FALSE)</f>
        <v>Si</v>
      </c>
      <c r="I88" s="134" t="str">
        <f>VLOOKUP(E88,VIP!$A$2:$O9863,8,FALSE)</f>
        <v>Si</v>
      </c>
      <c r="J88" s="134" t="str">
        <f>VLOOKUP(E88,VIP!$A$2:$O9813,8,FALSE)</f>
        <v>Si</v>
      </c>
      <c r="K88" s="134" t="str">
        <f>VLOOKUP(E88,VIP!$A$2:$O13387,6,0)</f>
        <v>NO</v>
      </c>
      <c r="L88" s="132" t="s">
        <v>2246</v>
      </c>
      <c r="M88" s="157" t="s">
        <v>2655</v>
      </c>
      <c r="N88" s="148" t="s">
        <v>2463</v>
      </c>
      <c r="O88" s="144" t="s">
        <v>2465</v>
      </c>
      <c r="P88" s="133"/>
      <c r="Q88" s="158">
        <v>44322.331250000003</v>
      </c>
    </row>
    <row r="89" spans="1:17" ht="18" x14ac:dyDescent="0.25">
      <c r="A89" s="134" t="str">
        <f>VLOOKUP(E89,'LISTADO ATM'!$A$2:$C$899,3,0)</f>
        <v>DISTRITO NACIONAL</v>
      </c>
      <c r="B89" s="141" t="s">
        <v>2625</v>
      </c>
      <c r="C89" s="129">
        <v>44321.712187500001</v>
      </c>
      <c r="D89" s="129" t="s">
        <v>2459</v>
      </c>
      <c r="E89" s="130">
        <v>629</v>
      </c>
      <c r="F89" s="156" t="str">
        <f>VLOOKUP(E89,VIP!$A$2:$O12986,2,0)</f>
        <v>DRBR24M</v>
      </c>
      <c r="G89" s="134" t="str">
        <f>VLOOKUP(E89,'LISTADO ATM'!$A$2:$B$898,2,0)</f>
        <v xml:space="preserve">ATM Oficina Americana Independencia I </v>
      </c>
      <c r="H89" s="134" t="str">
        <f>VLOOKUP(E89,VIP!$A$2:$O17907,7,FALSE)</f>
        <v>Si</v>
      </c>
      <c r="I89" s="134" t="str">
        <f>VLOOKUP(E89,VIP!$A$2:$O9872,8,FALSE)</f>
        <v>Si</v>
      </c>
      <c r="J89" s="134" t="str">
        <f>VLOOKUP(E89,VIP!$A$2:$O9822,8,FALSE)</f>
        <v>Si</v>
      </c>
      <c r="K89" s="134" t="str">
        <f>VLOOKUP(E89,VIP!$A$2:$O13396,6,0)</f>
        <v>SI</v>
      </c>
      <c r="L89" s="132" t="s">
        <v>2419</v>
      </c>
      <c r="M89" s="157" t="s">
        <v>2655</v>
      </c>
      <c r="N89" s="148" t="s">
        <v>2463</v>
      </c>
      <c r="O89" s="144" t="s">
        <v>2464</v>
      </c>
      <c r="P89" s="133"/>
      <c r="Q89" s="158">
        <v>44322.625</v>
      </c>
    </row>
    <row r="90" spans="1:17" ht="18" x14ac:dyDescent="0.25">
      <c r="A90" s="134" t="str">
        <f>VLOOKUP(E90,'LISTADO ATM'!$A$2:$C$899,3,0)</f>
        <v>DISTRITO NACIONAL</v>
      </c>
      <c r="B90" s="141" t="s">
        <v>2633</v>
      </c>
      <c r="C90" s="129">
        <v>44321.663622685184</v>
      </c>
      <c r="D90" s="129" t="s">
        <v>2459</v>
      </c>
      <c r="E90" s="130">
        <v>642</v>
      </c>
      <c r="F90" s="156" t="str">
        <f>VLOOKUP(E90,VIP!$A$2:$O12995,2,0)</f>
        <v>DRBR24O</v>
      </c>
      <c r="G90" s="134" t="str">
        <f>VLOOKUP(E90,'LISTADO ATM'!$A$2:$B$898,2,0)</f>
        <v xml:space="preserve">ATM OMSA Sto. Dgo. </v>
      </c>
      <c r="H90" s="134" t="str">
        <f>VLOOKUP(E90,VIP!$A$2:$O17916,7,FALSE)</f>
        <v>Si</v>
      </c>
      <c r="I90" s="134" t="str">
        <f>VLOOKUP(E90,VIP!$A$2:$O9881,8,FALSE)</f>
        <v>Si</v>
      </c>
      <c r="J90" s="134" t="str">
        <f>VLOOKUP(E90,VIP!$A$2:$O9831,8,FALSE)</f>
        <v>Si</v>
      </c>
      <c r="K90" s="134" t="str">
        <f>VLOOKUP(E90,VIP!$A$2:$O13405,6,0)</f>
        <v>NO</v>
      </c>
      <c r="L90" s="132" t="s">
        <v>2419</v>
      </c>
      <c r="M90" s="157" t="s">
        <v>2655</v>
      </c>
      <c r="N90" s="148" t="s">
        <v>2463</v>
      </c>
      <c r="O90" s="144" t="s">
        <v>2464</v>
      </c>
      <c r="P90" s="133"/>
      <c r="Q90" s="158">
        <v>44322.625</v>
      </c>
    </row>
    <row r="91" spans="1:17" ht="18" x14ac:dyDescent="0.25">
      <c r="A91" s="134" t="str">
        <f>VLOOKUP(E91,'LISTADO ATM'!$A$2:$C$899,3,0)</f>
        <v>DISTRITO NACIONAL</v>
      </c>
      <c r="B91" s="141" t="s">
        <v>2677</v>
      </c>
      <c r="C91" s="129">
        <v>44322.37226851852</v>
      </c>
      <c r="D91" s="129" t="s">
        <v>2483</v>
      </c>
      <c r="E91" s="130">
        <v>710</v>
      </c>
      <c r="F91" s="156" t="str">
        <f>VLOOKUP(E91,VIP!$A$2:$O12970,2,0)</f>
        <v>DRBR506</v>
      </c>
      <c r="G91" s="134" t="str">
        <f>VLOOKUP(E91,'LISTADO ATM'!$A$2:$B$898,2,0)</f>
        <v xml:space="preserve">ATM S/M Soberano </v>
      </c>
      <c r="H91" s="134" t="str">
        <f>VLOOKUP(E91,VIP!$A$2:$O17891,7,FALSE)</f>
        <v>Si</v>
      </c>
      <c r="I91" s="134" t="str">
        <f>VLOOKUP(E91,VIP!$A$2:$O9856,8,FALSE)</f>
        <v>Si</v>
      </c>
      <c r="J91" s="134" t="str">
        <f>VLOOKUP(E91,VIP!$A$2:$O9806,8,FALSE)</f>
        <v>Si</v>
      </c>
      <c r="K91" s="134" t="str">
        <f>VLOOKUP(E91,VIP!$A$2:$O13380,6,0)</f>
        <v>NO</v>
      </c>
      <c r="L91" s="132" t="s">
        <v>2422</v>
      </c>
      <c r="M91" s="157" t="s">
        <v>2655</v>
      </c>
      <c r="N91" s="160" t="s">
        <v>2615</v>
      </c>
      <c r="O91" s="144" t="s">
        <v>2674</v>
      </c>
      <c r="P91" s="157" t="s">
        <v>2679</v>
      </c>
      <c r="Q91" s="128" t="s">
        <v>2422</v>
      </c>
    </row>
    <row r="92" spans="1:17" ht="18" x14ac:dyDescent="0.25">
      <c r="A92" s="134" t="str">
        <f>VLOOKUP(E92,'LISTADO ATM'!$A$2:$C$899,3,0)</f>
        <v>DISTRITO NACIONAL</v>
      </c>
      <c r="B92" s="141" t="s">
        <v>2584</v>
      </c>
      <c r="C92" s="129">
        <v>44318.869108796294</v>
      </c>
      <c r="D92" s="129" t="s">
        <v>2459</v>
      </c>
      <c r="E92" s="130">
        <v>719</v>
      </c>
      <c r="F92" s="159" t="str">
        <f>VLOOKUP(E92,VIP!$A$2:$O12933,2,0)</f>
        <v>DRBR419</v>
      </c>
      <c r="G92" s="134" t="str">
        <f>VLOOKUP(E92,'LISTADO ATM'!$A$2:$B$898,2,0)</f>
        <v xml:space="preserve">ATM Ayuntamiento Municipal San Luís </v>
      </c>
      <c r="H92" s="134" t="str">
        <f>VLOOKUP(E92,VIP!$A$2:$O17854,7,FALSE)</f>
        <v>Si</v>
      </c>
      <c r="I92" s="134" t="str">
        <f>VLOOKUP(E92,VIP!$A$2:$O9819,8,FALSE)</f>
        <v>Si</v>
      </c>
      <c r="J92" s="134" t="str">
        <f>VLOOKUP(E92,VIP!$A$2:$O9769,8,FALSE)</f>
        <v>Si</v>
      </c>
      <c r="K92" s="134" t="str">
        <f>VLOOKUP(E92,VIP!$A$2:$O13343,6,0)</f>
        <v>NO</v>
      </c>
      <c r="L92" s="132" t="s">
        <v>2450</v>
      </c>
      <c r="M92" s="157" t="s">
        <v>2655</v>
      </c>
      <c r="N92" s="148" t="s">
        <v>2463</v>
      </c>
      <c r="O92" s="144" t="s">
        <v>2464</v>
      </c>
      <c r="P92" s="133"/>
      <c r="Q92" s="158">
        <v>44322.625</v>
      </c>
    </row>
    <row r="93" spans="1:17" ht="18" x14ac:dyDescent="0.25">
      <c r="A93" s="134" t="str">
        <f>VLOOKUP(E93,'LISTADO ATM'!$A$2:$C$899,3,0)</f>
        <v>DISTRITO NACIONAL</v>
      </c>
      <c r="B93" s="141" t="s">
        <v>2604</v>
      </c>
      <c r="C93" s="129">
        <v>44321.577523148146</v>
      </c>
      <c r="D93" s="129" t="s">
        <v>2181</v>
      </c>
      <c r="E93" s="130">
        <v>724</v>
      </c>
      <c r="F93" s="159" t="str">
        <f>VLOOKUP(E93,VIP!$A$2:$O12953,2,0)</f>
        <v>DRBR997</v>
      </c>
      <c r="G93" s="134" t="str">
        <f>VLOOKUP(E93,'LISTADO ATM'!$A$2:$B$898,2,0)</f>
        <v xml:space="preserve">ATM El Huacal I </v>
      </c>
      <c r="H93" s="134" t="str">
        <f>VLOOKUP(E93,VIP!$A$2:$O17874,7,FALSE)</f>
        <v>Si</v>
      </c>
      <c r="I93" s="134" t="str">
        <f>VLOOKUP(E93,VIP!$A$2:$O9839,8,FALSE)</f>
        <v>Si</v>
      </c>
      <c r="J93" s="134" t="str">
        <f>VLOOKUP(E93,VIP!$A$2:$O9789,8,FALSE)</f>
        <v>Si</v>
      </c>
      <c r="K93" s="134" t="str">
        <f>VLOOKUP(E93,VIP!$A$2:$O13363,6,0)</f>
        <v>NO</v>
      </c>
      <c r="L93" s="132" t="s">
        <v>2422</v>
      </c>
      <c r="M93" s="157" t="s">
        <v>2655</v>
      </c>
      <c r="N93" s="148" t="s">
        <v>2590</v>
      </c>
      <c r="O93" s="144" t="s">
        <v>2465</v>
      </c>
      <c r="P93" s="133"/>
      <c r="Q93" s="158">
        <v>44322.605555555558</v>
      </c>
    </row>
    <row r="94" spans="1:17" ht="18" x14ac:dyDescent="0.25">
      <c r="A94" s="134" t="str">
        <f>VLOOKUP(E94,'LISTADO ATM'!$A$2:$C$899,3,0)</f>
        <v>SUR</v>
      </c>
      <c r="B94" s="141" t="s">
        <v>2606</v>
      </c>
      <c r="C94" s="129">
        <v>44321.526736111111</v>
      </c>
      <c r="D94" s="129" t="s">
        <v>2483</v>
      </c>
      <c r="E94" s="130">
        <v>751</v>
      </c>
      <c r="F94" s="159" t="str">
        <f>VLOOKUP(E94,VIP!$A$2:$O12957,2,0)</f>
        <v>DRBR751</v>
      </c>
      <c r="G94" s="134" t="str">
        <f>VLOOKUP(E94,'LISTADO ATM'!$A$2:$B$898,2,0)</f>
        <v>ATM Eco Petroleo Camilo</v>
      </c>
      <c r="H94" s="134" t="str">
        <f>VLOOKUP(E94,VIP!$A$2:$O17878,7,FALSE)</f>
        <v>N/A</v>
      </c>
      <c r="I94" s="134" t="str">
        <f>VLOOKUP(E94,VIP!$A$2:$O9843,8,FALSE)</f>
        <v>N/A</v>
      </c>
      <c r="J94" s="134" t="str">
        <f>VLOOKUP(E94,VIP!$A$2:$O9793,8,FALSE)</f>
        <v>N/A</v>
      </c>
      <c r="K94" s="134" t="str">
        <f>VLOOKUP(E94,VIP!$A$2:$O13367,6,0)</f>
        <v>N/A</v>
      </c>
      <c r="L94" s="132" t="s">
        <v>2419</v>
      </c>
      <c r="M94" s="157" t="s">
        <v>2655</v>
      </c>
      <c r="N94" s="148" t="s">
        <v>2463</v>
      </c>
      <c r="O94" s="144" t="s">
        <v>2598</v>
      </c>
      <c r="P94" s="133"/>
      <c r="Q94" s="158">
        <v>44322.625</v>
      </c>
    </row>
    <row r="95" spans="1:17" ht="18" x14ac:dyDescent="0.25">
      <c r="A95" s="134" t="str">
        <f>VLOOKUP(E95,'LISTADO ATM'!$A$2:$C$899,3,0)</f>
        <v>NORTE</v>
      </c>
      <c r="B95" s="141" t="s">
        <v>2672</v>
      </c>
      <c r="C95" s="129">
        <v>44322.399722222224</v>
      </c>
      <c r="D95" s="129" t="s">
        <v>2182</v>
      </c>
      <c r="E95" s="130">
        <v>757</v>
      </c>
      <c r="F95" s="159" t="str">
        <f>VLOOKUP(E95,VIP!$A$2:$O12966,2,0)</f>
        <v>DRBR757</v>
      </c>
      <c r="G95" s="134" t="str">
        <f>VLOOKUP(E95,'LISTADO ATM'!$A$2:$B$898,2,0)</f>
        <v xml:space="preserve">ATM UNP Plaza Paseo (Santiago) </v>
      </c>
      <c r="H95" s="134" t="str">
        <f>VLOOKUP(E95,VIP!$A$2:$O17887,7,FALSE)</f>
        <v>Si</v>
      </c>
      <c r="I95" s="134" t="str">
        <f>VLOOKUP(E95,VIP!$A$2:$O9852,8,FALSE)</f>
        <v>Si</v>
      </c>
      <c r="J95" s="134" t="str">
        <f>VLOOKUP(E95,VIP!$A$2:$O9802,8,FALSE)</f>
        <v>Si</v>
      </c>
      <c r="K95" s="134" t="str">
        <f>VLOOKUP(E95,VIP!$A$2:$O13376,6,0)</f>
        <v>NO</v>
      </c>
      <c r="L95" s="132" t="s">
        <v>2246</v>
      </c>
      <c r="M95" s="157" t="s">
        <v>2655</v>
      </c>
      <c r="N95" s="148" t="s">
        <v>2463</v>
      </c>
      <c r="O95" s="144" t="s">
        <v>2620</v>
      </c>
      <c r="P95" s="133"/>
      <c r="Q95" s="158">
        <v>44322.6</v>
      </c>
    </row>
    <row r="96" spans="1:17" ht="18" x14ac:dyDescent="0.25">
      <c r="A96" s="134" t="str">
        <f>VLOOKUP(E96,'LISTADO ATM'!$A$2:$C$899,3,0)</f>
        <v>SUR</v>
      </c>
      <c r="B96" s="141" t="s">
        <v>2671</v>
      </c>
      <c r="C96" s="129">
        <v>44322.401585648149</v>
      </c>
      <c r="D96" s="129" t="s">
        <v>2181</v>
      </c>
      <c r="E96" s="130">
        <v>780</v>
      </c>
      <c r="F96" s="159" t="str">
        <f>VLOOKUP(E96,VIP!$A$2:$O12965,2,0)</f>
        <v>DRBR041</v>
      </c>
      <c r="G96" s="134" t="str">
        <f>VLOOKUP(E96,'LISTADO ATM'!$A$2:$B$898,2,0)</f>
        <v xml:space="preserve">ATM Oficina Barahona I </v>
      </c>
      <c r="H96" s="134" t="str">
        <f>VLOOKUP(E96,VIP!$A$2:$O17886,7,FALSE)</f>
        <v>Si</v>
      </c>
      <c r="I96" s="134" t="str">
        <f>VLOOKUP(E96,VIP!$A$2:$O9851,8,FALSE)</f>
        <v>Si</v>
      </c>
      <c r="J96" s="134" t="str">
        <f>VLOOKUP(E96,VIP!$A$2:$O9801,8,FALSE)</f>
        <v>Si</v>
      </c>
      <c r="K96" s="134" t="str">
        <f>VLOOKUP(E96,VIP!$A$2:$O13375,6,0)</f>
        <v>SI</v>
      </c>
      <c r="L96" s="132" t="s">
        <v>2479</v>
      </c>
      <c r="M96" s="157" t="s">
        <v>2655</v>
      </c>
      <c r="N96" s="148" t="s">
        <v>2463</v>
      </c>
      <c r="O96" s="144" t="s">
        <v>2465</v>
      </c>
      <c r="P96" s="133"/>
      <c r="Q96" s="158">
        <v>44322.609722222223</v>
      </c>
    </row>
    <row r="97" spans="1:17" ht="18" x14ac:dyDescent="0.25">
      <c r="A97" s="134" t="str">
        <f>VLOOKUP(E97,'LISTADO ATM'!$A$2:$C$899,3,0)</f>
        <v>NORTE</v>
      </c>
      <c r="B97" s="141" t="s">
        <v>2675</v>
      </c>
      <c r="C97" s="129">
        <v>44322.376631944448</v>
      </c>
      <c r="D97" s="129" t="s">
        <v>2483</v>
      </c>
      <c r="E97" s="130">
        <v>808</v>
      </c>
      <c r="F97" s="159" t="str">
        <f>VLOOKUP(E97,VIP!$A$2:$O12968,2,0)</f>
        <v>DRBR808</v>
      </c>
      <c r="G97" s="134" t="str">
        <f>VLOOKUP(E97,'LISTADO ATM'!$A$2:$B$898,2,0)</f>
        <v xml:space="preserve">ATM Oficina Castillo </v>
      </c>
      <c r="H97" s="134" t="str">
        <f>VLOOKUP(E97,VIP!$A$2:$O17889,7,FALSE)</f>
        <v>Si</v>
      </c>
      <c r="I97" s="134" t="str">
        <f>VLOOKUP(E97,VIP!$A$2:$O9854,8,FALSE)</f>
        <v>Si</v>
      </c>
      <c r="J97" s="134" t="str">
        <f>VLOOKUP(E97,VIP!$A$2:$O9804,8,FALSE)</f>
        <v>Si</v>
      </c>
      <c r="K97" s="134" t="str">
        <f>VLOOKUP(E97,VIP!$A$2:$O13378,6,0)</f>
        <v>NO</v>
      </c>
      <c r="L97" s="132" t="s">
        <v>2468</v>
      </c>
      <c r="M97" s="157" t="s">
        <v>2655</v>
      </c>
      <c r="N97" s="160" t="s">
        <v>2615</v>
      </c>
      <c r="O97" s="144" t="s">
        <v>2674</v>
      </c>
      <c r="P97" s="157" t="s">
        <v>2678</v>
      </c>
      <c r="Q97" s="128" t="s">
        <v>2468</v>
      </c>
    </row>
    <row r="98" spans="1:17" ht="18" x14ac:dyDescent="0.25">
      <c r="A98" s="134" t="str">
        <f>VLOOKUP(E98,'LISTADO ATM'!$A$2:$C$899,3,0)</f>
        <v>DISTRITO NACIONAL</v>
      </c>
      <c r="B98" s="141" t="s">
        <v>2602</v>
      </c>
      <c r="C98" s="129">
        <v>44321.585821759261</v>
      </c>
      <c r="D98" s="129" t="s">
        <v>2181</v>
      </c>
      <c r="E98" s="130">
        <v>810</v>
      </c>
      <c r="F98" s="159" t="str">
        <f>VLOOKUP(E98,VIP!$A$2:$O12949,2,0)</f>
        <v>DRBR810</v>
      </c>
      <c r="G98" s="134" t="str">
        <f>VLOOKUP(E98,'LISTADO ATM'!$A$2:$B$898,2,0)</f>
        <v xml:space="preserve">ATM UNP Multicentro La Sirena José Contreras </v>
      </c>
      <c r="H98" s="134" t="str">
        <f>VLOOKUP(E98,VIP!$A$2:$O17870,7,FALSE)</f>
        <v>Si</v>
      </c>
      <c r="I98" s="134" t="str">
        <f>VLOOKUP(E98,VIP!$A$2:$O9835,8,FALSE)</f>
        <v>Si</v>
      </c>
      <c r="J98" s="134" t="str">
        <f>VLOOKUP(E98,VIP!$A$2:$O9785,8,FALSE)</f>
        <v>Si</v>
      </c>
      <c r="K98" s="134" t="str">
        <f>VLOOKUP(E98,VIP!$A$2:$O13359,6,0)</f>
        <v>NO</v>
      </c>
      <c r="L98" s="132" t="s">
        <v>2220</v>
      </c>
      <c r="M98" s="157" t="s">
        <v>2655</v>
      </c>
      <c r="N98" s="148" t="s">
        <v>2590</v>
      </c>
      <c r="O98" s="144" t="s">
        <v>2465</v>
      </c>
      <c r="P98" s="133"/>
      <c r="Q98" s="158">
        <v>44322.588888888888</v>
      </c>
    </row>
    <row r="99" spans="1:17" ht="18" x14ac:dyDescent="0.25">
      <c r="A99" s="134" t="str">
        <f>VLOOKUP(E99,'LISTADO ATM'!$A$2:$C$899,3,0)</f>
        <v>SUR</v>
      </c>
      <c r="B99" s="141" t="s">
        <v>2597</v>
      </c>
      <c r="C99" s="129">
        <v>44321.460277777776</v>
      </c>
      <c r="D99" s="129" t="s">
        <v>2181</v>
      </c>
      <c r="E99" s="130">
        <v>871</v>
      </c>
      <c r="F99" s="159" t="str">
        <f>VLOOKUP(E99,VIP!$A$2:$O12944,2,0)</f>
        <v>DRBR871</v>
      </c>
      <c r="G99" s="134" t="str">
        <f>VLOOKUP(E99,'LISTADO ATM'!$A$2:$B$898,2,0)</f>
        <v>ATM Plaza Cultural San Juan</v>
      </c>
      <c r="H99" s="134" t="str">
        <f>VLOOKUP(E99,VIP!$A$2:$O17865,7,FALSE)</f>
        <v>N/A</v>
      </c>
      <c r="I99" s="134" t="str">
        <f>VLOOKUP(E99,VIP!$A$2:$O9830,8,FALSE)</f>
        <v>N/A</v>
      </c>
      <c r="J99" s="134" t="str">
        <f>VLOOKUP(E99,VIP!$A$2:$O9780,8,FALSE)</f>
        <v>N/A</v>
      </c>
      <c r="K99" s="134" t="str">
        <f>VLOOKUP(E99,VIP!$A$2:$O13354,6,0)</f>
        <v>N/A</v>
      </c>
      <c r="L99" s="132" t="s">
        <v>2220</v>
      </c>
      <c r="M99" s="157" t="s">
        <v>2655</v>
      </c>
      <c r="N99" s="148" t="s">
        <v>2463</v>
      </c>
      <c r="O99" s="144" t="s">
        <v>2465</v>
      </c>
      <c r="P99" s="133"/>
      <c r="Q99" s="158">
        <v>44322.587500000001</v>
      </c>
    </row>
    <row r="100" spans="1:17" ht="18" x14ac:dyDescent="0.25">
      <c r="A100" s="134" t="str">
        <f>VLOOKUP(E100,'LISTADO ATM'!$A$2:$C$899,3,0)</f>
        <v>NORTE</v>
      </c>
      <c r="B100" s="141" t="s">
        <v>2641</v>
      </c>
      <c r="C100" s="129">
        <v>44321.859305555554</v>
      </c>
      <c r="D100" s="129" t="s">
        <v>2182</v>
      </c>
      <c r="E100" s="130">
        <v>877</v>
      </c>
      <c r="F100" s="159" t="str">
        <f>VLOOKUP(E100,VIP!$A$2:$O12961,2,0)</f>
        <v>DRBR877</v>
      </c>
      <c r="G100" s="134" t="str">
        <f>VLOOKUP(E100,'LISTADO ATM'!$A$2:$B$898,2,0)</f>
        <v xml:space="preserve">ATM Estación Los Samanes (Ranchito, La Vega) </v>
      </c>
      <c r="H100" s="134" t="str">
        <f>VLOOKUP(E100,VIP!$A$2:$O17882,7,FALSE)</f>
        <v>Si</v>
      </c>
      <c r="I100" s="134" t="str">
        <f>VLOOKUP(E100,VIP!$A$2:$O9847,8,FALSE)</f>
        <v>Si</v>
      </c>
      <c r="J100" s="134" t="str">
        <f>VLOOKUP(E100,VIP!$A$2:$O9797,8,FALSE)</f>
        <v>Si</v>
      </c>
      <c r="K100" s="134" t="str">
        <f>VLOOKUP(E100,VIP!$A$2:$O13371,6,0)</f>
        <v>NO</v>
      </c>
      <c r="L100" s="132" t="s">
        <v>2220</v>
      </c>
      <c r="M100" s="157" t="s">
        <v>2655</v>
      </c>
      <c r="N100" s="148" t="s">
        <v>2463</v>
      </c>
      <c r="O100" s="144" t="s">
        <v>2492</v>
      </c>
      <c r="P100" s="133"/>
      <c r="Q100" s="158">
        <v>44322.588194444441</v>
      </c>
    </row>
    <row r="101" spans="1:17" ht="18" x14ac:dyDescent="0.25">
      <c r="A101" s="134" t="str">
        <f>VLOOKUP(E101,'LISTADO ATM'!$A$2:$C$899,3,0)</f>
        <v>SUR</v>
      </c>
      <c r="B101" s="141" t="s">
        <v>2640</v>
      </c>
      <c r="C101" s="129">
        <v>44321.860856481479</v>
      </c>
      <c r="D101" s="129" t="s">
        <v>2459</v>
      </c>
      <c r="E101" s="130">
        <v>880</v>
      </c>
      <c r="F101" s="159" t="str">
        <f>VLOOKUP(E101,VIP!$A$2:$O12960,2,0)</f>
        <v>DRBR880</v>
      </c>
      <c r="G101" s="134" t="str">
        <f>VLOOKUP(E101,'LISTADO ATM'!$A$2:$B$898,2,0)</f>
        <v xml:space="preserve">ATM Autoservicio Barahona II </v>
      </c>
      <c r="H101" s="134" t="str">
        <f>VLOOKUP(E101,VIP!$A$2:$O17881,7,FALSE)</f>
        <v>Si</v>
      </c>
      <c r="I101" s="134" t="str">
        <f>VLOOKUP(E101,VIP!$A$2:$O9846,8,FALSE)</f>
        <v>Si</v>
      </c>
      <c r="J101" s="134" t="str">
        <f>VLOOKUP(E101,VIP!$A$2:$O9796,8,FALSE)</f>
        <v>Si</v>
      </c>
      <c r="K101" s="134" t="str">
        <f>VLOOKUP(E101,VIP!$A$2:$O13370,6,0)</f>
        <v>SI</v>
      </c>
      <c r="L101" s="132" t="s">
        <v>2577</v>
      </c>
      <c r="M101" s="157" t="s">
        <v>2655</v>
      </c>
      <c r="N101" s="148" t="s">
        <v>2463</v>
      </c>
      <c r="O101" s="144" t="s">
        <v>2464</v>
      </c>
      <c r="P101" s="133"/>
      <c r="Q101" s="158">
        <v>44322.458333333336</v>
      </c>
    </row>
    <row r="102" spans="1:17" ht="18" x14ac:dyDescent="0.25">
      <c r="A102" s="134" t="str">
        <f>VLOOKUP(E102,'LISTADO ATM'!$A$2:$C$899,3,0)</f>
        <v>DISTRITO NACIONAL</v>
      </c>
      <c r="B102" s="141" t="s">
        <v>2647</v>
      </c>
      <c r="C102" s="129">
        <v>44321.650868055556</v>
      </c>
      <c r="D102" s="129" t="s">
        <v>2181</v>
      </c>
      <c r="E102" s="130">
        <v>896</v>
      </c>
      <c r="F102" s="159" t="str">
        <f>VLOOKUP(E102,VIP!$A$2:$O12996,2,0)</f>
        <v>DRBR896</v>
      </c>
      <c r="G102" s="134" t="str">
        <f>VLOOKUP(E102,'LISTADO ATM'!$A$2:$B$898,2,0)</f>
        <v xml:space="preserve">ATM Campamento Militar 16 de Agosto I </v>
      </c>
      <c r="H102" s="134" t="str">
        <f>VLOOKUP(E102,VIP!$A$2:$O17917,7,FALSE)</f>
        <v>Si</v>
      </c>
      <c r="I102" s="134" t="str">
        <f>VLOOKUP(E102,VIP!$A$2:$O9882,8,FALSE)</f>
        <v>Si</v>
      </c>
      <c r="J102" s="134" t="str">
        <f>VLOOKUP(E102,VIP!$A$2:$O9832,8,FALSE)</f>
        <v>Si</v>
      </c>
      <c r="K102" s="134" t="str">
        <f>VLOOKUP(E102,VIP!$A$2:$O13406,6,0)</f>
        <v>NO</v>
      </c>
      <c r="L102" s="132" t="s">
        <v>2220</v>
      </c>
      <c r="M102" s="157" t="s">
        <v>2655</v>
      </c>
      <c r="N102" s="148" t="s">
        <v>2463</v>
      </c>
      <c r="O102" s="144" t="s">
        <v>2465</v>
      </c>
      <c r="P102" s="133"/>
      <c r="Q102" s="158">
        <v>44322.588888888888</v>
      </c>
    </row>
    <row r="103" spans="1:17" ht="18" x14ac:dyDescent="0.25">
      <c r="A103" s="134" t="str">
        <f>VLOOKUP(E103,'LISTADO ATM'!$A$2:$C$899,3,0)</f>
        <v>DISTRITO NACIONAL</v>
      </c>
      <c r="B103" s="141" t="s">
        <v>2660</v>
      </c>
      <c r="C103" s="129">
        <v>44322.325358796297</v>
      </c>
      <c r="D103" s="129" t="s">
        <v>2181</v>
      </c>
      <c r="E103" s="130">
        <v>902</v>
      </c>
      <c r="F103" s="159" t="str">
        <f>VLOOKUP(E103,VIP!$A$2:$O12964,2,0)</f>
        <v>DRBR16A</v>
      </c>
      <c r="G103" s="134" t="str">
        <f>VLOOKUP(E103,'LISTADO ATM'!$A$2:$B$898,2,0)</f>
        <v xml:space="preserve">ATM Oficina Plaza Florida </v>
      </c>
      <c r="H103" s="134" t="str">
        <f>VLOOKUP(E103,VIP!$A$2:$O17885,7,FALSE)</f>
        <v>Si</v>
      </c>
      <c r="I103" s="134" t="str">
        <f>VLOOKUP(E103,VIP!$A$2:$O9850,8,FALSE)</f>
        <v>Si</v>
      </c>
      <c r="J103" s="134" t="str">
        <f>VLOOKUP(E103,VIP!$A$2:$O9800,8,FALSE)</f>
        <v>Si</v>
      </c>
      <c r="K103" s="134" t="str">
        <f>VLOOKUP(E103,VIP!$A$2:$O13374,6,0)</f>
        <v>NO</v>
      </c>
      <c r="L103" s="132" t="s">
        <v>2220</v>
      </c>
      <c r="M103" s="157" t="s">
        <v>2655</v>
      </c>
      <c r="N103" s="148" t="s">
        <v>2590</v>
      </c>
      <c r="O103" s="144" t="s">
        <v>2465</v>
      </c>
      <c r="P103" s="133"/>
      <c r="Q103" s="158">
        <v>44322.588888888888</v>
      </c>
    </row>
    <row r="104" spans="1:17" ht="18" x14ac:dyDescent="0.25">
      <c r="A104" s="134" t="str">
        <f>VLOOKUP(E104,'LISTADO ATM'!$A$2:$C$899,3,0)</f>
        <v>DISTRITO NACIONAL</v>
      </c>
      <c r="B104" s="141" t="s">
        <v>2626</v>
      </c>
      <c r="C104" s="129">
        <v>44321.706817129627</v>
      </c>
      <c r="D104" s="129" t="s">
        <v>2459</v>
      </c>
      <c r="E104" s="130">
        <v>911</v>
      </c>
      <c r="F104" s="159" t="str">
        <f>VLOOKUP(E104,VIP!$A$2:$O12912,2,0)</f>
        <v>DRBR911</v>
      </c>
      <c r="G104" s="134" t="str">
        <f>VLOOKUP(E104,'LISTADO ATM'!$A$2:$B$898,2,0)</f>
        <v xml:space="preserve">ATM Oficina Venezuela II </v>
      </c>
      <c r="H104" s="134" t="str">
        <f>VLOOKUP(E104,VIP!$A$2:$O17833,7,FALSE)</f>
        <v>Si</v>
      </c>
      <c r="I104" s="134" t="str">
        <f>VLOOKUP(E104,VIP!$A$2:$O9798,8,FALSE)</f>
        <v>Si</v>
      </c>
      <c r="J104" s="134" t="str">
        <f>VLOOKUP(E104,VIP!$A$2:$O9748,8,FALSE)</f>
        <v>Si</v>
      </c>
      <c r="K104" s="134" t="str">
        <f>VLOOKUP(E104,VIP!$A$2:$O13322,6,0)</f>
        <v>SI</v>
      </c>
      <c r="L104" s="132" t="s">
        <v>2450</v>
      </c>
      <c r="M104" s="157" t="s">
        <v>2655</v>
      </c>
      <c r="N104" s="148" t="s">
        <v>2463</v>
      </c>
      <c r="O104" s="144" t="s">
        <v>2464</v>
      </c>
      <c r="P104" s="133"/>
      <c r="Q104" s="158">
        <v>44322.625</v>
      </c>
    </row>
    <row r="105" spans="1:17" ht="18" x14ac:dyDescent="0.25">
      <c r="A105" s="134" t="str">
        <f>VLOOKUP(E105,'LISTADO ATM'!$A$2:$C$899,3,0)</f>
        <v>DISTRITO NACIONAL</v>
      </c>
      <c r="B105" s="141" t="s">
        <v>2651</v>
      </c>
      <c r="C105" s="129">
        <v>44322.054861111108</v>
      </c>
      <c r="D105" s="129" t="s">
        <v>2181</v>
      </c>
      <c r="E105" s="130">
        <v>914</v>
      </c>
      <c r="F105" s="159" t="str">
        <f>VLOOKUP(E105,VIP!$A$2:$O12961,2,0)</f>
        <v>DRBR914</v>
      </c>
      <c r="G105" s="134" t="str">
        <f>VLOOKUP(E105,'LISTADO ATM'!$A$2:$B$898,2,0)</f>
        <v xml:space="preserve">ATM Clínica Abreu </v>
      </c>
      <c r="H105" s="134" t="str">
        <f>VLOOKUP(E105,VIP!$A$2:$O17882,7,FALSE)</f>
        <v>Si</v>
      </c>
      <c r="I105" s="134" t="str">
        <f>VLOOKUP(E105,VIP!$A$2:$O9847,8,FALSE)</f>
        <v>No</v>
      </c>
      <c r="J105" s="134" t="str">
        <f>VLOOKUP(E105,VIP!$A$2:$O9797,8,FALSE)</f>
        <v>No</v>
      </c>
      <c r="K105" s="134" t="str">
        <f>VLOOKUP(E105,VIP!$A$2:$O13371,6,0)</f>
        <v>NO</v>
      </c>
      <c r="L105" s="132" t="s">
        <v>2246</v>
      </c>
      <c r="M105" s="157" t="s">
        <v>2655</v>
      </c>
      <c r="N105" s="148" t="s">
        <v>2463</v>
      </c>
      <c r="O105" s="144" t="s">
        <v>2465</v>
      </c>
      <c r="P105" s="133"/>
      <c r="Q105" s="158">
        <v>44322.597222222219</v>
      </c>
    </row>
    <row r="106" spans="1:17" ht="18" x14ac:dyDescent="0.25">
      <c r="A106" s="134" t="str">
        <f>VLOOKUP(E106,'LISTADO ATM'!$A$2:$C$899,3,0)</f>
        <v>DISTRITO NACIONAL</v>
      </c>
      <c r="B106" s="141" t="s">
        <v>2632</v>
      </c>
      <c r="C106" s="129">
        <v>44321.664976851855</v>
      </c>
      <c r="D106" s="129" t="s">
        <v>2459</v>
      </c>
      <c r="E106" s="130">
        <v>925</v>
      </c>
      <c r="F106" s="159" t="str">
        <f>VLOOKUP(E106,VIP!$A$2:$O12994,2,0)</f>
        <v>DRBR24L</v>
      </c>
      <c r="G106" s="134" t="str">
        <f>VLOOKUP(E106,'LISTADO ATM'!$A$2:$B$898,2,0)</f>
        <v xml:space="preserve">ATM Oficina Plaza Lama Av. 27 de Febrero </v>
      </c>
      <c r="H106" s="134" t="str">
        <f>VLOOKUP(E106,VIP!$A$2:$O17915,7,FALSE)</f>
        <v>Si</v>
      </c>
      <c r="I106" s="134" t="str">
        <f>VLOOKUP(E106,VIP!$A$2:$O9880,8,FALSE)</f>
        <v>Si</v>
      </c>
      <c r="J106" s="134" t="str">
        <f>VLOOKUP(E106,VIP!$A$2:$O9830,8,FALSE)</f>
        <v>Si</v>
      </c>
      <c r="K106" s="134" t="str">
        <f>VLOOKUP(E106,VIP!$A$2:$O13404,6,0)</f>
        <v>SI</v>
      </c>
      <c r="L106" s="132" t="s">
        <v>2419</v>
      </c>
      <c r="M106" s="157" t="s">
        <v>2655</v>
      </c>
      <c r="N106" s="148" t="s">
        <v>2463</v>
      </c>
      <c r="O106" s="144" t="s">
        <v>2464</v>
      </c>
      <c r="P106" s="133"/>
      <c r="Q106" s="158">
        <v>44322.458333333336</v>
      </c>
    </row>
    <row r="107" spans="1:17" ht="18" x14ac:dyDescent="0.25">
      <c r="A107" s="134" t="str">
        <f>VLOOKUP(E107,'LISTADO ATM'!$A$2:$C$899,3,0)</f>
        <v>DISTRITO NACIONAL</v>
      </c>
      <c r="B107" s="141" t="s">
        <v>2659</v>
      </c>
      <c r="C107" s="129">
        <v>44322.325787037036</v>
      </c>
      <c r="D107" s="129" t="s">
        <v>2181</v>
      </c>
      <c r="E107" s="130">
        <v>943</v>
      </c>
      <c r="F107" s="159" t="str">
        <f>VLOOKUP(E107,VIP!$A$2:$O12963,2,0)</f>
        <v>DRBR16K</v>
      </c>
      <c r="G107" s="134" t="str">
        <f>VLOOKUP(E107,'LISTADO ATM'!$A$2:$B$898,2,0)</f>
        <v xml:space="preserve">ATM Oficina Tránsito Terreste </v>
      </c>
      <c r="H107" s="134" t="str">
        <f>VLOOKUP(E107,VIP!$A$2:$O17884,7,FALSE)</f>
        <v>Si</v>
      </c>
      <c r="I107" s="134" t="str">
        <f>VLOOKUP(E107,VIP!$A$2:$O9849,8,FALSE)</f>
        <v>Si</v>
      </c>
      <c r="J107" s="134" t="str">
        <f>VLOOKUP(E107,VIP!$A$2:$O9799,8,FALSE)</f>
        <v>Si</v>
      </c>
      <c r="K107" s="134" t="str">
        <f>VLOOKUP(E107,VIP!$A$2:$O13373,6,0)</f>
        <v>NO</v>
      </c>
      <c r="L107" s="132" t="s">
        <v>2220</v>
      </c>
      <c r="M107" s="157" t="s">
        <v>2655</v>
      </c>
      <c r="N107" s="148" t="s">
        <v>2590</v>
      </c>
      <c r="O107" s="144" t="s">
        <v>2465</v>
      </c>
      <c r="P107" s="133"/>
      <c r="Q107" s="158">
        <v>44322.584027777775</v>
      </c>
    </row>
    <row r="108" spans="1:17" ht="18" x14ac:dyDescent="0.25">
      <c r="A108" s="134" t="str">
        <f>VLOOKUP(E108,'LISTADO ATM'!$A$2:$C$899,3,0)</f>
        <v>DISTRITO NACIONAL</v>
      </c>
      <c r="B108" s="141" t="s">
        <v>2621</v>
      </c>
      <c r="C108" s="129">
        <v>44321.720578703702</v>
      </c>
      <c r="D108" s="129" t="s">
        <v>2181</v>
      </c>
      <c r="E108" s="130">
        <v>955</v>
      </c>
      <c r="F108" s="159" t="str">
        <f>VLOOKUP(E108,VIP!$A$2:$O12981,2,0)</f>
        <v>DRBR955</v>
      </c>
      <c r="G108" s="134" t="str">
        <f>VLOOKUP(E108,'LISTADO ATM'!$A$2:$B$898,2,0)</f>
        <v xml:space="preserve">ATM Oficina Americana Independencia II </v>
      </c>
      <c r="H108" s="134" t="str">
        <f>VLOOKUP(E108,VIP!$A$2:$O17902,7,FALSE)</f>
        <v>Si</v>
      </c>
      <c r="I108" s="134" t="str">
        <f>VLOOKUP(E108,VIP!$A$2:$O9867,8,FALSE)</f>
        <v>Si</v>
      </c>
      <c r="J108" s="134" t="str">
        <f>VLOOKUP(E108,VIP!$A$2:$O9817,8,FALSE)</f>
        <v>Si</v>
      </c>
      <c r="K108" s="134" t="str">
        <f>VLOOKUP(E108,VIP!$A$2:$O13391,6,0)</f>
        <v>NO</v>
      </c>
      <c r="L108" s="132" t="s">
        <v>2479</v>
      </c>
      <c r="M108" s="157" t="s">
        <v>2655</v>
      </c>
      <c r="N108" s="148" t="s">
        <v>2463</v>
      </c>
      <c r="O108" s="144" t="s">
        <v>2465</v>
      </c>
      <c r="P108" s="133"/>
      <c r="Q108" s="158">
        <v>44322.601388888892</v>
      </c>
    </row>
    <row r="109" spans="1:17" ht="18" x14ac:dyDescent="0.25">
      <c r="A109" s="134" t="str">
        <f>VLOOKUP(E109,'LISTADO ATM'!$A$2:$C$899,3,0)</f>
        <v>ESTE</v>
      </c>
      <c r="B109" s="141" t="s">
        <v>2624</v>
      </c>
      <c r="C109" s="129">
        <v>44321.714502314811</v>
      </c>
      <c r="D109" s="129" t="s">
        <v>2459</v>
      </c>
      <c r="E109" s="130">
        <v>963</v>
      </c>
      <c r="F109" s="159" t="str">
        <f>VLOOKUP(E109,VIP!$A$2:$O12985,2,0)</f>
        <v>DRBR963</v>
      </c>
      <c r="G109" s="134" t="str">
        <f>VLOOKUP(E109,'LISTADO ATM'!$A$2:$B$898,2,0)</f>
        <v xml:space="preserve">ATM Multiplaza La Romana </v>
      </c>
      <c r="H109" s="134" t="str">
        <f>VLOOKUP(E109,VIP!$A$2:$O17906,7,FALSE)</f>
        <v>Si</v>
      </c>
      <c r="I109" s="134" t="str">
        <f>VLOOKUP(E109,VIP!$A$2:$O9871,8,FALSE)</f>
        <v>Si</v>
      </c>
      <c r="J109" s="134" t="str">
        <f>VLOOKUP(E109,VIP!$A$2:$O9821,8,FALSE)</f>
        <v>Si</v>
      </c>
      <c r="K109" s="134" t="str">
        <f>VLOOKUP(E109,VIP!$A$2:$O13395,6,0)</f>
        <v>NO</v>
      </c>
      <c r="L109" s="132" t="s">
        <v>2419</v>
      </c>
      <c r="M109" s="157" t="s">
        <v>2655</v>
      </c>
      <c r="N109" s="148" t="s">
        <v>2463</v>
      </c>
      <c r="O109" s="144" t="s">
        <v>2464</v>
      </c>
      <c r="P109" s="133"/>
      <c r="Q109" s="158">
        <v>44322.458333333336</v>
      </c>
    </row>
    <row r="110" spans="1:17" ht="18" x14ac:dyDescent="0.25">
      <c r="A110" s="134" t="str">
        <f>VLOOKUP(E110,'LISTADO ATM'!$A$2:$C$899,3,0)</f>
        <v>SUR</v>
      </c>
      <c r="B110" s="141" t="s">
        <v>2663</v>
      </c>
      <c r="C110" s="129">
        <v>44322.322939814818</v>
      </c>
      <c r="D110" s="129" t="s">
        <v>2181</v>
      </c>
      <c r="E110" s="130">
        <v>968</v>
      </c>
      <c r="F110" s="159" t="str">
        <f>VLOOKUP(E110,VIP!$A$2:$O12967,2,0)</f>
        <v>DRBR24I</v>
      </c>
      <c r="G110" s="134" t="str">
        <f>VLOOKUP(E110,'LISTADO ATM'!$A$2:$B$898,2,0)</f>
        <v xml:space="preserve">ATM UNP Mercado Baní </v>
      </c>
      <c r="H110" s="134" t="str">
        <f>VLOOKUP(E110,VIP!$A$2:$O17888,7,FALSE)</f>
        <v>Si</v>
      </c>
      <c r="I110" s="134" t="str">
        <f>VLOOKUP(E110,VIP!$A$2:$O9853,8,FALSE)</f>
        <v>Si</v>
      </c>
      <c r="J110" s="134" t="str">
        <f>VLOOKUP(E110,VIP!$A$2:$O9803,8,FALSE)</f>
        <v>Si</v>
      </c>
      <c r="K110" s="134" t="str">
        <f>VLOOKUP(E110,VIP!$A$2:$O13377,6,0)</f>
        <v>SI</v>
      </c>
      <c r="L110" s="132" t="s">
        <v>2479</v>
      </c>
      <c r="M110" s="157" t="s">
        <v>2655</v>
      </c>
      <c r="N110" s="148" t="s">
        <v>2590</v>
      </c>
      <c r="O110" s="144" t="s">
        <v>2465</v>
      </c>
      <c r="P110" s="133"/>
      <c r="Q110" s="158">
        <v>44322.425000000003</v>
      </c>
    </row>
  </sheetData>
  <autoFilter ref="A4:Q110">
    <sortState ref="A5:Q110">
      <sortCondition descending="1" ref="M4:M11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9:B1048576 B1:B4">
    <cfRule type="duplicateValues" dxfId="157" priority="436"/>
  </conditionalFormatting>
  <conditionalFormatting sqref="E25">
    <cfRule type="duplicateValues" dxfId="156" priority="74"/>
  </conditionalFormatting>
  <conditionalFormatting sqref="E25">
    <cfRule type="duplicateValues" dxfId="155" priority="63"/>
    <cfRule type="duplicateValues" dxfId="154" priority="64"/>
  </conditionalFormatting>
  <conditionalFormatting sqref="E25">
    <cfRule type="duplicateValues" dxfId="153" priority="51"/>
    <cfRule type="duplicateValues" dxfId="152" priority="52"/>
    <cfRule type="duplicateValues" dxfId="151" priority="53"/>
    <cfRule type="duplicateValues" dxfId="150" priority="54"/>
  </conditionalFormatting>
  <conditionalFormatting sqref="B25">
    <cfRule type="duplicateValues" dxfId="149" priority="50"/>
  </conditionalFormatting>
  <conditionalFormatting sqref="E61">
    <cfRule type="duplicateValues" dxfId="148" priority="34"/>
  </conditionalFormatting>
  <conditionalFormatting sqref="B61">
    <cfRule type="duplicateValues" dxfId="147" priority="31"/>
  </conditionalFormatting>
  <conditionalFormatting sqref="B1:B1048576">
    <cfRule type="duplicateValues" dxfId="146" priority="20"/>
  </conditionalFormatting>
  <conditionalFormatting sqref="B5:B24">
    <cfRule type="duplicateValues" dxfId="145" priority="125232"/>
  </conditionalFormatting>
  <conditionalFormatting sqref="E5:E25">
    <cfRule type="duplicateValues" dxfId="144" priority="125234"/>
  </conditionalFormatting>
  <conditionalFormatting sqref="E5:E25">
    <cfRule type="duplicateValues" dxfId="143" priority="125236"/>
    <cfRule type="duplicateValues" dxfId="142" priority="125237"/>
  </conditionalFormatting>
  <conditionalFormatting sqref="E5:E25">
    <cfRule type="duplicateValues" dxfId="141" priority="125240"/>
    <cfRule type="duplicateValues" dxfId="140" priority="125241"/>
    <cfRule type="duplicateValues" dxfId="139" priority="125242"/>
    <cfRule type="duplicateValues" dxfId="138" priority="125243"/>
  </conditionalFormatting>
  <conditionalFormatting sqref="E26:E61">
    <cfRule type="duplicateValues" dxfId="137" priority="125252"/>
  </conditionalFormatting>
  <conditionalFormatting sqref="E26:E61">
    <cfRule type="duplicateValues" dxfId="136" priority="125254"/>
    <cfRule type="duplicateValues" dxfId="135" priority="125255"/>
  </conditionalFormatting>
  <conditionalFormatting sqref="E26:E61">
    <cfRule type="duplicateValues" dxfId="134" priority="125258"/>
    <cfRule type="duplicateValues" dxfId="133" priority="125259"/>
    <cfRule type="duplicateValues" dxfId="132" priority="125260"/>
    <cfRule type="duplicateValues" dxfId="131" priority="125261"/>
  </conditionalFormatting>
  <conditionalFormatting sqref="B26:B60">
    <cfRule type="duplicateValues" dxfId="130" priority="125266"/>
  </conditionalFormatting>
  <conditionalFormatting sqref="E62:E110">
    <cfRule type="duplicateValues" dxfId="129" priority="125372"/>
  </conditionalFormatting>
  <conditionalFormatting sqref="E62:E110">
    <cfRule type="duplicateValues" dxfId="128" priority="125374"/>
    <cfRule type="duplicateValues" dxfId="127" priority="125375"/>
  </conditionalFormatting>
  <conditionalFormatting sqref="E62:E110">
    <cfRule type="duplicateValues" dxfId="126" priority="125378"/>
    <cfRule type="duplicateValues" dxfId="125" priority="125379"/>
    <cfRule type="duplicateValues" dxfId="124" priority="125380"/>
    <cfRule type="duplicateValues" dxfId="123" priority="125381"/>
  </conditionalFormatting>
  <conditionalFormatting sqref="B62:B110">
    <cfRule type="duplicateValues" dxfId="122" priority="125386"/>
  </conditionalFormatting>
  <conditionalFormatting sqref="E1:E1048576">
    <cfRule type="duplicateValues" dxfId="121" priority="11"/>
  </conditionalFormatting>
  <conditionalFormatting sqref="E1:E4 E69:E1048576">
    <cfRule type="duplicateValues" dxfId="120" priority="125387"/>
  </conditionalFormatting>
  <conditionalFormatting sqref="E1:E4 E69:E1048576">
    <cfRule type="duplicateValues" dxfId="119" priority="125391"/>
    <cfRule type="duplicateValues" dxfId="118" priority="125392"/>
  </conditionalFormatting>
  <conditionalFormatting sqref="E1:E4 E69:E1048576">
    <cfRule type="duplicateValues" dxfId="117" priority="125403"/>
    <cfRule type="duplicateValues" dxfId="116" priority="125404"/>
    <cfRule type="duplicateValues" dxfId="115" priority="125405"/>
    <cfRule type="duplicateValues" dxfId="114" priority="125406"/>
  </conditionalFormatting>
  <conditionalFormatting sqref="E69:E1048576">
    <cfRule type="duplicateValues" dxfId="113" priority="125419"/>
    <cfRule type="duplicateValues" dxfId="112" priority="125420"/>
  </conditionalFormatting>
  <conditionalFormatting sqref="E69:E1048576">
    <cfRule type="duplicateValues" dxfId="111" priority="125425"/>
  </conditionalFormatting>
  <conditionalFormatting sqref="E111:E1048576">
    <cfRule type="duplicateValues" dxfId="110" priority="125428"/>
  </conditionalFormatting>
  <conditionalFormatting sqref="E5:E110">
    <cfRule type="duplicateValues" dxfId="109" priority="125455"/>
  </conditionalFormatting>
  <conditionalFormatting sqref="E111:E1048576">
    <cfRule type="duplicateValues" dxfId="108" priority="4"/>
  </conditionalFormatting>
  <conditionalFormatting sqref="E1:E1048576">
    <cfRule type="duplicateValues" dxfId="107" priority="1"/>
  </conditionalFormatting>
  <hyperlinks>
    <hyperlink ref="B21" r:id="rId7" display="javascript:do_default(0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4" zoomScale="70" zoomScaleNormal="70" workbookViewId="0">
      <selection activeCell="F96" sqref="F9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90" t="s">
        <v>2151</v>
      </c>
      <c r="B1" s="191"/>
      <c r="C1" s="191"/>
      <c r="D1" s="191"/>
      <c r="E1" s="192"/>
    </row>
    <row r="2" spans="1:5" ht="25.5" x14ac:dyDescent="0.25">
      <c r="A2" s="193" t="s">
        <v>2461</v>
      </c>
      <c r="B2" s="194"/>
      <c r="C2" s="194"/>
      <c r="D2" s="194"/>
      <c r="E2" s="19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96" t="s">
        <v>2416</v>
      </c>
      <c r="B7" s="197"/>
      <c r="C7" s="197"/>
      <c r="D7" s="197"/>
      <c r="E7" s="198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149</v>
      </c>
      <c r="C9" s="137" t="str">
        <f>VLOOKUP(B9,'[1]LISTADO ATM'!$A$2:$B$821,2,0)</f>
        <v>ATM Estación Metro Concepción</v>
      </c>
      <c r="D9" s="138" t="s">
        <v>2588</v>
      </c>
      <c r="E9" s="139" t="s">
        <v>2580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622</v>
      </c>
      <c r="C10" s="137" t="str">
        <f>VLOOKUP(B10,'[1]LISTADO ATM'!$A$2:$B$821,2,0)</f>
        <v xml:space="preserve">ATM Ayuntamiento D.N. </v>
      </c>
      <c r="D10" s="138" t="s">
        <v>2588</v>
      </c>
      <c r="E10" s="139">
        <v>3335875195</v>
      </c>
    </row>
    <row r="11" spans="1:5" ht="18.75" customHeight="1" x14ac:dyDescent="0.25">
      <c r="A11" s="97" t="str">
        <f>VLOOKUP(B11,'[1]LISTADO ATM'!$A$2:$C$821,3,0)</f>
        <v>ESTE</v>
      </c>
      <c r="B11" s="136">
        <v>268</v>
      </c>
      <c r="C11" s="137" t="str">
        <f>VLOOKUP(B11,'[1]LISTADO ATM'!$A$2:$B$821,2,0)</f>
        <v xml:space="preserve">ATM Autobanco La Altagracia (Higuey) </v>
      </c>
      <c r="D11" s="138" t="s">
        <v>2588</v>
      </c>
      <c r="E11" s="139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36">
        <v>836</v>
      </c>
      <c r="C12" s="137" t="str">
        <f>VLOOKUP(B12,'[1]LISTADO ATM'!$A$2:$B$821,2,0)</f>
        <v xml:space="preserve">ATM UNP Plaza Luperón </v>
      </c>
      <c r="D12" s="138" t="s">
        <v>2588</v>
      </c>
      <c r="E12" s="139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36">
        <v>359</v>
      </c>
      <c r="C13" s="137" t="str">
        <f>VLOOKUP(B13,'[1]LISTADO ATM'!$A$2:$B$821,2,0)</f>
        <v>ATM S/M Bravo Ozama</v>
      </c>
      <c r="D13" s="138" t="s">
        <v>2588</v>
      </c>
      <c r="E13" s="139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60</v>
      </c>
      <c r="C14" s="137" t="str">
        <f>VLOOKUP(B14,'[1]LISTADO ATM'!$A$2:$B$821,2,0)</f>
        <v xml:space="preserve">ATM Autobanco 27 de Febrero </v>
      </c>
      <c r="D14" s="138" t="s">
        <v>2588</v>
      </c>
      <c r="E14" s="139" t="s">
        <v>2583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180</v>
      </c>
      <c r="C15" s="137" t="str">
        <f>VLOOKUP(B15,'[1]LISTADO ATM'!$A$2:$B$821,2,0)</f>
        <v xml:space="preserve">ATM Megacentro II </v>
      </c>
      <c r="D15" s="138" t="s">
        <v>2588</v>
      </c>
      <c r="E15" s="139" t="s">
        <v>2587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115</v>
      </c>
      <c r="C16" s="137" t="str">
        <f>VLOOKUP(B16,'[1]LISTADO ATM'!$A$2:$B$821,2,0)</f>
        <v xml:space="preserve">ATM Oficina Megacentro I </v>
      </c>
      <c r="D16" s="138" t="s">
        <v>2588</v>
      </c>
      <c r="E16" s="139">
        <v>3335874436</v>
      </c>
    </row>
    <row r="17" spans="1:5" ht="18.75" customHeight="1" x14ac:dyDescent="0.25">
      <c r="A17" s="97" t="str">
        <f>VLOOKUP(B17,'[1]LISTADO ATM'!$A$2:$C$821,3,0)</f>
        <v>ESTE</v>
      </c>
      <c r="B17" s="136">
        <v>495</v>
      </c>
      <c r="C17" s="137" t="str">
        <f>VLOOKUP(B17,'[1]LISTADO ATM'!$A$2:$B$821,2,0)</f>
        <v>ATM Cemento PANAM</v>
      </c>
      <c r="D17" s="138" t="s">
        <v>2588</v>
      </c>
      <c r="E17" s="139">
        <v>3335875369</v>
      </c>
    </row>
    <row r="18" spans="1:5" ht="18.75" customHeight="1" x14ac:dyDescent="0.25">
      <c r="A18" s="97" t="str">
        <f>VLOOKUP(B18,'[1]LISTADO ATM'!$A$2:$C$821,3,0)</f>
        <v>NORTE</v>
      </c>
      <c r="B18" s="136">
        <v>496</v>
      </c>
      <c r="C18" s="137" t="str">
        <f>VLOOKUP(B18,'[1]LISTADO ATM'!$A$2:$B$821,2,0)</f>
        <v xml:space="preserve">ATM Multicentro La Sirena Bonao </v>
      </c>
      <c r="D18" s="138" t="s">
        <v>2588</v>
      </c>
      <c r="E18" s="141">
        <v>3335875697</v>
      </c>
    </row>
    <row r="19" spans="1:5" ht="18.75" customHeight="1" x14ac:dyDescent="0.25">
      <c r="A19" s="97" t="str">
        <f>VLOOKUP(B19,'[1]LISTADO ATM'!$A$2:$C$821,3,0)</f>
        <v>SUR</v>
      </c>
      <c r="B19" s="136">
        <v>781</v>
      </c>
      <c r="C19" s="137" t="str">
        <f>VLOOKUP(B19,'[1]LISTADO ATM'!$A$2:$B$821,2,0)</f>
        <v xml:space="preserve">ATM Estación Isla Barahona </v>
      </c>
      <c r="D19" s="138" t="s">
        <v>2588</v>
      </c>
      <c r="E19" s="141">
        <v>3335875698</v>
      </c>
    </row>
    <row r="20" spans="1:5" ht="18.75" customHeight="1" x14ac:dyDescent="0.25">
      <c r="A20" s="97" t="str">
        <f>VLOOKUP(B20,'[1]LISTADO ATM'!$A$2:$C$821,3,0)</f>
        <v>NORTE</v>
      </c>
      <c r="B20" s="136">
        <v>93</v>
      </c>
      <c r="C20" s="137" t="str">
        <f>VLOOKUP(B20,'[1]LISTADO ATM'!$A$2:$B$821,2,0)</f>
        <v xml:space="preserve">ATM Oficina Cotuí </v>
      </c>
      <c r="D20" s="138" t="s">
        <v>2588</v>
      </c>
      <c r="E20" s="141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12</v>
      </c>
      <c r="C21" s="137" t="str">
        <f>VLOOKUP(B21,'[1]LISTADO ATM'!$A$2:$B$821,2,0)</f>
        <v xml:space="preserve">ATM Comercial Ganadera (San Isidro) </v>
      </c>
      <c r="D21" s="138" t="s">
        <v>2588</v>
      </c>
      <c r="E21" s="139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36">
        <v>710</v>
      </c>
      <c r="C22" s="137" t="str">
        <f>VLOOKUP(B22,'[1]LISTADO ATM'!$A$2:$B$821,2,0)</f>
        <v xml:space="preserve">ATM S/M Soberano </v>
      </c>
      <c r="D22" s="138" t="s">
        <v>2588</v>
      </c>
      <c r="E22" s="139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36">
        <v>415</v>
      </c>
      <c r="C23" s="137" t="str">
        <f>VLOOKUP(B23,'[1]LISTADO ATM'!$A$2:$B$821,2,0)</f>
        <v xml:space="preserve">ATM Autobanco San Martín I </v>
      </c>
      <c r="D23" s="138" t="s">
        <v>2588</v>
      </c>
      <c r="E23" s="139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36">
        <v>416</v>
      </c>
      <c r="C24" s="137" t="str">
        <f>VLOOKUP(B24,'[1]LISTADO ATM'!$A$2:$B$821,2,0)</f>
        <v xml:space="preserve">ATM Autobanco San Martín II </v>
      </c>
      <c r="D24" s="138" t="s">
        <v>2588</v>
      </c>
      <c r="E24" s="139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36">
        <v>949</v>
      </c>
      <c r="C25" s="137" t="str">
        <f>VLOOKUP(B25,'[1]LISTADO ATM'!$A$2:$B$821,2,0)</f>
        <v xml:space="preserve">ATM S/M Bravo San Isidro Coral Mall </v>
      </c>
      <c r="D25" s="138" t="s">
        <v>2588</v>
      </c>
      <c r="E25" s="139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36">
        <v>698</v>
      </c>
      <c r="C26" s="137" t="str">
        <f>VLOOKUP(B26,'[1]LISTADO ATM'!$A$2:$B$821,2,0)</f>
        <v>ATM Parador Bellamar</v>
      </c>
      <c r="D26" s="138" t="s">
        <v>2588</v>
      </c>
      <c r="E26" s="139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36">
        <v>721</v>
      </c>
      <c r="C27" s="137" t="str">
        <f>VLOOKUP(B27,'[1]LISTADO ATM'!$A$2:$B$821,2,0)</f>
        <v xml:space="preserve">ATM Oficina Charles de Gaulle II </v>
      </c>
      <c r="D27" s="138" t="s">
        <v>2588</v>
      </c>
      <c r="E27" s="139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36">
        <v>363</v>
      </c>
      <c r="C28" s="137" t="str">
        <f>VLOOKUP(B28,'[1]LISTADO ATM'!$A$2:$B$821,2,0)</f>
        <v>ATM S/M Bravo Villa Mella</v>
      </c>
      <c r="D28" s="138" t="s">
        <v>2588</v>
      </c>
      <c r="E28" s="151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443</v>
      </c>
      <c r="C29" s="137" t="str">
        <f>VLOOKUP(B29,'[1]LISTADO ATM'!$A$2:$B$821,2,0)</f>
        <v xml:space="preserve">ATM Edificio San Rafael </v>
      </c>
      <c r="D29" s="138" t="s">
        <v>2588</v>
      </c>
      <c r="E29" s="139" t="s">
        <v>2576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539</v>
      </c>
      <c r="C30" s="137" t="str">
        <f>VLOOKUP(B30,'[1]LISTADO ATM'!$A$2:$B$821,2,0)</f>
        <v>ATM S/M La Cadena Los Proceres</v>
      </c>
      <c r="D30" s="138" t="s">
        <v>2588</v>
      </c>
      <c r="E30" s="139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36">
        <v>162</v>
      </c>
      <c r="C31" s="137" t="str">
        <f>VLOOKUP(B31,'[1]LISTADO ATM'!$A$2:$B$821,2,0)</f>
        <v xml:space="preserve">ATM Oficina Tiradentes I </v>
      </c>
      <c r="D31" s="138" t="s">
        <v>2588</v>
      </c>
      <c r="E31" s="139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36">
        <v>915</v>
      </c>
      <c r="C32" s="137" t="str">
        <f>VLOOKUP(B32,'[1]LISTADO ATM'!$A$2:$B$821,2,0)</f>
        <v xml:space="preserve">ATM Multicentro La Sirena Aut. Duarte </v>
      </c>
      <c r="D32" s="138" t="s">
        <v>2588</v>
      </c>
      <c r="E32" s="139" t="s">
        <v>2581</v>
      </c>
    </row>
    <row r="33" spans="1:5" ht="18.75" customHeight="1" x14ac:dyDescent="0.25">
      <c r="A33" s="97" t="str">
        <f>VLOOKUP(B33,'[1]LISTADO ATM'!$A$2:$C$821,3,0)</f>
        <v>SUR</v>
      </c>
      <c r="B33" s="136">
        <v>873</v>
      </c>
      <c r="C33" s="137" t="str">
        <f>VLOOKUP(B33,'[1]LISTADO ATM'!$A$2:$B$821,2,0)</f>
        <v xml:space="preserve">ATM Centro de Caja San Cristóbal II </v>
      </c>
      <c r="D33" s="138" t="s">
        <v>2588</v>
      </c>
      <c r="E33" s="141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580</v>
      </c>
      <c r="C34" s="139" t="str">
        <f>VLOOKUP(B34,'[1]LISTADO ATM'!$A$2:$B$821,2,0)</f>
        <v xml:space="preserve">ATM Edificio Propagas </v>
      </c>
      <c r="D34" s="138" t="s">
        <v>2588</v>
      </c>
      <c r="E34" s="141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36">
        <v>147</v>
      </c>
      <c r="C35" s="136" t="str">
        <f>VLOOKUP(B35,'[1]LISTADO ATM'!$A$2:$B$821,2,0)</f>
        <v xml:space="preserve">ATM Kiosco Megacentro I </v>
      </c>
      <c r="D35" s="138" t="s">
        <v>2588</v>
      </c>
      <c r="E35" s="139" t="s">
        <v>2575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570</v>
      </c>
      <c r="C36" s="139" t="str">
        <f>VLOOKUP(B36,'[1]LISTADO ATM'!$A$2:$B$821,2,0)</f>
        <v xml:space="preserve">ATM S/M Liverpool Villa Mella </v>
      </c>
      <c r="D36" s="138" t="s">
        <v>2588</v>
      </c>
      <c r="E36" s="139">
        <v>3335876963</v>
      </c>
    </row>
    <row r="37" spans="1:5" ht="19.5" customHeight="1" x14ac:dyDescent="0.25">
      <c r="A37" s="97"/>
      <c r="B37" s="150"/>
      <c r="C37" s="137"/>
      <c r="D37" s="152"/>
      <c r="E37" s="141"/>
    </row>
    <row r="38" spans="1:5" ht="19.5" customHeight="1" x14ac:dyDescent="0.25">
      <c r="A38" s="97"/>
      <c r="B38" s="150"/>
      <c r="C38" s="137"/>
      <c r="D38" s="152"/>
      <c r="E38" s="141"/>
    </row>
    <row r="39" spans="1:5" ht="19.5" customHeight="1" x14ac:dyDescent="0.25">
      <c r="A39" s="97"/>
      <c r="B39" s="150"/>
      <c r="C39" s="137"/>
      <c r="D39" s="152"/>
      <c r="E39" s="141"/>
    </row>
    <row r="40" spans="1:5" ht="19.5" customHeight="1" x14ac:dyDescent="0.25">
      <c r="A40" s="97"/>
      <c r="B40" s="150"/>
      <c r="C40" s="137"/>
      <c r="D40" s="152"/>
      <c r="E40" s="141"/>
    </row>
    <row r="41" spans="1:5" ht="19.5" customHeight="1" x14ac:dyDescent="0.25">
      <c r="A41" s="97"/>
      <c r="B41" s="150"/>
      <c r="C41" s="137"/>
      <c r="D41" s="152"/>
      <c r="E41" s="141"/>
    </row>
    <row r="42" spans="1:5" ht="19.5" customHeight="1" x14ac:dyDescent="0.25">
      <c r="A42" s="97"/>
      <c r="B42" s="150"/>
      <c r="C42" s="137"/>
      <c r="D42" s="152"/>
      <c r="E42" s="141"/>
    </row>
    <row r="43" spans="1:5" ht="19.5" customHeight="1" x14ac:dyDescent="0.25">
      <c r="A43" s="97"/>
      <c r="B43" s="150"/>
      <c r="C43" s="137"/>
      <c r="D43" s="152"/>
      <c r="E43" s="141"/>
    </row>
    <row r="44" spans="1:5" ht="19.5" customHeight="1" x14ac:dyDescent="0.25">
      <c r="A44" s="97"/>
      <c r="B44" s="150"/>
      <c r="C44" s="137"/>
      <c r="D44" s="152"/>
      <c r="E44" s="141"/>
    </row>
    <row r="45" spans="1:5" ht="19.5" customHeight="1" x14ac:dyDescent="0.25">
      <c r="A45" s="97"/>
      <c r="B45" s="150"/>
      <c r="C45" s="137"/>
      <c r="D45" s="152"/>
      <c r="E45" s="141"/>
    </row>
    <row r="46" spans="1:5" ht="18.75" thickBot="1" x14ac:dyDescent="0.3">
      <c r="A46" s="100" t="s">
        <v>2486</v>
      </c>
      <c r="B46" s="153">
        <f>COUNT(B9:B36)</f>
        <v>28</v>
      </c>
      <c r="C46" s="199"/>
      <c r="D46" s="200"/>
      <c r="E46" s="201"/>
    </row>
    <row r="47" spans="1:5" x14ac:dyDescent="0.25">
      <c r="B47" s="102"/>
      <c r="E47" s="102"/>
    </row>
    <row r="48" spans="1:5" ht="18" x14ac:dyDescent="0.25">
      <c r="A48" s="196" t="s">
        <v>2487</v>
      </c>
      <c r="B48" s="197"/>
      <c r="C48" s="197"/>
      <c r="D48" s="197"/>
      <c r="E48" s="198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36">
        <v>5</v>
      </c>
      <c r="C50" s="137" t="str">
        <f>VLOOKUP(B50,'[1]LISTADO ATM'!$A$2:$B$821,2,0)</f>
        <v>ATM Oficina Autoservicio Villa Ofelia (San Juan)</v>
      </c>
      <c r="D50" s="138" t="s">
        <v>2589</v>
      </c>
      <c r="E50" s="139">
        <v>3335871949</v>
      </c>
    </row>
    <row r="51" spans="1:5" ht="18.75" customHeight="1" x14ac:dyDescent="0.25">
      <c r="A51" s="97" t="str">
        <f>VLOOKUP(B51,'[1]LISTADO ATM'!$A$2:$C$821,3,0)</f>
        <v>NORTE</v>
      </c>
      <c r="B51" s="136">
        <v>944</v>
      </c>
      <c r="C51" s="137" t="str">
        <f>VLOOKUP(B51,'[1]LISTADO ATM'!$A$2:$B$821,2,0)</f>
        <v xml:space="preserve">ATM UNP Mao </v>
      </c>
      <c r="D51" s="138" t="s">
        <v>2589</v>
      </c>
      <c r="E51" s="139">
        <v>3335874088</v>
      </c>
    </row>
    <row r="52" spans="1:5" ht="18.75" customHeight="1" x14ac:dyDescent="0.25">
      <c r="A52" s="97" t="str">
        <f>VLOOKUP(B52,'[1]LISTADO ATM'!$A$2:$C$821,3,0)</f>
        <v>NORTE</v>
      </c>
      <c r="B52" s="136">
        <v>431</v>
      </c>
      <c r="C52" s="137" t="str">
        <f>VLOOKUP(B52,'[1]LISTADO ATM'!$A$2:$B$821,2,0)</f>
        <v xml:space="preserve">ATM Autoservicio Sol (Santiago) </v>
      </c>
      <c r="D52" s="138" t="s">
        <v>2589</v>
      </c>
      <c r="E52" s="139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36">
        <v>816</v>
      </c>
      <c r="C53" s="137" t="str">
        <f>VLOOKUP(B53,'[1]LISTADO ATM'!$A$2:$B$821,2,0)</f>
        <v xml:space="preserve">ATM Oficina Pedro Brand </v>
      </c>
      <c r="D53" s="138" t="s">
        <v>2589</v>
      </c>
      <c r="E53" s="139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36">
        <v>54</v>
      </c>
      <c r="C54" s="137" t="str">
        <f>VLOOKUP(B54,'[1]LISTADO ATM'!$A$2:$B$821,2,0)</f>
        <v xml:space="preserve">ATM Autoservicio Galería 360 </v>
      </c>
      <c r="D54" s="138" t="s">
        <v>2589</v>
      </c>
      <c r="E54" s="139">
        <v>3335872122</v>
      </c>
    </row>
    <row r="55" spans="1:5" ht="18.75" customHeight="1" x14ac:dyDescent="0.25">
      <c r="A55" s="97" t="str">
        <f>VLOOKUP(B55,'[1]LISTADO ATM'!$A$2:$C$821,3,0)</f>
        <v>NORTE</v>
      </c>
      <c r="B55" s="136">
        <v>383</v>
      </c>
      <c r="C55" s="137" t="str">
        <f>VLOOKUP(B55,'[1]LISTADO ATM'!$A$2:$B$821,2,0)</f>
        <v>ATM S/M Daniel (Dajabón)</v>
      </c>
      <c r="D55" s="138" t="s">
        <v>2589</v>
      </c>
      <c r="E55" s="139">
        <v>3335874839</v>
      </c>
    </row>
    <row r="56" spans="1:5" ht="18.75" customHeight="1" x14ac:dyDescent="0.25">
      <c r="A56" s="97" t="str">
        <f>VLOOKUP(B56,'[1]LISTADO ATM'!$A$2:$C$821,3,0)</f>
        <v>SUR</v>
      </c>
      <c r="B56" s="136">
        <v>44</v>
      </c>
      <c r="C56" s="137" t="str">
        <f>VLOOKUP(B56,'[1]LISTADO ATM'!$A$2:$B$821,2,0)</f>
        <v xml:space="preserve">ATM Oficina Pedernales </v>
      </c>
      <c r="D56" s="138" t="s">
        <v>2589</v>
      </c>
      <c r="E56" s="139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36">
        <v>410</v>
      </c>
      <c r="C57" s="137" t="str">
        <f>VLOOKUP(B57,'[1]LISTADO ATM'!$A$2:$B$821,2,0)</f>
        <v xml:space="preserve">ATM Oficina Las Palmas de Herrera II </v>
      </c>
      <c r="D57" s="138" t="s">
        <v>2589</v>
      </c>
      <c r="E57" s="139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36">
        <v>312</v>
      </c>
      <c r="C58" s="137" t="str">
        <f>VLOOKUP(B58,'[1]LISTADO ATM'!$A$2:$B$821,2,0)</f>
        <v xml:space="preserve">ATM Oficina Tiradentes II (Naco) </v>
      </c>
      <c r="D58" s="138" t="s">
        <v>2589</v>
      </c>
      <c r="E58" s="139">
        <v>3335875721</v>
      </c>
    </row>
    <row r="59" spans="1:5" ht="18.75" customHeight="1" x14ac:dyDescent="0.25">
      <c r="A59" s="97" t="str">
        <f>VLOOKUP(B59,'[1]LISTADO ATM'!$A$2:$C$821,3,0)</f>
        <v>ESTE</v>
      </c>
      <c r="B59" s="136">
        <v>158</v>
      </c>
      <c r="C59" s="137" t="str">
        <f>VLOOKUP(B59,'[1]LISTADO ATM'!$A$2:$B$821,2,0)</f>
        <v xml:space="preserve">ATM Oficina Romana Norte </v>
      </c>
      <c r="D59" s="138" t="s">
        <v>2589</v>
      </c>
      <c r="E59" s="139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36">
        <v>70</v>
      </c>
      <c r="C60" s="139" t="str">
        <f>VLOOKUP(B60,'[1]LISTADO ATM'!$A$2:$B$821,2,0)</f>
        <v xml:space="preserve">ATM Autoservicio Plaza Lama Zona Oriental </v>
      </c>
      <c r="D60" s="138" t="s">
        <v>2589</v>
      </c>
      <c r="E60" s="139">
        <v>3335871892</v>
      </c>
    </row>
    <row r="61" spans="1:5" ht="18.75" thickBot="1" x14ac:dyDescent="0.3">
      <c r="A61" s="100" t="s">
        <v>2486</v>
      </c>
      <c r="B61" s="153">
        <f>COUNT(B50:B60)</f>
        <v>11</v>
      </c>
      <c r="C61" s="182"/>
      <c r="D61" s="183"/>
      <c r="E61" s="184"/>
    </row>
    <row r="62" spans="1:5" ht="15.75" thickBot="1" x14ac:dyDescent="0.3">
      <c r="B62" s="102"/>
      <c r="E62" s="102"/>
    </row>
    <row r="63" spans="1:5" ht="18.75" thickBot="1" x14ac:dyDescent="0.3">
      <c r="A63" s="175" t="s">
        <v>2488</v>
      </c>
      <c r="B63" s="176"/>
      <c r="C63" s="176"/>
      <c r="D63" s="176"/>
      <c r="E63" s="177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36">
        <v>751</v>
      </c>
      <c r="C65" s="136" t="str">
        <f>VLOOKUP(B65,'[1]LISTADO ATM'!$A$2:$B$821,2,0)</f>
        <v>ATM Eco Petroleo Camilo</v>
      </c>
      <c r="D65" s="140" t="s">
        <v>2442</v>
      </c>
      <c r="E65" s="151">
        <v>3335876468</v>
      </c>
    </row>
    <row r="66" spans="1:5" ht="18" x14ac:dyDescent="0.25">
      <c r="A66" s="122" t="str">
        <f>VLOOKUP(B66,'[1]LISTADO ATM'!$A$2:$C$821,3,0)</f>
        <v>DISTRITO NACIONAL</v>
      </c>
      <c r="B66" s="136">
        <v>642</v>
      </c>
      <c r="C66" s="136" t="str">
        <f>VLOOKUP(B66,'[1]LISTADO ATM'!$A$2:$B$821,2,0)</f>
        <v xml:space="preserve">ATM OMSA Sto. Dgo. </v>
      </c>
      <c r="D66" s="140" t="s">
        <v>2442</v>
      </c>
      <c r="E66" s="151">
        <v>3335876881</v>
      </c>
    </row>
    <row r="67" spans="1:5" ht="18" x14ac:dyDescent="0.25">
      <c r="A67" s="122" t="str">
        <f>VLOOKUP(B67,'[1]LISTADO ATM'!$A$2:$C$821,3,0)</f>
        <v>DISTRITO NACIONAL</v>
      </c>
      <c r="B67" s="136">
        <v>925</v>
      </c>
      <c r="C67" s="136" t="str">
        <f>VLOOKUP(B67,'[1]LISTADO ATM'!$A$2:$B$821,2,0)</f>
        <v xml:space="preserve">ATM Oficina Plaza Lama Av. 27 de Febrero </v>
      </c>
      <c r="D67" s="140" t="s">
        <v>2442</v>
      </c>
      <c r="E67" s="151">
        <v>3335876890</v>
      </c>
    </row>
    <row r="68" spans="1:5" ht="18" x14ac:dyDescent="0.25">
      <c r="A68" s="122" t="str">
        <f>VLOOKUP(B68,'[1]LISTADO ATM'!$A$2:$C$821,3,0)</f>
        <v>DISTRITO NACIONAL</v>
      </c>
      <c r="B68" s="136">
        <v>696</v>
      </c>
      <c r="C68" s="136" t="str">
        <f>VLOOKUP(B68,'[1]LISTADO ATM'!$A$2:$B$821,2,0)</f>
        <v>ATM Olé Jacobo Majluta</v>
      </c>
      <c r="D68" s="140" t="s">
        <v>2442</v>
      </c>
      <c r="E68" s="151">
        <v>3335876989</v>
      </c>
    </row>
    <row r="69" spans="1:5" ht="18" x14ac:dyDescent="0.25">
      <c r="A69" s="122" t="str">
        <f>VLOOKUP(B69,'[1]LISTADO ATM'!$A$2:$C$821,3,0)</f>
        <v>ESTE</v>
      </c>
      <c r="B69" s="136">
        <v>429</v>
      </c>
      <c r="C69" s="136" t="str">
        <f>VLOOKUP(B69,'[1]LISTADO ATM'!$A$2:$B$821,2,0)</f>
        <v xml:space="preserve">ATM Oficina Jumbo La Romana </v>
      </c>
      <c r="D69" s="140" t="s">
        <v>2442</v>
      </c>
      <c r="E69" s="151">
        <v>3335876952</v>
      </c>
    </row>
    <row r="70" spans="1:5" ht="18" x14ac:dyDescent="0.25">
      <c r="A70" s="122" t="str">
        <f>VLOOKUP(B70,'[1]LISTADO ATM'!$A$2:$C$821,3,0)</f>
        <v>ESTE</v>
      </c>
      <c r="B70" s="136">
        <v>963</v>
      </c>
      <c r="C70" s="136" t="str">
        <f>VLOOKUP(B70,'[1]LISTADO ATM'!$A$2:$B$821,2,0)</f>
        <v xml:space="preserve">ATM Multiplaza La Romana </v>
      </c>
      <c r="D70" s="140" t="s">
        <v>2442</v>
      </c>
      <c r="E70" s="151">
        <v>3335877029</v>
      </c>
    </row>
    <row r="71" spans="1:5" ht="18" x14ac:dyDescent="0.25">
      <c r="A71" s="122" t="str">
        <f>VLOOKUP(B71,'[1]LISTADO ATM'!$A$2:$C$821,3,0)</f>
        <v>DISTRITO NACIONAL</v>
      </c>
      <c r="B71" s="136">
        <v>800</v>
      </c>
      <c r="C71" s="136" t="str">
        <f>VLOOKUP(B71,'[1]LISTADO ATM'!$A$2:$B$821,2,0)</f>
        <v xml:space="preserve">ATM Estación Next Dipsa Pedro Livio Cedeño </v>
      </c>
      <c r="D71" s="140" t="s">
        <v>2442</v>
      </c>
      <c r="E71" s="151">
        <v>3335877030</v>
      </c>
    </row>
    <row r="72" spans="1:5" ht="18" x14ac:dyDescent="0.25">
      <c r="A72" s="122" t="str">
        <f>VLOOKUP(B72,'[1]LISTADO ATM'!$A$2:$C$821,3,0)</f>
        <v>DISTRITO NACIONAL</v>
      </c>
      <c r="B72" s="136">
        <v>391</v>
      </c>
      <c r="C72" s="136" t="str">
        <f>VLOOKUP(B72,'[1]LISTADO ATM'!$A$2:$B$821,2,0)</f>
        <v xml:space="preserve">ATM S/M Jumbo Luperón </v>
      </c>
      <c r="D72" s="140" t="s">
        <v>2442</v>
      </c>
      <c r="E72" s="151">
        <v>3335877034</v>
      </c>
    </row>
    <row r="73" spans="1:5" ht="18" x14ac:dyDescent="0.25">
      <c r="A73" s="122" t="str">
        <f>VLOOKUP(B73,'[1]LISTADO ATM'!$A$2:$C$821,3,0)</f>
        <v>ESTE</v>
      </c>
      <c r="B73" s="130">
        <v>963</v>
      </c>
      <c r="C73" s="136" t="str">
        <f>VLOOKUP(B73,'[1]LISTADO ATM'!$A$2:$B$821,2,0)</f>
        <v xml:space="preserve">ATM Multiplaza La Romana </v>
      </c>
      <c r="D73" s="140" t="s">
        <v>2442</v>
      </c>
      <c r="E73" s="131" t="s">
        <v>2624</v>
      </c>
    </row>
    <row r="74" spans="1:5" ht="18" x14ac:dyDescent="0.25">
      <c r="A74" s="122" t="str">
        <f>VLOOKUP(B74,'[1]LISTADO ATM'!$A$2:$C$821,3,0)</f>
        <v>DISTRITO NACIONAL</v>
      </c>
      <c r="B74" s="130">
        <v>235</v>
      </c>
      <c r="C74" s="136" t="str">
        <f>VLOOKUP(B74,'[1]LISTADO ATM'!$A$2:$B$821,2,0)</f>
        <v xml:space="preserve">ATM Oficina Multicentro La Sirena San Isidro </v>
      </c>
      <c r="D74" s="140" t="s">
        <v>2442</v>
      </c>
      <c r="E74" s="131" t="s">
        <v>2636</v>
      </c>
    </row>
    <row r="75" spans="1:5" ht="18.75" thickBot="1" x14ac:dyDescent="0.3">
      <c r="A75" s="123" t="s">
        <v>2486</v>
      </c>
      <c r="B75" s="153">
        <f>COUNT(B65:B74)</f>
        <v>10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75" t="s">
        <v>2566</v>
      </c>
      <c r="B77" s="176"/>
      <c r="C77" s="176"/>
      <c r="D77" s="176"/>
      <c r="E77" s="177"/>
    </row>
    <row r="78" spans="1:5" ht="18" x14ac:dyDescent="0.25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122" t="str">
        <f>VLOOKUP(B79,'[1]LISTADO ATM'!$A$2:$C$821,3,0)</f>
        <v>DISTRITO NACIONAL</v>
      </c>
      <c r="B79" s="136">
        <v>719</v>
      </c>
      <c r="C79" s="136" t="str">
        <f>VLOOKUP(B79,'[1]LISTADO ATM'!$A$2:$B$821,2,0)</f>
        <v xml:space="preserve">ATM Ayuntamiento Municipal San Luís </v>
      </c>
      <c r="D79" s="111" t="s">
        <v>2512</v>
      </c>
      <c r="E79" s="139" t="s">
        <v>2584</v>
      </c>
    </row>
    <row r="80" spans="1:5" ht="19.5" customHeight="1" x14ac:dyDescent="0.25">
      <c r="A80" s="97" t="str">
        <f>VLOOKUP(B80,'[1]LISTADO ATM'!$A$2:$C$821,3,0)</f>
        <v>DISTRITO NACIONAL</v>
      </c>
      <c r="B80" s="136">
        <v>300</v>
      </c>
      <c r="C80" s="139" t="str">
        <f>VLOOKUP(B80,'[1]LISTADO ATM'!$A$2:$B$821,2,0)</f>
        <v xml:space="preserve">ATM S/M Aprezio Los Guaricanos </v>
      </c>
      <c r="D80" s="136" t="s">
        <v>2512</v>
      </c>
      <c r="E80" s="139" t="s">
        <v>2582</v>
      </c>
    </row>
    <row r="81" spans="1:5" ht="19.5" customHeight="1" x14ac:dyDescent="0.25">
      <c r="A81" s="97" t="str">
        <f>VLOOKUP(B81,'[1]LISTADO ATM'!$A$2:$C$821,3,0)</f>
        <v>DISTRITO NACIONAL</v>
      </c>
      <c r="B81" s="136">
        <v>239</v>
      </c>
      <c r="C81" s="139" t="str">
        <f>VLOOKUP(B81,'[1]LISTADO ATM'!$A$2:$B$821,2,0)</f>
        <v xml:space="preserve">ATM Autobanco Charles de Gaulle </v>
      </c>
      <c r="D81" s="136" t="s">
        <v>2512</v>
      </c>
      <c r="E81" s="139" t="s">
        <v>2586</v>
      </c>
    </row>
    <row r="82" spans="1:5" ht="19.5" customHeight="1" x14ac:dyDescent="0.25">
      <c r="A82" s="97" t="str">
        <f>VLOOKUP(B82,'[1]LISTADO ATM'!$A$2:$C$821,3,0)</f>
        <v>DISTRITO NACIONAL</v>
      </c>
      <c r="B82" s="136">
        <v>327</v>
      </c>
      <c r="C82" s="139" t="str">
        <f>VLOOKUP(B82,'[1]LISTADO ATM'!$A$2:$B$821,2,0)</f>
        <v xml:space="preserve">ATM UNP CCN (Nacional 27 de Febrero) </v>
      </c>
      <c r="D82" s="136" t="s">
        <v>2512</v>
      </c>
      <c r="E82" s="141">
        <v>3335875696</v>
      </c>
    </row>
    <row r="83" spans="1:5" ht="19.5" customHeight="1" x14ac:dyDescent="0.25">
      <c r="A83" s="97" t="str">
        <f>VLOOKUP(B83,'[1]LISTADO ATM'!$A$2:$C$821,3,0)</f>
        <v>DISTRITO NACIONAL</v>
      </c>
      <c r="B83" s="136">
        <v>911</v>
      </c>
      <c r="C83" s="139" t="str">
        <f>VLOOKUP(B83,'[1]LISTADO ATM'!$A$2:$B$821,2,0)</f>
        <v xml:space="preserve">ATM Oficina Venezuela II </v>
      </c>
      <c r="D83" s="136" t="s">
        <v>2512</v>
      </c>
      <c r="E83" s="139">
        <v>3335877010</v>
      </c>
    </row>
    <row r="84" spans="1:5" ht="19.5" customHeight="1" x14ac:dyDescent="0.25">
      <c r="A84" s="97" t="str">
        <f>VLOOKUP(B84,'[1]LISTADO ATM'!$A$2:$C$821,3,0)</f>
        <v>NORTE</v>
      </c>
      <c r="B84" s="136">
        <v>405</v>
      </c>
      <c r="C84" s="139" t="str">
        <f>VLOOKUP(B84,'[1]LISTADO ATM'!$A$2:$B$821,2,0)</f>
        <v xml:space="preserve">ATM UNP Loma de Cabrera </v>
      </c>
      <c r="D84" s="136" t="s">
        <v>2512</v>
      </c>
      <c r="E84" s="139">
        <v>3335876941</v>
      </c>
    </row>
    <row r="85" spans="1:5" ht="18.75" thickBot="1" x14ac:dyDescent="0.3">
      <c r="A85" s="100"/>
      <c r="B85" s="153">
        <f>COUNT(B79:B84)</f>
        <v>6</v>
      </c>
      <c r="C85" s="110"/>
      <c r="D85" s="146"/>
      <c r="E85" s="147"/>
    </row>
    <row r="86" spans="1:5" ht="15.75" thickBot="1" x14ac:dyDescent="0.3">
      <c r="B86" s="102"/>
      <c r="E86" s="102"/>
    </row>
    <row r="87" spans="1:5" ht="18" x14ac:dyDescent="0.25">
      <c r="A87" s="185" t="s">
        <v>2489</v>
      </c>
      <c r="B87" s="186"/>
      <c r="C87" s="186"/>
      <c r="D87" s="186"/>
      <c r="E87" s="187"/>
    </row>
    <row r="88" spans="1:5" ht="18" x14ac:dyDescent="0.25">
      <c r="A88" s="99" t="s">
        <v>15</v>
      </c>
      <c r="B88" s="108" t="s">
        <v>2417</v>
      </c>
      <c r="C88" s="101" t="s">
        <v>46</v>
      </c>
      <c r="D88" s="142" t="s">
        <v>2420</v>
      </c>
      <c r="E88" s="108" t="s">
        <v>2418</v>
      </c>
    </row>
    <row r="89" spans="1:5" ht="19.5" customHeight="1" x14ac:dyDescent="0.25">
      <c r="A89" s="97" t="str">
        <f>VLOOKUP(B89,'[1]LISTADO ATM'!$A$2:$C$821,3,0)</f>
        <v>DISTRITO NACIONAL</v>
      </c>
      <c r="B89" s="130">
        <v>87</v>
      </c>
      <c r="C89" s="139" t="str">
        <f>VLOOKUP(B89,'[1]LISTADO ATM'!$A$2:$B$821,2,0)</f>
        <v xml:space="preserve">ATM Autoservicio Sarasota </v>
      </c>
      <c r="D89" s="132" t="s">
        <v>2577</v>
      </c>
      <c r="E89" s="131" t="s">
        <v>2637</v>
      </c>
    </row>
    <row r="90" spans="1:5" ht="19.5" customHeight="1" x14ac:dyDescent="0.25">
      <c r="A90" s="97" t="str">
        <f>VLOOKUP(B90,'[1]LISTADO ATM'!$A$2:$C$821,3,0)</f>
        <v>NORTE</v>
      </c>
      <c r="B90" s="130">
        <v>288</v>
      </c>
      <c r="C90" s="139" t="str">
        <f>VLOOKUP(B90,'[1]LISTADO ATM'!$A$2:$B$821,2,0)</f>
        <v xml:space="preserve">ATM Oficina Camino Real II (Puerto Plata) </v>
      </c>
      <c r="D90" s="132" t="s">
        <v>2577</v>
      </c>
      <c r="E90" s="131" t="s">
        <v>2638</v>
      </c>
    </row>
    <row r="91" spans="1:5" ht="19.5" customHeight="1" x14ac:dyDescent="0.25">
      <c r="A91" s="97" t="str">
        <f>VLOOKUP(B91,'[1]LISTADO ATM'!$A$2:$C$821,3,0)</f>
        <v>NORTE</v>
      </c>
      <c r="B91" s="130">
        <v>431</v>
      </c>
      <c r="C91" s="139" t="str">
        <f>VLOOKUP(B91,'[1]LISTADO ATM'!$A$2:$B$821,2,0)</f>
        <v xml:space="preserve">ATM Autoservicio Sol (Santiago) </v>
      </c>
      <c r="D91" s="132" t="s">
        <v>2577</v>
      </c>
      <c r="E91" s="131" t="s">
        <v>2639</v>
      </c>
    </row>
    <row r="92" spans="1:5" ht="19.5" customHeight="1" x14ac:dyDescent="0.25">
      <c r="A92" s="97" t="str">
        <f>VLOOKUP(B92,'[1]LISTADO ATM'!$A$2:$C$821,3,0)</f>
        <v>SUR</v>
      </c>
      <c r="B92" s="130">
        <v>880</v>
      </c>
      <c r="C92" s="139" t="str">
        <f>VLOOKUP(B92,'[1]LISTADO ATM'!$A$2:$B$821,2,0)</f>
        <v xml:space="preserve">ATM Autoservicio Barahona II </v>
      </c>
      <c r="D92" s="132" t="s">
        <v>2577</v>
      </c>
      <c r="E92" s="131" t="s">
        <v>2640</v>
      </c>
    </row>
    <row r="93" spans="1:5" ht="19.5" customHeight="1" x14ac:dyDescent="0.25">
      <c r="A93" s="97" t="str">
        <f>VLOOKUP(B93,'[1]LISTADO ATM'!$A$2:$C$821,3,0)</f>
        <v>NORTE</v>
      </c>
      <c r="B93" s="130">
        <v>304</v>
      </c>
      <c r="C93" s="139" t="str">
        <f>VLOOKUP(B93,'[1]LISTADO ATM'!$A$2:$B$821,2,0)</f>
        <v xml:space="preserve">ATM Multicentro La Sirena Estrella Sadhala </v>
      </c>
      <c r="D93" s="132" t="s">
        <v>2513</v>
      </c>
      <c r="E93" s="131" t="s">
        <v>2609</v>
      </c>
    </row>
    <row r="94" spans="1:5" ht="18.75" thickBot="1" x14ac:dyDescent="0.3">
      <c r="A94" s="100" t="s">
        <v>2486</v>
      </c>
      <c r="B94" s="153">
        <f>COUNT(B89:B93)</f>
        <v>5</v>
      </c>
      <c r="C94" s="110"/>
      <c r="D94" s="143"/>
      <c r="E94" s="143"/>
    </row>
    <row r="95" spans="1:5" ht="15.75" thickBot="1" x14ac:dyDescent="0.3">
      <c r="B95" s="102"/>
      <c r="E95" s="102"/>
    </row>
    <row r="96" spans="1:5" ht="18.75" thickBot="1" x14ac:dyDescent="0.3">
      <c r="A96" s="188" t="s">
        <v>2490</v>
      </c>
      <c r="B96" s="189"/>
      <c r="C96" s="96" t="s">
        <v>2413</v>
      </c>
      <c r="D96" s="102"/>
      <c r="E96" s="102"/>
    </row>
    <row r="97" spans="1:5" ht="18.75" thickBot="1" x14ac:dyDescent="0.3">
      <c r="A97" s="173">
        <f>+B75+B85+B94</f>
        <v>21</v>
      </c>
      <c r="B97" s="174"/>
    </row>
    <row r="98" spans="1:5" ht="15.75" thickBot="1" x14ac:dyDescent="0.3">
      <c r="B98" s="102"/>
      <c r="E98" s="102"/>
    </row>
    <row r="99" spans="1:5" ht="18.75" customHeight="1" thickBot="1" x14ac:dyDescent="0.3">
      <c r="A99" s="175" t="s">
        <v>2491</v>
      </c>
      <c r="B99" s="176"/>
      <c r="C99" s="176"/>
      <c r="D99" s="176"/>
      <c r="E99" s="177"/>
    </row>
    <row r="100" spans="1:5" ht="18" x14ac:dyDescent="0.25">
      <c r="A100" s="103" t="s">
        <v>15</v>
      </c>
      <c r="B100" s="103" t="s">
        <v>2417</v>
      </c>
      <c r="C100" s="101" t="s">
        <v>46</v>
      </c>
      <c r="D100" s="178" t="s">
        <v>2420</v>
      </c>
      <c r="E100" s="179"/>
    </row>
    <row r="101" spans="1:5" ht="18" x14ac:dyDescent="0.25">
      <c r="A101" s="136" t="str">
        <f>VLOOKUP(B101,'[1]LISTADO ATM'!$A$2:$C$821,3,0)</f>
        <v>ESTE</v>
      </c>
      <c r="B101" s="136">
        <v>923</v>
      </c>
      <c r="C101" s="136" t="str">
        <f>VLOOKUP(B101,'[1]LISTADO ATM'!$A$2:$B$821,2,0)</f>
        <v xml:space="preserve">ATM Agroindustrial San Pedro de Macorís </v>
      </c>
      <c r="D101" s="180" t="s">
        <v>2493</v>
      </c>
      <c r="E101" s="181"/>
    </row>
    <row r="102" spans="1:5" ht="17.25" customHeight="1" x14ac:dyDescent="0.25">
      <c r="A102" s="136" t="str">
        <f>VLOOKUP(B102,'[1]LISTADO ATM'!$A$2:$C$821,3,0)</f>
        <v>DISTRITO NACIONAL</v>
      </c>
      <c r="B102" s="136">
        <v>850</v>
      </c>
      <c r="C102" s="136" t="str">
        <f>VLOOKUP(B102,'[1]LISTADO ATM'!$A$2:$B$821,2,0)</f>
        <v xml:space="preserve">ATM Hotel Be Live Hamaca </v>
      </c>
      <c r="D102" s="180" t="s">
        <v>2493</v>
      </c>
      <c r="E102" s="181"/>
    </row>
    <row r="103" spans="1:5" ht="17.25" customHeight="1" x14ac:dyDescent="0.25">
      <c r="A103" s="136" t="str">
        <f>VLOOKUP(B103,'[1]LISTADO ATM'!$A$2:$C$821,3,0)</f>
        <v>NORTE</v>
      </c>
      <c r="B103" s="136">
        <v>144</v>
      </c>
      <c r="C103" s="136" t="str">
        <f>VLOOKUP(B103,'[1]LISTADO ATM'!$A$2:$B$821,2,0)</f>
        <v xml:space="preserve">ATM Oficina Villa Altagracia </v>
      </c>
      <c r="D103" s="180" t="s">
        <v>2493</v>
      </c>
      <c r="E103" s="181"/>
    </row>
    <row r="104" spans="1:5" ht="17.25" customHeight="1" x14ac:dyDescent="0.25">
      <c r="A104" s="136" t="str">
        <f>VLOOKUP(B104,'[1]LISTADO ATM'!$A$2:$C$821,3,0)</f>
        <v>DISTRITO NACIONAL</v>
      </c>
      <c r="B104" s="136">
        <v>578</v>
      </c>
      <c r="C104" s="136" t="str">
        <f>VLOOKUP(B104,'[1]LISTADO ATM'!$A$2:$B$821,2,0)</f>
        <v xml:space="preserve">ATM Procuraduría General de la República </v>
      </c>
      <c r="D104" s="180" t="s">
        <v>2493</v>
      </c>
      <c r="E104" s="181"/>
    </row>
    <row r="105" spans="1:5" ht="17.25" customHeight="1" x14ac:dyDescent="0.25">
      <c r="A105" s="136" t="str">
        <f>VLOOKUP(B105,'[1]LISTADO ATM'!$A$2:$C$821,3,0)</f>
        <v>DISTRITO NACIONAL</v>
      </c>
      <c r="B105" s="136">
        <v>850</v>
      </c>
      <c r="C105" s="136" t="str">
        <f>VLOOKUP(B105,'[1]LISTADO ATM'!$A$2:$B$821,2,0)</f>
        <v xml:space="preserve">ATM Hotel Be Live Hamaca </v>
      </c>
      <c r="D105" s="180" t="s">
        <v>2493</v>
      </c>
      <c r="E105" s="181"/>
    </row>
    <row r="106" spans="1:5" ht="18.75" thickBot="1" x14ac:dyDescent="0.3">
      <c r="A106" s="100"/>
      <c r="B106" s="153">
        <f>COUNT(B101:B105)</f>
        <v>5</v>
      </c>
      <c r="C106" s="113"/>
      <c r="D106" s="113"/>
      <c r="E106" s="114"/>
    </row>
  </sheetData>
  <mergeCells count="18">
    <mergeCell ref="A1:E1"/>
    <mergeCell ref="A2:E2"/>
    <mergeCell ref="A7:E7"/>
    <mergeCell ref="C46:E46"/>
    <mergeCell ref="A48:E48"/>
    <mergeCell ref="C61:E61"/>
    <mergeCell ref="A63:E63"/>
    <mergeCell ref="A77:E77"/>
    <mergeCell ref="A87:E87"/>
    <mergeCell ref="A96:B96"/>
    <mergeCell ref="A97:B97"/>
    <mergeCell ref="A99:E99"/>
    <mergeCell ref="D100:E100"/>
    <mergeCell ref="D104:E104"/>
    <mergeCell ref="D105:E105"/>
    <mergeCell ref="D101:E101"/>
    <mergeCell ref="D102:E102"/>
    <mergeCell ref="D103:E103"/>
  </mergeCells>
  <phoneticPr fontId="46" type="noConversion"/>
  <conditionalFormatting sqref="E65">
    <cfRule type="duplicateValues" dxfId="106" priority="48"/>
  </conditionalFormatting>
  <conditionalFormatting sqref="E66:E72">
    <cfRule type="duplicateValues" dxfId="105" priority="46"/>
  </conditionalFormatting>
  <conditionalFormatting sqref="E106:E1048576 E75:E82 E1:E33 E85:E88 E46:E59 E61:E64 E94:E102">
    <cfRule type="duplicateValues" dxfId="104" priority="49"/>
  </conditionalFormatting>
  <conditionalFormatting sqref="F105">
    <cfRule type="duplicateValues" dxfId="103" priority="45"/>
  </conditionalFormatting>
  <conditionalFormatting sqref="B105">
    <cfRule type="duplicateValues" dxfId="102" priority="44"/>
  </conditionalFormatting>
  <conditionalFormatting sqref="E105">
    <cfRule type="duplicateValues" dxfId="101" priority="43"/>
  </conditionalFormatting>
  <conditionalFormatting sqref="F104">
    <cfRule type="duplicateValues" dxfId="100" priority="42"/>
  </conditionalFormatting>
  <conditionalFormatting sqref="B104">
    <cfRule type="duplicateValues" dxfId="99" priority="41"/>
  </conditionalFormatting>
  <conditionalFormatting sqref="E104">
    <cfRule type="duplicateValues" dxfId="98" priority="40"/>
  </conditionalFormatting>
  <conditionalFormatting sqref="F72:F74">
    <cfRule type="duplicateValues" dxfId="97" priority="36"/>
  </conditionalFormatting>
  <conditionalFormatting sqref="B72">
    <cfRule type="duplicateValues" dxfId="96" priority="35"/>
  </conditionalFormatting>
  <conditionalFormatting sqref="F71">
    <cfRule type="duplicateValues" dxfId="95" priority="34"/>
  </conditionalFormatting>
  <conditionalFormatting sqref="B71">
    <cfRule type="duplicateValues" dxfId="94" priority="33"/>
  </conditionalFormatting>
  <conditionalFormatting sqref="F70">
    <cfRule type="duplicateValues" dxfId="93" priority="32"/>
  </conditionalFormatting>
  <conditionalFormatting sqref="B70">
    <cfRule type="duplicateValues" dxfId="92" priority="31"/>
  </conditionalFormatting>
  <conditionalFormatting sqref="F69">
    <cfRule type="duplicateValues" dxfId="91" priority="30"/>
  </conditionalFormatting>
  <conditionalFormatting sqref="B69">
    <cfRule type="duplicateValues" dxfId="90" priority="29"/>
  </conditionalFormatting>
  <conditionalFormatting sqref="B68">
    <cfRule type="duplicateValues" dxfId="89" priority="28"/>
  </conditionalFormatting>
  <conditionalFormatting sqref="F34:F45">
    <cfRule type="duplicateValues" dxfId="88" priority="26"/>
  </conditionalFormatting>
  <conditionalFormatting sqref="B34 B37:B45">
    <cfRule type="duplicateValues" dxfId="87" priority="25"/>
  </conditionalFormatting>
  <conditionalFormatting sqref="E34 E37:E45">
    <cfRule type="duplicateValues" dxfId="86" priority="27"/>
  </conditionalFormatting>
  <conditionalFormatting sqref="F106:F1048576 F1:F33 F85:F103 F75:F82 F46:F68">
    <cfRule type="duplicateValues" dxfId="85" priority="50"/>
  </conditionalFormatting>
  <conditionalFormatting sqref="B106 B46:B59 B1:B33 B109:B1048576 B61:B67 B75:B88 B94:B103">
    <cfRule type="duplicateValues" dxfId="84" priority="51"/>
  </conditionalFormatting>
  <conditionalFormatting sqref="E103">
    <cfRule type="duplicateValues" dxfId="83" priority="52"/>
  </conditionalFormatting>
  <conditionalFormatting sqref="B83">
    <cfRule type="duplicateValues" dxfId="82" priority="24"/>
  </conditionalFormatting>
  <conditionalFormatting sqref="E60">
    <cfRule type="duplicateValues" dxfId="81" priority="22"/>
  </conditionalFormatting>
  <conditionalFormatting sqref="B60">
    <cfRule type="duplicateValues" dxfId="80" priority="23"/>
  </conditionalFormatting>
  <conditionalFormatting sqref="E35">
    <cfRule type="duplicateValues" dxfId="79" priority="20"/>
  </conditionalFormatting>
  <conditionalFormatting sqref="B35">
    <cfRule type="duplicateValues" dxfId="78" priority="21"/>
  </conditionalFormatting>
  <conditionalFormatting sqref="B36">
    <cfRule type="duplicateValues" dxfId="77" priority="18"/>
  </conditionalFormatting>
  <conditionalFormatting sqref="E36">
    <cfRule type="duplicateValues" dxfId="76" priority="19"/>
  </conditionalFormatting>
  <conditionalFormatting sqref="F83:F84">
    <cfRule type="duplicateValues" dxfId="75" priority="124572"/>
  </conditionalFormatting>
  <conditionalFormatting sqref="B84">
    <cfRule type="duplicateValues" dxfId="74" priority="124573"/>
  </conditionalFormatting>
  <conditionalFormatting sqref="E83:E84">
    <cfRule type="duplicateValues" dxfId="73" priority="124574"/>
  </conditionalFormatting>
  <conditionalFormatting sqref="B73:B74">
    <cfRule type="duplicateValues" dxfId="72" priority="17"/>
  </conditionalFormatting>
  <conditionalFormatting sqref="B73:B74">
    <cfRule type="duplicateValues" dxfId="71" priority="15"/>
    <cfRule type="duplicateValues" dxfId="70" priority="16"/>
  </conditionalFormatting>
  <conditionalFormatting sqref="B73:B74">
    <cfRule type="duplicateValues" dxfId="69" priority="11"/>
    <cfRule type="duplicateValues" dxfId="68" priority="12"/>
    <cfRule type="duplicateValues" dxfId="67" priority="13"/>
    <cfRule type="duplicateValues" dxfId="66" priority="14"/>
  </conditionalFormatting>
  <conditionalFormatting sqref="E74">
    <cfRule type="duplicateValues" dxfId="65" priority="10"/>
  </conditionalFormatting>
  <conditionalFormatting sqref="E73">
    <cfRule type="duplicateValues" dxfId="64" priority="9"/>
  </conditionalFormatting>
  <conditionalFormatting sqref="B89:B93">
    <cfRule type="duplicateValues" dxfId="63" priority="8"/>
  </conditionalFormatting>
  <conditionalFormatting sqref="B89:B93">
    <cfRule type="duplicateValues" dxfId="62" priority="6"/>
    <cfRule type="duplicateValues" dxfId="61" priority="7"/>
  </conditionalFormatting>
  <conditionalFormatting sqref="B89:B93">
    <cfRule type="duplicateValues" dxfId="60" priority="2"/>
    <cfRule type="duplicateValues" dxfId="59" priority="3"/>
    <cfRule type="duplicateValues" dxfId="58" priority="4"/>
    <cfRule type="duplicateValues" dxfId="57" priority="5"/>
  </conditionalFormatting>
  <conditionalFormatting sqref="E89:E93">
    <cfRule type="duplicateValues" dxfId="56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2579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2424</v>
      </c>
      <c r="B1" s="203"/>
      <c r="C1" s="203"/>
      <c r="D1" s="20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2" t="s">
        <v>2434</v>
      </c>
      <c r="B18" s="203"/>
      <c r="C18" s="203"/>
      <c r="D18" s="20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229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210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209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209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208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207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168.5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167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167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173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126.15079861111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65.6746064814797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2021-05-06T22:42:35Z</dcterms:modified>
</cp:coreProperties>
</file>