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7\"/>
    </mc:Choice>
  </mc:AlternateContent>
  <bookViews>
    <workbookView xWindow="0" yWindow="0" windowWidth="14490" windowHeight="52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REPORTE!$A$4:$Q$27</definedName>
    <definedName name="_xlnm._FilterDatabase" localSheetId="1" hidden="1">'Sin Efectivo'!$A$62:$E$71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B25" i="16" l="1"/>
  <c r="C20" i="16"/>
  <c r="A20" i="16"/>
  <c r="C19" i="16"/>
  <c r="A19" i="16"/>
  <c r="C18" i="16"/>
  <c r="A18" i="16"/>
  <c r="C17" i="16"/>
  <c r="A17" i="16"/>
  <c r="C30" i="16"/>
  <c r="A30" i="16"/>
  <c r="C29" i="16"/>
  <c r="A29" i="16"/>
  <c r="C31" i="16"/>
  <c r="A31" i="16"/>
  <c r="C12" i="16"/>
  <c r="A12" i="16"/>
  <c r="C11" i="16"/>
  <c r="A11" i="16"/>
  <c r="C10" i="16"/>
  <c r="A10" i="16"/>
  <c r="C9" i="16"/>
  <c r="A9" i="16"/>
  <c r="C16" i="16"/>
  <c r="A16" i="16"/>
  <c r="C15" i="16"/>
  <c r="A15" i="16"/>
  <c r="C14" i="16"/>
  <c r="A14" i="16"/>
  <c r="C13" i="16"/>
  <c r="A13" i="16"/>
  <c r="C22" i="16"/>
  <c r="A22" i="16"/>
  <c r="C21" i="16"/>
  <c r="A21" i="16"/>
  <c r="C23" i="16"/>
  <c r="A23" i="16"/>
  <c r="C54" i="16"/>
  <c r="A54" i="16"/>
  <c r="C53" i="16"/>
  <c r="A53" i="16"/>
  <c r="C52" i="16"/>
  <c r="A52" i="16"/>
  <c r="C51" i="16"/>
  <c r="A51" i="16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G114" i="1"/>
  <c r="F114" i="1"/>
  <c r="A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2" i="1"/>
  <c r="F72" i="1"/>
  <c r="G72" i="1"/>
  <c r="H72" i="1"/>
  <c r="I72" i="1"/>
  <c r="J72" i="1"/>
  <c r="K72" i="1"/>
  <c r="F78" i="1"/>
  <c r="F77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G78" i="1"/>
  <c r="H78" i="1"/>
  <c r="I78" i="1"/>
  <c r="J78" i="1"/>
  <c r="K78" i="1"/>
  <c r="A77" i="1"/>
  <c r="G77" i="1"/>
  <c r="H77" i="1"/>
  <c r="I77" i="1"/>
  <c r="J77" i="1"/>
  <c r="K77" i="1"/>
  <c r="A76" i="1"/>
  <c r="F76" i="1"/>
  <c r="G76" i="1"/>
  <c r="H76" i="1"/>
  <c r="I76" i="1"/>
  <c r="J76" i="1"/>
  <c r="K76" i="1"/>
  <c r="A73" i="1"/>
  <c r="F73" i="1"/>
  <c r="G73" i="1"/>
  <c r="H73" i="1"/>
  <c r="I73" i="1"/>
  <c r="J73" i="1"/>
  <c r="K73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B46" i="16" l="1"/>
  <c r="B59" i="16"/>
  <c r="B72" i="16"/>
  <c r="B97" i="16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9" i="1"/>
  <c r="A58" i="1"/>
  <c r="A57" i="1"/>
  <c r="A56" i="1"/>
  <c r="A55" i="1"/>
  <c r="A54" i="1"/>
  <c r="A53" i="1"/>
  <c r="A92" i="16"/>
  <c r="C92" i="16"/>
  <c r="A93" i="16"/>
  <c r="C93" i="16"/>
  <c r="A94" i="16"/>
  <c r="C94" i="16"/>
  <c r="A95" i="16"/>
  <c r="C95" i="16"/>
  <c r="A87" i="16"/>
  <c r="C87" i="16"/>
  <c r="A88" i="16"/>
  <c r="C88" i="16"/>
  <c r="A89" i="16"/>
  <c r="C89" i="16"/>
  <c r="A90" i="16"/>
  <c r="C90" i="16"/>
  <c r="A70" i="16"/>
  <c r="C70" i="16"/>
  <c r="A67" i="16"/>
  <c r="C67" i="16"/>
  <c r="A66" i="16"/>
  <c r="C66" i="16"/>
  <c r="A65" i="16"/>
  <c r="C65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91" i="16"/>
  <c r="C91" i="16"/>
  <c r="A96" i="16"/>
  <c r="C96" i="16"/>
  <c r="A80" i="16"/>
  <c r="C80" i="16"/>
  <c r="A58" i="16"/>
  <c r="C58" i="16"/>
  <c r="A40" i="16"/>
  <c r="C40" i="16"/>
  <c r="A41" i="16"/>
  <c r="C41" i="16"/>
  <c r="A42" i="16"/>
  <c r="C42" i="16"/>
  <c r="A43" i="16"/>
  <c r="C43" i="16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2" i="1"/>
  <c r="A51" i="1"/>
  <c r="A50" i="1"/>
  <c r="A49" i="1"/>
  <c r="A48" i="1"/>
  <c r="A47" i="1"/>
  <c r="A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 l="1"/>
  <c r="F24" i="1"/>
  <c r="G24" i="1"/>
  <c r="H24" i="1"/>
  <c r="I24" i="1"/>
  <c r="J24" i="1"/>
  <c r="K24" i="1"/>
  <c r="A23" i="1"/>
  <c r="A22" i="1"/>
  <c r="A21" i="1"/>
  <c r="A20" i="1"/>
  <c r="A19" i="1"/>
  <c r="A18" i="1"/>
  <c r="A17" i="1"/>
  <c r="A16" i="1"/>
  <c r="A15" i="1"/>
  <c r="A1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C69" i="16" l="1"/>
  <c r="C71" i="16"/>
  <c r="C63" i="16"/>
  <c r="C64" i="16"/>
  <c r="A69" i="16"/>
  <c r="A71" i="16"/>
  <c r="A63" i="16"/>
  <c r="A64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B33" i="16" l="1"/>
  <c r="A68" i="16"/>
  <c r="C68" i="16"/>
  <c r="C79" i="16"/>
  <c r="A79" i="16"/>
  <c r="C57" i="16"/>
  <c r="A57" i="16"/>
  <c r="C56" i="16"/>
  <c r="A56" i="16"/>
  <c r="C55" i="16"/>
  <c r="A55" i="16"/>
  <c r="C50" i="16"/>
  <c r="A50" i="16"/>
  <c r="C45" i="16"/>
  <c r="A45" i="16"/>
  <c r="C44" i="16"/>
  <c r="A44" i="16"/>
  <c r="C39" i="16"/>
  <c r="A39" i="16"/>
  <c r="C38" i="16"/>
  <c r="A38" i="16"/>
  <c r="C37" i="16"/>
  <c r="A37" i="16"/>
  <c r="C32" i="16"/>
  <c r="A32" i="16"/>
  <c r="C24" i="16"/>
  <c r="A24" i="16"/>
  <c r="A75" i="16" l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<sst xmlns="http://schemas.openxmlformats.org/spreadsheetml/2006/main" count="14025" uniqueCount="2727">
  <si>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</si>
  <si>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</si>
  <si>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</si>
  <si>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</si>
  <si>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</si>
  <si>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</si>
  <si>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</si>
  <si>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</si>
  <si>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</si>
  <si>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</si>
  <si>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</si>
  <si>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</si>
  <si>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</si>
  <si>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</si>
  <si>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</si>
  <si>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</si>
  <si>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</si>
  <si>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</si>
  <si>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</si>
  <si>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</si>
  <si>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</si>
  <si>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</si>
  <si>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</si>
  <si>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</si>
  <si>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</si>
  <si>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</si>
  <si>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</si>
  <si>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</si>
  <si>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</si>
  <si>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</si>
  <si>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</si>
  <si>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</si>
  <si>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</si>
  <si>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</si>
  <si>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</si>
  <si>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</si>
  <si>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</si>
  <si>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</si>
  <si>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</si>
  <si>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</si>
  <si>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</si>
  <si>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</si>
  <si>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</si>
  <si>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</si>
  <si>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</si>
  <si>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</si>
  <si>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</si>
  <si>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</si>
  <si>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</si>
  <si>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</si>
  <si>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</si>
  <si>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</si>
  <si>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</si>
  <si>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</si>
  <si>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</si>
  <si>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</si>
  <si>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</si>
  <si>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</si>
  <si>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</si>
  <si>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</si>
  <si>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</si>
  <si>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</si>
  <si>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</si>
  <si>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</si>
  <si>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</si>
  <si>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</si>
  <si>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</si>
  <si>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</si>
  <si>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</si>
  <si>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</si>
  <si>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</si>
  <si>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</si>
  <si>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</si>
  <si>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</si>
  <si>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</si>
  <si>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</si>
  <si>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</si>
  <si>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</si>
  <si>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</si>
  <si>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</si>
  <si>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</si>
  <si>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</si>
  <si>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</si>
  <si>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</si>
  <si>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</si>
  <si>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</si>
  <si>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</si>
  <si>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</si>
  <si>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</si>
  <si>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</si>
  <si>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</si>
  <si>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</si>
  <si>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</si>
  <si>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</si>
  <si>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</si>
  <si>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</si>
  <si>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</si>
  <si>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</si>
  <si>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</si>
  <si>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</si>
  <si>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</si>
  <si>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</si>
  <si>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</si>
  <si>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</si>
  <si>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</si>
  <si>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</si>
  <si>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</si>
  <si>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</si>
  <si>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</si>
  <si>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</si>
  <si>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</si>
  <si>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</si>
  <si>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</si>
  <si>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</si>
  <si>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</si>
  <si>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</si>
  <si>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</si>
  <si>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</si>
  <si>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</si>
  <si>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</si>
  <si>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</si>
  <si>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</si>
  <si>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</si>
  <si>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</si>
  <si>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</si>
  <si>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</si>
  <si>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</si>
  <si>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</si>
  <si>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</si>
  <si>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</si>
  <si>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</si>
  <si>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</si>
  <si>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</si>
  <si>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</si>
  <si>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</si>
  <si>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</si>
  <si>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</si>
  <si>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</si>
  <si>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</si>
  <si>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</si>
  <si>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</si>
  <si>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</si>
  <si>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</si>
  <si>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</si>
  <si>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</si>
  <si>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</si>
  <si>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</si>
  <si>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</si>
  <si>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</si>
  <si>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</si>
  <si>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</si>
  <si>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</si>
  <si>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</si>
  <si>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</si>
  <si>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</si>
  <si>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</si>
  <si>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</si>
  <si>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</si>
  <si>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</si>
  <si>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</si>
  <si>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</si>
  <si>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</si>
  <si>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</si>
  <si>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</si>
  <si>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</si>
  <si>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</si>
  <si>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</si>
  <si>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</si>
  <si>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</si>
  <si>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</si>
  <si>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</si>
  <si>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</si>
  <si>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</si>
  <si>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</si>
  <si>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</si>
  <si>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</si>
  <si>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</si>
  <si>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</si>
  <si>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</si>
  <si>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</si>
  <si>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</si>
  <si>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</si>
  <si>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</si>
  <si>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</si>
  <si>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</si>
  <si>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</si>
  <si>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</si>
  <si>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</si>
  <si>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</si>
  <si>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</si>
  <si>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</si>
  <si>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</si>
  <si>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</si>
  <si>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</si>
  <si>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</si>
  <si>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</si>
  <si>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</si>
  <si>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</si>
  <si>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</si>
  <si>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</si>
  <si>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</si>
  <si>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</si>
  <si>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</si>
  <si>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</si>
  <si>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</si>
  <si>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</si>
  <si>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</si>
  <si>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</si>
  <si>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</si>
  <si>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</si>
  <si>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</si>
  <si>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</si>
  <si>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</si>
  <si>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</si>
  <si>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</si>
  <si>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</si>
  <si>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</si>
  <si>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</si>
  <si>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</si>
  <si>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</si>
  <si>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</si>
  <si>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</si>
  <si>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</si>
  <si>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</si>
  <si>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</si>
  <si>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</si>
  <si>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</si>
  <si>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</si>
  <si>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</si>
  <si>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</si>
  <si>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</si>
  <si>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</si>
  <si>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</si>
  <si>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</si>
  <si>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</si>
  <si>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</si>
  <si>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</si>
  <si>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</si>
  <si>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</si>
  <si>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</si>
  <si>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</si>
  <si>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</si>
  <si>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</si>
  <si>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</si>
  <si>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</si>
  <si>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</si>
  <si>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</si>
  <si>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</si>
  <si>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</si>
  <si>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</si>
  <si>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</si>
  <si>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</si>
  <si>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</si>
  <si>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</si>
  <si>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</si>
  <si>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</si>
  <si>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</si>
  <si>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</si>
  <si>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</si>
  <si>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</si>
  <si>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</si>
  <si>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</si>
  <si>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</si>
  <si>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</si>
  <si>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</si>
  <si>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</si>
  <si>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</si>
  <si>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</si>
  <si>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</si>
  <si>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</si>
  <si>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</si>
  <si>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</si>
  <si>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</si>
  <si>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</si>
  <si>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</si>
  <si>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</si>
  <si>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</si>
  <si>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</si>
  <si>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</si>
  <si>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</si>
  <si>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</si>
  <si>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</si>
  <si>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</si>
  <si>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</si>
  <si>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</si>
  <si>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</si>
  <si>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</si>
  <si>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</si>
  <si>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</si>
  <si>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</si>
  <si>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</si>
  <si>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</si>
  <si>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</si>
  <si>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</si>
  <si>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</si>
  <si>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</si>
  <si>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</si>
  <si>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</si>
  <si>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</si>
  <si>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</si>
  <si>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</si>
  <si>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</si>
  <si>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</si>
  <si>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</si>
  <si>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</si>
  <si>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</si>
  <si>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</si>
  <si>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</si>
  <si>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</si>
  <si>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</si>
  <si>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</si>
  <si>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</si>
  <si>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</si>
  <si>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</si>
  <si>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</si>
  <si>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</si>
  <si>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</si>
  <si>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</si>
  <si>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</si>
  <si>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</si>
  <si>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</si>
  <si>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</si>
  <si>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</si>
  <si>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</si>
  <si>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</si>
  <si>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</si>
  <si>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</si>
  <si>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</si>
  <si>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</si>
  <si>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</si>
  <si>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</si>
  <si>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</si>
  <si>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</si>
  <si>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</si>
  <si>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</si>
  <si>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</si>
  <si>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</si>
  <si>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</si>
  <si>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</si>
  <si>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</si>
  <si>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</si>
  <si>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</si>
  <si>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</si>
  <si>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</si>
  <si>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</si>
  <si>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</si>
  <si>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</si>
  <si>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</si>
  <si>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</si>
  <si>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</si>
  <si>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</si>
  <si>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</si>
  <si>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</si>
  <si>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</si>
  <si>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</si>
  <si>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</si>
  <si>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</si>
  <si>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</si>
  <si>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</si>
  <si>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</si>
  <si>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</si>
  <si>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</si>
  <si>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</si>
  <si>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</si>
  <si>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</si>
  <si>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</si>
  <si>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</si>
  <si>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</si>
  <si>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</si>
  <si>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</si>
  <si>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</si>
  <si>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</si>
  <si>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</si>
  <si>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</si>
  <si>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</si>
  <si>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</si>
  <si>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</si>
  <si>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</si>
  <si>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</si>
  <si>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</si>
  <si>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</si>
  <si>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</si>
  <si>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</si>
  <si>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</si>
  <si>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</si>
  <si>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</si>
  <si>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</si>
  <si>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</si>
  <si>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</si>
  <si>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</si>
  <si>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</si>
  <si>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</si>
  <si>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</si>
  <si>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</si>
  <si>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</si>
  <si>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</si>
  <si>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</si>
  <si>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</si>
  <si>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</si>
  <si>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</si>
  <si>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</si>
  <si>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</si>
  <si>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</si>
  <si>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</si>
  <si>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</si>
  <si>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</si>
  <si>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</si>
  <si>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</si>
  <si>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</si>
  <si>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</si>
  <si>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</si>
  <si>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</si>
  <si>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</si>
  <si>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</si>
  <si>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</si>
  <si>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</si>
  <si>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</si>
  <si>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</si>
  <si>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</si>
  <si>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</si>
  <si>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</si>
  <si>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</si>
  <si>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</si>
  <si>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</si>
  <si>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</si>
  <si>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</si>
  <si>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</si>
  <si>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</si>
  <si>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</si>
  <si>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</si>
  <si>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</si>
  <si>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</si>
  <si>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</si>
  <si>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</si>
  <si>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</si>
  <si>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</si>
  <si>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</si>
  <si>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</si>
  <si>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</si>
  <si>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</si>
  <si>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</si>
  <si>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</si>
  <si>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</si>
  <si>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</si>
  <si>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</si>
  <si>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</si>
  <si>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</si>
  <si>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</si>
  <si>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</si>
  <si>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</si>
  <si>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</si>
  <si>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</si>
  <si>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</si>
  <si>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</si>
  <si>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</si>
  <si>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</si>
  <si>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</si>
  <si>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</si>
  <si>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</si>
  <si>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</si>
  <si>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</si>
  <si>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</si>
  <si>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</si>
  <si>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</si>
  <si>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</si>
  <si>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</si>
  <si>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</si>
  <si>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</si>
  <si>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</si>
  <si>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</si>
  <si>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</si>
  <si>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</si>
  <si>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</si>
  <si>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</si>
  <si>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</si>
  <si>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</si>
  <si>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</si>
  <si>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</si>
  <si>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</si>
  <si>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</si>
  <si>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</si>
  <si>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</si>
  <si>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</si>
  <si>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</si>
  <si>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</si>
  <si>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</si>
  <si>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</si>
  <si>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</si>
  <si>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</si>
  <si>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</si>
  <si>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</si>
  <si>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</si>
  <si>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</si>
  <si>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</si>
  <si>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</si>
  <si>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</si>
  <si>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</si>
  <si>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</si>
  <si>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</si>
  <si>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</si>
  <si>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</si>
  <si>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</si>
  <si>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</si>
  <si>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</si>
  <si>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</si>
  <si>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</si>
  <si>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</si>
  <si>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</si>
  <si>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</si>
  <si>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</si>
  <si>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</si>
  <si>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</si>
  <si>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</si>
  <si>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</si>
  <si>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</si>
  <si>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</si>
  <si>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</si>
  <si>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</si>
  <si>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</si>
  <si>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</si>
  <si>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</si>
  <si>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</si>
  <si>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</si>
  <si>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</si>
  <si>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</si>
  <si>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</si>
  <si>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</si>
  <si>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</si>
  <si>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</si>
  <si>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</si>
  <si>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</si>
  <si>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</si>
  <si>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</si>
  <si>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</si>
  <si>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</si>
  <si>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</si>
  <si>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</si>
  <si>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</si>
  <si>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</si>
  <si>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</si>
  <si>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</si>
  <si>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</si>
  <si>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</si>
  <si>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</si>
  <si>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</si>
  <si>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</si>
  <si>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</si>
  <si>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</si>
  <si>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</si>
  <si>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</si>
  <si>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</si>
  <si>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</si>
  <si>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</si>
  <si>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</si>
  <si>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</si>
  <si>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</si>
  <si>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</si>
  <si>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</si>
  <si>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</si>
  <si>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</si>
  <si>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</si>
  <si>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</si>
  <si>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</si>
  <si>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</si>
  <si>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</si>
  <si>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</si>
  <si>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</si>
  <si>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</si>
  <si>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</si>
  <si>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</si>
  <si>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</si>
  <si>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</si>
  <si>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</si>
  <si>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</si>
  <si>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</si>
  <si>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</si>
  <si>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</si>
  <si>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</si>
  <si>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</si>
  <si>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</si>
  <si>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</si>
  <si>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</si>
  <si>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</si>
  <si>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</si>
  <si>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</si>
  <si>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</si>
  <si>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</si>
  <si>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</si>
  <si>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</si>
  <si>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</si>
  <si>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</si>
  <si>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</si>
  <si>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</si>
  <si>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</si>
  <si>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</si>
  <si>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</si>
  <si>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</si>
  <si>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</si>
  <si>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</si>
  <si>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</si>
  <si>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</si>
  <si>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</si>
  <si>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</si>
  <si>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</si>
  <si>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</si>
  <si>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</si>
  <si>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</si>
  <si>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</si>
  <si>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</si>
  <si>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</si>
  <si>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</si>
  <si>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</si>
  <si>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</si>
  <si>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</si>
  <si>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</si>
  <si>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</si>
  <si>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</si>
  <si>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</si>
  <si>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</si>
  <si>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</si>
  <si>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</si>
  <si>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</si>
  <si>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</si>
  <si>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</si>
  <si>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</si>
  <si>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</si>
  <si>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</si>
  <si>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</si>
  <si>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</si>
  <si>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</si>
  <si>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</si>
  <si>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</si>
  <si>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</si>
  <si>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</si>
  <si>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</si>
  <si>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</si>
  <si>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</si>
  <si>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</si>
  <si>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</si>
  <si>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</si>
  <si>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</si>
  <si>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</si>
  <si>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</si>
  <si>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</si>
  <si>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</si>
  <si>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</si>
  <si>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</si>
  <si>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</si>
  <si>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</si>
  <si>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</si>
  <si>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</si>
  <si>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</si>
  <si>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</si>
  <si>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</si>
  <si>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</si>
  <si>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</si>
  <si>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</si>
  <si>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</si>
  <si>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</si>
  <si>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</si>
  <si>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</si>
  <si>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</si>
  <si>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</si>
  <si>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</si>
  <si>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</si>
  <si>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</si>
  <si>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</si>
  <si>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</si>
  <si>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</si>
  <si>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</si>
  <si>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</si>
  <si>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</si>
  <si>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</si>
  <si>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</si>
  <si>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</si>
  <si>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</si>
  <si>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</si>
  <si>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</si>
  <si>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</si>
  <si>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</si>
  <si>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</si>
  <si>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</si>
  <si>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</si>
  <si>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</si>
  <si>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</si>
  <si>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</si>
  <si>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</si>
  <si>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</si>
  <si>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</si>
  <si>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</si>
  <si>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</si>
  <si>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</si>
  <si>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</si>
  <si>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</si>
  <si>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</si>
  <si>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</si>
  <si>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</si>
  <si>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</si>
  <si>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</si>
  <si>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</si>
  <si>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</si>
  <si>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</si>
  <si>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</si>
  <si>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</si>
  <si>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</si>
  <si>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</si>
  <si>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</si>
  <si>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</si>
  <si>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</si>
  <si>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</si>
  <si>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</si>
  <si>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</si>
  <si>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</si>
  <si>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</si>
  <si>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</si>
  <si>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</si>
  <si>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</si>
  <si>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</si>
  <si>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</si>
  <si>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</si>
  <si>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</si>
  <si>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</si>
  <si>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</si>
  <si>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</si>
  <si>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</si>
  <si>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</si>
  <si>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</si>
  <si>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</si>
  <si>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</si>
  <si>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</si>
  <si>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</si>
  <si>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</si>
  <si>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</si>
  <si>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</si>
  <si>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</si>
  <si>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</si>
  <si>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</si>
  <si>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</si>
  <si>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</si>
  <si>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</si>
  <si>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</si>
  <si>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</si>
  <si>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</si>
  <si>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</si>
  <si>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</si>
  <si>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</si>
  <si>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</si>
  <si>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</si>
  <si>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</si>
  <si>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</si>
  <si>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</si>
  <si>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</si>
  <si>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</si>
  <si>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</si>
  <si>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</si>
  <si>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</si>
  <si>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</si>
  <si>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</si>
  <si>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</si>
  <si>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</si>
  <si>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</si>
  <si>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</si>
  <si>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</si>
  <si>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</si>
  <si>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</si>
  <si>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</si>
  <si>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</si>
  <si>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</si>
  <si>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</si>
  <si>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</si>
  <si>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</si>
  <si>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</si>
  <si>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</si>
  <si>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</si>
  <si>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</si>
  <si>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</si>
  <si>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</si>
  <si>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</si>
  <si>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</si>
  <si>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</si>
  <si>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</si>
  <si>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</si>
  <si>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</si>
  <si>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</si>
  <si>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</si>
  <si>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</si>
  <si>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</si>
  <si>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</si>
  <si>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</si>
  <si>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</si>
  <si>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</si>
  <si>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</si>
  <si>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</si>
  <si>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</si>
  <si>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</si>
  <si>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</si>
  <si>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</si>
  <si>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</si>
  <si>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</si>
  <si>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</si>
  <si>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</si>
  <si>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</si>
  <si>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</si>
  <si>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</si>
  <si>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</si>
  <si>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</si>
  <si>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</si>
  <si>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</si>
  <si>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</si>
  <si>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</si>
  <si>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</si>
  <si>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</si>
  <si>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</si>
  <si>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</si>
  <si>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</si>
  <si>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</si>
  <si>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</si>
  <si>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</si>
  <si>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</si>
  <si>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</si>
  <si>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</si>
  <si>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</si>
  <si>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</si>
  <si>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</si>
  <si>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</si>
  <si>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</si>
  <si>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</si>
  <si>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</si>
  <si>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</si>
  <si>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</si>
  <si>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</si>
  <si>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</si>
  <si>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</si>
  <si>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</si>
  <si>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</si>
  <si>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</si>
  <si>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</si>
  <si>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</si>
  <si>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</si>
  <si>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</si>
  <si>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</si>
  <si>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</si>
  <si>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</si>
  <si>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</si>
  <si>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</si>
  <si>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</si>
  <si>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</si>
  <si>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</si>
  <si>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</si>
  <si>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</si>
  <si>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</si>
  <si>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</si>
  <si>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</si>
  <si>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</si>
  <si>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</si>
  <si>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</si>
  <si>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</si>
  <si>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</si>
  <si>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</si>
  <si>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</si>
  <si>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</si>
  <si>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</si>
  <si>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</si>
  <si>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</si>
  <si>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</si>
  <si>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</si>
  <si>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</si>
  <si>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</si>
  <si>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</si>
  <si>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</si>
  <si>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</si>
  <si>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</si>
  <si>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</si>
  <si>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</si>
  <si>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</si>
  <si>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</si>
  <si>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</si>
  <si>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</si>
  <si>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</si>
  <si>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</si>
  <si>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</si>
  <si>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</si>
  <si>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</si>
  <si>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</si>
  <si>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</si>
  <si>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</si>
  <si>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</si>
  <si>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</si>
  <si>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</si>
  <si>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</si>
  <si>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</si>
  <si>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</si>
  <si>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</si>
  <si>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</si>
  <si>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</si>
  <si>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</si>
  <si>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</si>
  <si>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</si>
  <si>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</si>
  <si>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</si>
  <si>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</si>
  <si>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</si>
  <si>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</si>
  <si>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</si>
  <si>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</si>
  <si>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</si>
  <si>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</si>
  <si>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</si>
  <si>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</si>
  <si>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</si>
  <si>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</si>
  <si>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</si>
  <si>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</si>
  <si>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</si>
  <si>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</si>
  <si>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</si>
  <si>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</si>
  <si>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</si>
  <si>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</si>
  <si>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</si>
  <si>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</si>
  <si>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</si>
  <si>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</si>
  <si>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</si>
  <si>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</si>
  <si>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</si>
  <si>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</si>
  <si>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</si>
  <si>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</si>
  <si>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</si>
  <si>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</si>
  <si>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</si>
  <si>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</si>
  <si>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</si>
  <si>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</si>
  <si>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</si>
  <si>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</si>
  <si>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</si>
  <si>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</si>
  <si>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</si>
  <si>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</si>
  <si>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</si>
  <si>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</si>
  <si>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</si>
  <si>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</si>
  <si>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</si>
  <si>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</si>
  <si>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</si>
  <si>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</si>
  <si>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</si>
  <si>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</si>
  <si>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</si>
  <si>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</si>
  <si>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</si>
  <si>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</si>
  <si>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</si>
  <si>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</si>
  <si>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</si>
  <si>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</si>
  <si>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</si>
  <si>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</si>
  <si>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</si>
  <si>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</si>
  <si>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</si>
  <si>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</si>
  <si>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</si>
  <si>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</si>
  <si>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</si>
  <si>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</si>
  <si>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</si>
  <si>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</si>
  <si>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</si>
  <si>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</si>
  <si>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</si>
  <si>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</si>
  <si>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</si>
  <si>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</si>
  <si>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</si>
  <si>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</si>
  <si>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</si>
  <si>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</si>
  <si>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</si>
  <si>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</si>
  <si>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</si>
  <si>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</si>
  <si>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</si>
  <si>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</si>
  <si>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</si>
  <si>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</si>
  <si>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</si>
  <si>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</si>
  <si>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</si>
  <si>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</si>
  <si>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</si>
  <si>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</si>
  <si>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</si>
  <si>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</si>
  <si>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</si>
  <si>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</si>
  <si>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</si>
  <si>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</si>
  <si>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</si>
  <si>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</si>
  <si>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</si>
  <si>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</si>
  <si>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</si>
  <si>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</si>
  <si>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</si>
  <si>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</si>
  <si>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</si>
  <si>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</si>
  <si>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</si>
  <si>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</si>
  <si>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</si>
  <si>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</si>
  <si>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</si>
  <si>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</si>
  <si>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</si>
  <si>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</si>
  <si>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</si>
  <si>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</si>
  <si>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</si>
  <si>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</si>
  <si>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</si>
  <si>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</si>
  <si>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</si>
  <si>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</si>
  <si>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</si>
  <si>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</si>
  <si>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</si>
  <si>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</si>
  <si>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</si>
  <si>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</si>
  <si>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</si>
  <si>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</si>
  <si>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</si>
  <si>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</si>
  <si>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</si>
  <si>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</si>
  <si>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</si>
  <si>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</si>
  <si>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</si>
  <si>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</si>
  <si>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</si>
  <si>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</si>
  <si>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</si>
  <si>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</si>
  <si>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</si>
  <si>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</si>
  <si>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</si>
  <si>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</si>
  <si>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</si>
  <si>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</si>
  <si>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</si>
  <si>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</si>
  <si>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</si>
  <si>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</si>
  <si>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</si>
  <si>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</si>
  <si>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</si>
  <si>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</si>
  <si>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</si>
  <si>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</si>
  <si>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</si>
  <si>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</si>
  <si>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</si>
  <si>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</si>
  <si>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</si>
  <si>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</si>
  <si>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</si>
  <si>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</si>
  <si>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</si>
  <si>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</si>
  <si>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</si>
  <si>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</si>
  <si>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</si>
  <si>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</si>
  <si>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</si>
  <si>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</si>
  <si>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</si>
  <si>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</si>
  <si>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</si>
  <si>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</si>
  <si>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</si>
  <si>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</si>
  <si>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</si>
  <si>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</si>
  <si>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</si>
  <si>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</si>
  <si>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</si>
  <si>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</si>
  <si>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</si>
  <si>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</si>
  <si>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</si>
  <si>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</si>
  <si>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</si>
  <si>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</si>
  <si>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</si>
  <si>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</si>
  <si>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</si>
  <si>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</si>
  <si>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</si>
  <si>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</si>
  <si>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</si>
  <si>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</si>
  <si>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</si>
  <si>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</si>
  <si>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</si>
  <si>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</si>
  <si>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</si>
  <si>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</si>
  <si>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</si>
  <si>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</si>
  <si>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</si>
  <si>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</si>
  <si>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</si>
  <si>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</si>
  <si>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</si>
  <si>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</si>
  <si>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</si>
  <si>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</si>
  <si>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</si>
  <si>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</si>
  <si>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</si>
  <si>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</si>
  <si>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</si>
  <si>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</si>
  <si>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</si>
  <si>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</si>
  <si>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</si>
  <si>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</si>
  <si>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</si>
  <si>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</si>
  <si>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</si>
  <si>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</si>
  <si>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</si>
  <si>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</si>
  <si>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</si>
  <si>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</si>
  <si>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</si>
  <si>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</si>
  <si>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</si>
  <si>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</si>
  <si>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</si>
  <si>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</si>
  <si>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</si>
  <si>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</si>
  <si>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</si>
  <si>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</si>
  <si>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</si>
  <si>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</si>
  <si>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</si>
  <si>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</si>
  <si>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</si>
  <si>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</si>
  <si>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</si>
  <si>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</si>
  <si>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</si>
  <si>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</si>
  <si>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</si>
  <si>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</si>
  <si>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</si>
  <si>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</si>
  <si>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</si>
  <si>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</si>
  <si>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</si>
  <si>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</si>
  <si>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</si>
  <si>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</si>
  <si>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</si>
  <si>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</si>
  <si>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</si>
  <si>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</si>
  <si>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</si>
  <si>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</si>
  <si>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</si>
  <si>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</si>
  <si>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</si>
  <si>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</si>
  <si>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</si>
  <si>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</si>
  <si>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</si>
  <si>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</si>
  <si>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</si>
  <si>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</si>
  <si>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</si>
  <si>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</si>
  <si>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</si>
  <si>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</si>
  <si>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</si>
  <si>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</si>
  <si>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</si>
  <si>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</si>
  <si>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</si>
  <si>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</si>
  <si>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</si>
  <si>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</si>
  <si>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</si>
  <si>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</si>
  <si>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</si>
  <si>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</si>
  <si>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</si>
  <si>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</si>
  <si>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</si>
  <si>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</si>
  <si>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</si>
  <si>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</si>
  <si>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</si>
  <si>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</si>
  <si>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</si>
  <si>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</si>
  <si>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</si>
  <si>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</si>
  <si>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</si>
  <si>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</si>
  <si>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</si>
  <si>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</si>
  <si>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</si>
  <si>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</si>
  <si>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</si>
  <si>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</si>
  <si>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</si>
  <si>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</si>
  <si>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</si>
  <si>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</si>
  <si>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</si>
  <si>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</si>
  <si>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</si>
  <si>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</si>
  <si>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</si>
  <si>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</si>
  <si>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</si>
  <si>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</si>
  <si>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</si>
  <si>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</si>
  <si>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</si>
  <si>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</si>
  <si>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</si>
  <si>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</si>
  <si>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</si>
  <si>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</si>
  <si>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</si>
  <si>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</si>
  <si>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</si>
  <si>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</si>
  <si>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</si>
  <si>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</si>
  <si>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</si>
  <si>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</si>
  <si>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</si>
  <si>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</si>
  <si>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</si>
  <si>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</si>
  <si>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</si>
  <si>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</si>
  <si>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</si>
  <si>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</si>
  <si>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</si>
  <si>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</si>
  <si>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</si>
  <si>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</si>
  <si>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</si>
  <si>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</si>
  <si>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</si>
  <si>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</si>
  <si>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</si>
  <si>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</si>
  <si>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</si>
  <si>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</si>
  <si>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</si>
  <si>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</si>
  <si>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</si>
  <si>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</si>
  <si>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</si>
  <si>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</si>
  <si>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</si>
  <si>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</si>
  <si>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</si>
  <si>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</si>
  <si>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</si>
  <si>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</si>
  <si>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</si>
  <si>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</si>
  <si>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</si>
  <si>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</si>
  <si>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</si>
  <si>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</si>
  <si>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</si>
  <si>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</si>
  <si>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</si>
  <si>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</si>
  <si>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</si>
  <si>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</si>
  <si>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</si>
  <si>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</si>
  <si>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</si>
  <si>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</si>
  <si>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</si>
  <si>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</si>
  <si>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</si>
  <si>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</si>
  <si>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</si>
  <si>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</si>
  <si>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</si>
  <si>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</si>
  <si>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</si>
  <si>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</si>
  <si>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</si>
  <si>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</si>
  <si>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</si>
  <si>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</si>
  <si>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</si>
  <si>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</si>
  <si>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</si>
  <si>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</si>
  <si>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</si>
  <si>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</si>
  <si>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</si>
  <si>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</si>
  <si>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</si>
  <si>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</si>
  <si>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</si>
  <si>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</si>
  <si>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</si>
  <si>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</si>
  <si>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</si>
  <si>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</si>
  <si>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</si>
  <si>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</si>
  <si>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</si>
  <si>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</si>
  <si>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</si>
  <si>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</si>
  <si>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</si>
  <si>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</si>
  <si>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</si>
  <si>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</si>
  <si>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</si>
  <si>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</si>
  <si>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</si>
  <si>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</si>
  <si>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</si>
  <si>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</si>
  <si>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</si>
  <si>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</si>
  <si>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</si>
  <si>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</si>
  <si>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</si>
  <si>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</si>
  <si>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</si>
  <si>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</si>
  <si>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</si>
  <si>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</si>
  <si>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</si>
  <si>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</si>
  <si>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</si>
  <si>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</si>
  <si>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</si>
  <si>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</si>
  <si>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</si>
  <si>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</si>
  <si>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</si>
  <si>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</si>
  <si>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</si>
  <si>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</si>
  <si>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</si>
  <si>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</si>
  <si>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</si>
  <si>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</si>
  <si>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</si>
  <si>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</si>
  <si>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</si>
  <si>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</si>
  <si>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</si>
  <si>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</si>
  <si>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</si>
  <si>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</si>
  <si>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</si>
  <si>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</si>
  <si>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</si>
  <si>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</si>
  <si>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</si>
  <si>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</si>
  <si>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</si>
  <si>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</si>
  <si>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</si>
  <si>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</si>
  <si>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</si>
  <si>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</si>
  <si>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</si>
  <si>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</si>
  <si>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</si>
  <si>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</si>
  <si>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</si>
  <si>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</si>
  <si>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</si>
  <si>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</si>
  <si>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</si>
  <si>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</si>
  <si>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</si>
  <si>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</si>
  <si>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</si>
  <si>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</si>
  <si>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</si>
  <si>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</si>
  <si>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</si>
  <si>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</si>
  <si>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</si>
  <si>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</si>
  <si>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</si>
  <si>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</si>
  <si>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</si>
  <si>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</si>
  <si>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</si>
  <si>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</si>
  <si>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</si>
  <si>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</si>
  <si>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</si>
  <si>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</si>
  <si>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</si>
  <si>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</si>
  <si>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</si>
  <si>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</si>
  <si>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</si>
  <si>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</si>
  <si>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</si>
  <si>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</si>
  <si>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</si>
  <si>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</si>
  <si>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</si>
  <si>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</si>
  <si>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</si>
  <si>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</si>
  <si>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</si>
  <si>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</si>
  <si>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</si>
  <si>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</si>
  <si>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</si>
  <si>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</si>
  <si>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</si>
  <si>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</si>
  <si>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</si>
  <si>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</si>
  <si>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</si>
  <si>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</si>
  <si>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</si>
  <si>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</si>
  <si>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</si>
  <si>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</si>
  <si>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</si>
  <si>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</si>
  <si>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</si>
  <si>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</si>
  <si>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</si>
  <si>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</si>
  <si>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</si>
  <si>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</si>
  <si>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</si>
  <si>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</si>
  <si>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</si>
  <si>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</si>
  <si>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</si>
  <si>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</si>
  <si>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</si>
  <si>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</si>
  <si>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</si>
  <si>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</si>
  <si>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</si>
  <si>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</si>
  <si>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</si>
  <si>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</si>
  <si>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</si>
  <si>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</si>
  <si>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</si>
  <si>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</si>
  <si>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</si>
  <si>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</si>
  <si>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</si>
  <si>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</si>
  <si>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</si>
  <si>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</si>
  <si>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</si>
  <si>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</si>
  <si>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</si>
  <si>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</si>
  <si>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</si>
  <si>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</si>
  <si>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</si>
  <si>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</si>
  <si>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</si>
  <si>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</si>
  <si>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</si>
  <si>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</si>
  <si>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</si>
  <si>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</si>
  <si>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</si>
  <si>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</si>
  <si>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</si>
  <si>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</si>
  <si>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</si>
  <si>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</si>
  <si>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</si>
  <si>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</si>
  <si>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</si>
  <si>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</si>
  <si>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</si>
  <si>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</si>
  <si>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</si>
  <si>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</si>
  <si>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</si>
  <si>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</si>
  <si>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</si>
  <si>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</si>
  <si>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</si>
  <si>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</si>
  <si>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</si>
  <si>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</si>
  <si>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</si>
  <si>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</si>
  <si>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</si>
  <si>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</si>
  <si>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</si>
  <si>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</si>
  <si>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</si>
  <si>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</si>
  <si>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</si>
  <si>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</si>
  <si>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</si>
  <si>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</si>
  <si>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</si>
  <si>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</si>
  <si>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</si>
  <si>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</si>
  <si>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</si>
  <si>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</si>
  <si>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</si>
  <si>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</si>
  <si>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</si>
  <si>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</si>
  <si>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</si>
  <si>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</si>
  <si>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</si>
  <si>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</si>
  <si>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</si>
  <si>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</si>
  <si>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</si>
  <si>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</si>
  <si>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</si>
  <si>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</si>
  <si>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</si>
  <si>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</si>
  <si>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</si>
  <si>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</si>
  <si>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</si>
  <si>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</si>
  <si>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</si>
  <si>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</si>
  <si>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</si>
  <si>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</si>
  <si>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</si>
  <si>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</si>
  <si>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</si>
  <si>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</si>
  <si>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</si>
  <si>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</si>
  <si>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</si>
  <si>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</si>
  <si>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</si>
  <si>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</si>
  <si>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</si>
  <si>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</si>
  <si>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</si>
  <si>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</si>
  <si>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</si>
  <si>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</si>
  <si>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</si>
  <si>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</si>
  <si>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</si>
  <si>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</si>
  <si>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</si>
  <si>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</si>
  <si>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</si>
  <si>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</si>
  <si>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</si>
  <si>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</si>
  <si>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</si>
  <si>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</si>
  <si>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</si>
  <si>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</si>
  <si>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</si>
  <si>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</si>
  <si>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</si>
  <si>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</si>
  <si>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</si>
  <si>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</si>
  <si>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</si>
  <si>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</si>
  <si>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</si>
  <si>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</si>
  <si>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</si>
  <si>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</si>
  <si>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</si>
  <si>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</si>
  <si>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</si>
  <si>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</si>
  <si>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</si>
  <si>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</si>
  <si>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</si>
  <si>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</si>
  <si>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</si>
  <si>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</si>
  <si>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</si>
  <si>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</si>
  <si>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</si>
  <si>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</si>
  <si>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</si>
  <si>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</si>
  <si>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</si>
  <si>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</si>
  <si>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</si>
  <si>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</si>
  <si>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</si>
  <si>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</si>
  <si>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</si>
  <si>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</si>
  <si>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</si>
  <si>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</si>
  <si>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</si>
  <si>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</si>
  <si>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</si>
  <si>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</si>
  <si>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</si>
  <si>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</si>
  <si>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</si>
  <si>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</si>
  <si>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</si>
  <si>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</si>
  <si>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</si>
  <si>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</si>
  <si>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</si>
  <si>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</si>
  <si>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</si>
  <si>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</si>
  <si>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</si>
  <si>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</si>
  <si>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</si>
  <si>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</si>
  <si>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</si>
  <si>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</si>
  <si>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</si>
  <si>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</si>
  <si>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</si>
  <si>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</si>
  <si>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</si>
  <si>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</si>
  <si>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</si>
  <si>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</si>
  <si>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</si>
  <si>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</si>
  <si>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</si>
  <si>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</si>
  <si>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</si>
  <si>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</si>
  <si>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</si>
  <si>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</si>
  <si>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</si>
  <si>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</si>
  <si>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</si>
  <si>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</si>
  <si>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</si>
  <si>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</si>
  <si>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</si>
  <si>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</si>
  <si>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</si>
  <si>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</si>
  <si>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</si>
  <si>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</si>
  <si>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</si>
  <si>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</si>
  <si>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</si>
  <si>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</si>
  <si>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</si>
  <si>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</si>
  <si>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</si>
  <si>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</si>
  <si>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</si>
  <si>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</si>
  <si>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</si>
  <si>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</si>
  <si>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</si>
  <si>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</si>
  <si>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</si>
  <si>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</si>
  <si>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</si>
  <si>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</si>
  <si>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</si>
  <si>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</si>
  <si>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</si>
  <si>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</si>
  <si>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</si>
  <si>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</si>
  <si>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</si>
  <si>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</si>
  <si>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</si>
  <si>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</si>
  <si>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</si>
  <si>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</si>
  <si>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</si>
  <si>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</si>
  <si>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</si>
  <si>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</si>
  <si>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</si>
  <si>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</si>
  <si>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</si>
  <si>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</si>
  <si>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</si>
  <si>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</si>
  <si>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</si>
  <si>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</si>
  <si>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</si>
  <si>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</si>
  <si>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</si>
  <si>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</si>
  <si>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</si>
  <si>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</si>
  <si>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</si>
  <si>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</si>
  <si>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</si>
  <si>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</si>
  <si>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</si>
  <si>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</si>
  <si>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</si>
  <si>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</si>
  <si>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</si>
  <si>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</si>
  <si>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</si>
  <si>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</si>
  <si>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</si>
  <si>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</si>
  <si>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</si>
  <si>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</si>
  <si>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</si>
  <si>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</si>
  <si>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</si>
  <si>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</si>
  <si>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</si>
  <si>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</si>
  <si>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</si>
  <si>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</si>
  <si>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</si>
  <si>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</si>
  <si>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</si>
  <si>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</si>
  <si>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</si>
  <si>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</si>
  <si>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</si>
  <si>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</si>
  <si>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</si>
  <si>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</si>
  <si>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</si>
  <si>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</si>
  <si>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</si>
  <si>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</si>
  <si>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</si>
  <si>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</si>
  <si>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</si>
  <si>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</si>
  <si>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</si>
  <si>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</si>
  <si>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</si>
  <si>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</si>
  <si>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</si>
  <si>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</si>
  <si>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</si>
  <si>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</si>
  <si>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</si>
  <si>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</si>
  <si>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</si>
  <si>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</si>
  <si>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</si>
  <si>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</si>
  <si>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</si>
  <si>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</si>
  <si>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</si>
  <si>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</si>
  <si>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</si>
  <si>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</si>
  <si>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</si>
  <si>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</si>
  <si>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</si>
  <si>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</si>
  <si>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</si>
  <si>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</si>
  <si>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</si>
  <si>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</si>
  <si>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</si>
  <si>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</si>
  <si>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</si>
  <si>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</si>
  <si>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</si>
  <si>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</si>
  <si>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</si>
  <si>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</si>
  <si>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</si>
  <si>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</si>
  <si>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</si>
  <si>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</si>
  <si>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</si>
  <si>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</si>
  <si>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</si>
  <si>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</si>
  <si>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</si>
  <si>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</si>
  <si>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</si>
  <si>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</si>
  <si>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</si>
  <si>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</si>
  <si>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</si>
  <si>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</si>
  <si>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</si>
  <si>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</si>
  <si>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</si>
  <si>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</si>
  <si>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</si>
  <si>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</si>
  <si>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</si>
  <si>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</si>
  <si>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</si>
  <si>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</si>
  <si>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</si>
  <si>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</si>
  <si>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</si>
  <si>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</si>
  <si>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</si>
  <si>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</si>
  <si>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</si>
  <si>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</si>
  <si>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</si>
  <si>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</si>
  <si>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</si>
  <si>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</si>
  <si>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</si>
  <si>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</si>
  <si>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</si>
  <si>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</si>
  <si>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</si>
  <si>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</si>
  <si>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</si>
  <si>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</si>
  <si>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</si>
  <si>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</si>
  <si>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</si>
  <si>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</si>
  <si>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</si>
  <si>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</si>
  <si>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</si>
  <si>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</si>
  <si>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</si>
  <si>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</si>
  <si>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</si>
  <si>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</si>
  <si>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</si>
  <si>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</si>
  <si>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</si>
  <si>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</si>
  <si>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</si>
  <si>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</si>
  <si>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</si>
  <si>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</si>
  <si>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</si>
  <si>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</si>
  <si>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</si>
  <si>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</si>
  <si>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</si>
  <si>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</si>
  <si>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</si>
  <si>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</si>
  <si>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</si>
  <si>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</si>
  <si>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</si>
  <si>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</si>
  <si>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</si>
  <si>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</si>
  <si>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</si>
  <si>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</si>
  <si>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</si>
  <si>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</si>
  <si>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</si>
  <si>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</si>
  <si>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</si>
  <si>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</si>
  <si>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</si>
  <si>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</si>
  <si>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</si>
  <si>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</si>
  <si>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</si>
  <si>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</si>
  <si>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</si>
  <si>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</si>
  <si>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</si>
  <si>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</si>
  <si>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</si>
  <si>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</si>
  <si>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</si>
  <si>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</si>
  <si>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</si>
  <si>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</si>
  <si>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</si>
  <si>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</si>
  <si>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</si>
  <si>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</si>
  <si>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</si>
  <si>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</si>
  <si>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</si>
  <si>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</si>
  <si>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</si>
  <si>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</si>
  <si>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</si>
  <si>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</si>
  <si>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</si>
  <si>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</si>
  <si>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</si>
  <si>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</si>
  <si>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</si>
  <si>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</si>
  <si>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</si>
  <si>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</si>
  <si>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</si>
  <si>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</si>
  <si>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</si>
  <si>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</si>
  <si>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</si>
  <si>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</si>
  <si>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</si>
  <si>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</si>
  <si>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</si>
  <si>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</si>
  <si>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</si>
  <si>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</si>
  <si>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</si>
  <si>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</si>
  <si>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</si>
  <si>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</si>
  <si>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</si>
  <si>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</si>
  <si>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</si>
  <si>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</si>
  <si>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</si>
  <si>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</si>
  <si>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</si>
  <si>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</si>
  <si>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</si>
  <si>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</si>
  <si>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</si>
  <si>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</si>
  <si>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</si>
  <si>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</si>
  <si>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</si>
  <si>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</si>
  <si>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</si>
  <si>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</si>
  <si>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</si>
  <si>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</si>
  <si>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</si>
  <si>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</si>
  <si>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</si>
  <si>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</si>
  <si>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</si>
  <si>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</si>
  <si>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</si>
  <si>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</si>
  <si>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</si>
  <si>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</si>
  <si>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</si>
  <si>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</si>
  <si>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</si>
  <si>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</si>
  <si>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</si>
  <si>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</si>
  <si>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</si>
  <si>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</si>
  <si>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</si>
  <si>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</si>
  <si>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</si>
  <si>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</si>
  <si>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</si>
  <si>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</si>
  <si>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</si>
  <si>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</si>
  <si>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</si>
  <si>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</si>
  <si>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</si>
  <si>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</si>
  <si>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</si>
  <si>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</si>
  <si>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</si>
  <si>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</si>
  <si>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</si>
  <si>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</si>
  <si>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</si>
  <si>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</si>
  <si>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</si>
  <si>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</si>
  <si>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</si>
  <si>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</si>
  <si>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</si>
  <si>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</si>
  <si>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</si>
  <si>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</si>
  <si>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</si>
  <si>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</si>
  <si>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</si>
  <si>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</si>
  <si>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</si>
  <si>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</si>
  <si>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</si>
  <si>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</si>
  <si>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</si>
  <si>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</si>
  <si>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</si>
  <si>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</si>
  <si>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</si>
  <si>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</si>
  <si>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</si>
  <si>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</si>
  <si>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</si>
  <si>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</si>
  <si>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</si>
  <si>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</si>
  <si>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</si>
  <si>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</si>
  <si>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</si>
  <si>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</si>
  <si>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</si>
  <si>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</si>
  <si>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</si>
  <si>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</si>
  <si>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</si>
  <si>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</si>
  <si>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</si>
  <si>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</si>
  <si>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</si>
  <si>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</si>
  <si>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</si>
  <si>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</si>
  <si>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</si>
  <si>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</si>
  <si>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</si>
  <si>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</si>
  <si>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</si>
  <si>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</si>
  <si>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</si>
  <si>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</si>
  <si>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</si>
  <si>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</si>
  <si>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</si>
  <si>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</si>
  <si>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</si>
  <si>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</si>
  <si>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</si>
  <si>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</si>
  <si>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</si>
  <si>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</si>
  <si>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</si>
  <si>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</si>
  <si>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</si>
  <si>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</si>
  <si>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</si>
  <si>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</si>
  <si>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</si>
  <si>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</si>
  <si>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</si>
  <si>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</si>
  <si>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</si>
  <si>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</si>
  <si>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</si>
  <si>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</si>
  <si>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</si>
  <si>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</si>
  <si>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</si>
  <si>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</si>
  <si>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</si>
  <si>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</si>
  <si>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</si>
  <si>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</si>
  <si>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</si>
  <si>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</si>
  <si>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</si>
  <si>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</si>
  <si>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</si>
  <si>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</si>
  <si>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</si>
  <si>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</si>
  <si>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</si>
  <si>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</si>
  <si>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</si>
  <si>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</si>
  <si>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</si>
  <si>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</si>
  <si>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</si>
  <si>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</si>
  <si>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</si>
  <si>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</si>
  <si>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</si>
  <si>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</si>
  <si>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</si>
  <si>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</si>
  <si>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</si>
  <si>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</si>
  <si>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</si>
  <si>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</si>
  <si>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</si>
  <si>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</si>
  <si>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</si>
  <si>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</si>
  <si>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</si>
  <si>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</si>
  <si>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</si>
  <si>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</si>
  <si>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</si>
  <si>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</si>
  <si>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</si>
  <si>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</si>
  <si>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</si>
  <si>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</si>
  <si>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</si>
  <si>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</si>
  <si>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</si>
  <si>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</si>
  <si>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</si>
  <si>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</si>
  <si>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</si>
  <si>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</si>
  <si>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</si>
  <si>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</si>
  <si>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</si>
  <si>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</si>
  <si>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</si>
  <si>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</si>
  <si>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</si>
  <si>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</si>
  <si>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</si>
  <si>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</si>
  <si>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</si>
  <si>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</si>
  <si>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</si>
  <si>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</si>
  <si>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</si>
  <si>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</si>
  <si>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</si>
  <si>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</si>
  <si>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</si>
  <si>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</si>
  <si>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</si>
  <si>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</si>
  <si>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</si>
  <si>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</si>
  <si>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</si>
  <si>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</si>
  <si>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</si>
  <si>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</si>
  <si>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</si>
  <si>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</si>
  <si>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</si>
  <si>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</si>
  <si>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</si>
  <si>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</si>
  <si>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</si>
  <si>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</si>
  <si>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</si>
  <si>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</si>
  <si>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</si>
  <si>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</si>
  <si>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</si>
  <si>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</si>
  <si>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</si>
  <si>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</si>
  <si>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</si>
  <si>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</si>
  <si>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</si>
  <si>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</si>
  <si>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</si>
  <si>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</si>
  <si>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</si>
  <si>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</si>
  <si>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</si>
  <si>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</si>
  <si>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</si>
  <si>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</si>
  <si>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</si>
  <si>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</si>
  <si>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</si>
  <si>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</si>
  <si>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</si>
  <si>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</si>
  <si>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</si>
  <si>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</si>
  <si>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</si>
  <si>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</si>
  <si>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</si>
  <si>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</si>
  <si>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</si>
  <si>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</si>
  <si>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</si>
  <si>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</si>
  <si>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</si>
  <si>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</si>
  <si>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</si>
  <si>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</si>
  <si>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</si>
  <si>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</si>
  <si>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</si>
  <si>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</si>
  <si>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</si>
  <si>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</si>
  <si>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</si>
  <si>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</si>
  <si>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</si>
  <si>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</si>
  <si>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</si>
  <si>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</si>
  <si>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</si>
  <si>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</si>
  <si>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</si>
  <si>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</si>
  <si>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</si>
  <si>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</si>
  <si>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</si>
  <si>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</si>
  <si>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</si>
  <si>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</si>
  <si>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</si>
  <si>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</si>
  <si>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</si>
  <si>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</si>
  <si>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</si>
  <si>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</si>
  <si>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</si>
  <si>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</si>
  <si>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</si>
  <si>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</si>
  <si>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</si>
  <si>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</si>
  <si>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</si>
  <si>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</si>
  <si>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</si>
  <si>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</si>
  <si>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</si>
  <si>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</si>
  <si>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</si>
  <si>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</si>
  <si>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</si>
  <si>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</si>
  <si>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</si>
  <si>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</si>
  <si>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</si>
  <si>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</si>
  <si>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</si>
  <si>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</si>
  <si>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</si>
  <si>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</si>
  <si>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</si>
  <si>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</si>
  <si>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</si>
  <si>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</si>
  <si>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</si>
  <si>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</si>
  <si>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</si>
  <si>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</si>
  <si>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</si>
  <si>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</si>
  <si>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</si>
  <si>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</si>
  <si>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</si>
  <si>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</si>
  <si>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</si>
  <si>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</si>
  <si>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</si>
  <si>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</si>
  <si>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</si>
  <si>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</si>
  <si>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</si>
  <si>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</si>
  <si>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</si>
  <si>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</si>
  <si>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</si>
  <si>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</si>
  <si>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</si>
  <si>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</si>
  <si>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</si>
  <si>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</si>
  <si>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</si>
  <si>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</si>
  <si>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</si>
  <si>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</si>
  <si>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</si>
  <si>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</si>
  <si>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</si>
  <si>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</si>
  <si>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</si>
  <si>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</si>
  <si>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</si>
  <si>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</si>
  <si>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</si>
  <si>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</si>
  <si>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</si>
  <si>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</si>
  <si>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</si>
  <si>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</si>
  <si>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</si>
  <si>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</si>
  <si>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</si>
  <si>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</si>
  <si>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</si>
  <si>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</si>
  <si>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</si>
  <si>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</si>
  <si>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</si>
  <si>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</si>
  <si>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</si>
  <si>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</si>
  <si>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</si>
  <si>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</si>
  <si>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</si>
  <si>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</si>
  <si>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</si>
  <si>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</si>
  <si>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</si>
  <si>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</si>
  <si>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</si>
  <si>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</si>
  <si>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</si>
  <si>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</si>
  <si>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</si>
  <si>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</si>
  <si>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</si>
  <si>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</si>
  <si>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</si>
  <si>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</si>
  <si>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</si>
  <si>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</si>
  <si>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</si>
  <si>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</si>
  <si>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</si>
  <si>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</si>
  <si>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</si>
  <si>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</si>
  <si>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</si>
  <si>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</si>
  <si>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</si>
  <si>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</si>
  <si>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</si>
  <si>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</si>
  <si>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</si>
  <si>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</si>
  <si>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</si>
  <si>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</si>
  <si>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</si>
  <si>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</si>
  <si>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</si>
  <si>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</si>
  <si>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</si>
  <si>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</si>
  <si>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</si>
  <si>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</si>
  <si>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</si>
  <si>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</si>
  <si>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</si>
  <si>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</si>
  <si>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</si>
  <si>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</si>
  <si>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</si>
  <si>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</si>
  <si>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</si>
  <si>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</si>
  <si>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</si>
  <si>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</si>
  <si>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</si>
  <si>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</si>
  <si>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</si>
  <si>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</si>
  <si>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</si>
  <si>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</si>
  <si>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</si>
  <si>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</si>
  <si>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</si>
  <si>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</si>
  <si>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</si>
  <si>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</si>
  <si>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</si>
  <si>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</si>
  <si>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</si>
  <si>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</si>
  <si>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</si>
  <si>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</si>
  <si>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</si>
  <si>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</si>
  <si>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</si>
  <si>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</si>
  <si>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</si>
  <si>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</si>
  <si>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</si>
  <si>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</si>
  <si>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</si>
  <si>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</si>
  <si>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</si>
  <si>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</si>
  <si>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</si>
  <si>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</si>
  <si>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</si>
  <si>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</si>
  <si>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</si>
  <si>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</si>
  <si>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</si>
  <si>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</si>
  <si>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</si>
  <si>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</si>
  <si>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</si>
  <si>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</si>
  <si>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</si>
  <si>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</si>
  <si>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</si>
  <si>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</si>
  <si>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</si>
  <si>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</si>
  <si>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</si>
  <si>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</si>
  <si>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</si>
  <si>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</si>
  <si>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</si>
  <si>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</si>
  <si>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</si>
  <si>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</si>
  <si>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</si>
  <si>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</si>
  <si>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</si>
  <si>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</si>
  <si>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</si>
  <si>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</si>
  <si>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</si>
  <si>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</si>
  <si>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</si>
  <si>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</si>
  <si>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</si>
  <si>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</si>
  <si>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</si>
  <si>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</si>
  <si>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</si>
  <si>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</si>
  <si>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</si>
  <si>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</si>
  <si>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</si>
  <si>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</si>
  <si>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</si>
  <si>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</si>
  <si>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</si>
  <si>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</si>
  <si>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</si>
  <si>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</si>
  <si>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</si>
  <si>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</si>
  <si>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</si>
  <si>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</si>
  <si>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</si>
  <si>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</si>
  <si>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</si>
  <si>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</si>
  <si>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</si>
  <si>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</si>
  <si>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</si>
  <si>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</si>
  <si>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</si>
  <si>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</si>
  <si>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</si>
  <si>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</si>
  <si>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</si>
  <si>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</si>
  <si>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</si>
  <si>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</si>
  <si>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</si>
  <si>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</si>
  <si>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</si>
  <si>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</si>
  <si>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</si>
  <si>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</si>
  <si>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</si>
  <si>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</si>
  <si>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</si>
  <si>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</si>
  <si>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</si>
  <si>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</si>
  <si>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</si>
  <si>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</si>
  <si>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</si>
  <si>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</si>
  <si>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</si>
  <si>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</si>
  <si>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</si>
  <si>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</si>
  <si>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</si>
  <si>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</si>
  <si>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</si>
  <si>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</si>
  <si>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</si>
  <si>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</si>
  <si>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</si>
  <si>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</si>
  <si>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</si>
  <si>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</si>
  <si>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</si>
  <si>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</si>
  <si>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</si>
  <si>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</si>
  <si>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</si>
  <si>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</si>
  <si>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</si>
  <si>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</si>
  <si>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</si>
  <si>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</si>
  <si>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</si>
  <si>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</si>
  <si>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</si>
  <si>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</si>
  <si>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</si>
  <si>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</si>
  <si>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</si>
  <si>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</si>
  <si>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</si>
  <si>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</si>
  <si>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</si>
  <si>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</si>
  <si>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</si>
  <si>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</si>
  <si>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</si>
  <si>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</si>
  <si>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</si>
  <si>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</si>
  <si>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</si>
  <si>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</si>
  <si>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</si>
  <si>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</si>
  <si>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</si>
  <si>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</si>
  <si>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</si>
  <si>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</si>
  <si>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</si>
  <si>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</si>
  <si>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</si>
  <si>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</si>
  <si>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</si>
  <si>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</si>
  <si>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</si>
  <si>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</si>
  <si>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</si>
  <si>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</si>
  <si>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</si>
  <si>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</si>
  <si>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</si>
  <si>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</si>
  <si>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</si>
  <si>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</si>
  <si>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</si>
  <si>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</si>
  <si>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</si>
  <si>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</si>
  <si>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</si>
  <si>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</si>
  <si>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</si>
  <si>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</si>
  <si>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</si>
  <si>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</si>
  <si>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</si>
  <si>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</si>
  <si>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</si>
  <si>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</si>
  <si>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</si>
  <si>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</si>
  <si>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3335872172</t>
  </si>
  <si>
    <t>Abastecido</t>
  </si>
  <si>
    <t>Solucionado</t>
  </si>
  <si>
    <t>3335874798</t>
  </si>
  <si>
    <t>Closed</t>
  </si>
  <si>
    <t>3335876835</t>
  </si>
  <si>
    <t>3335877135</t>
  </si>
  <si>
    <t>3335877488</t>
  </si>
  <si>
    <t>3335877447</t>
  </si>
  <si>
    <t>3335877573</t>
  </si>
  <si>
    <t>3335877528</t>
  </si>
  <si>
    <t>3335878012</t>
  </si>
  <si>
    <t>3335877920</t>
  </si>
  <si>
    <t>3335877891</t>
  </si>
  <si>
    <t>3335877878</t>
  </si>
  <si>
    <t>3335877870</t>
  </si>
  <si>
    <t>3335877855</t>
  </si>
  <si>
    <t>3335877847</t>
  </si>
  <si>
    <t>3335877846</t>
  </si>
  <si>
    <t>3335877827</t>
  </si>
  <si>
    <t>3335877773</t>
  </si>
  <si>
    <t>3335878433</t>
  </si>
  <si>
    <t>3335878429</t>
  </si>
  <si>
    <t>3335878428</t>
  </si>
  <si>
    <t>3335878427</t>
  </si>
  <si>
    <t>3335878425</t>
  </si>
  <si>
    <t>3335878422</t>
  </si>
  <si>
    <t>3335878337</t>
  </si>
  <si>
    <t>3335878336</t>
  </si>
  <si>
    <t>3335878335</t>
  </si>
  <si>
    <t>3335878332</t>
  </si>
  <si>
    <t>3335878331</t>
  </si>
  <si>
    <t>3335878329</t>
  </si>
  <si>
    <t>3335878327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</si>
  <si>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</si>
  <si>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</si>
  <si>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</si>
  <si>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</si>
  <si>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</si>
  <si>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</si>
  <si>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</si>
  <si>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3335878445</t>
  </si>
  <si>
    <t>3335878444</t>
  </si>
  <si>
    <t>3335878459</t>
  </si>
  <si>
    <t>3335878458</t>
  </si>
  <si>
    <t>3335878456</t>
  </si>
  <si>
    <t>3335878455</t>
  </si>
  <si>
    <t>3335878453</t>
  </si>
  <si>
    <t>3335878451</t>
  </si>
  <si>
    <t>3335878450</t>
  </si>
  <si>
    <t xml:space="preserve"> FALLA NO CONFIRMADA.</t>
  </si>
  <si>
    <t>FALLA NO CONFIRMADA.</t>
  </si>
  <si>
    <t>3335878466</t>
  </si>
  <si>
    <t>3335878465</t>
  </si>
  <si>
    <t>3335878464</t>
  </si>
  <si>
    <t>3335878463</t>
  </si>
  <si>
    <t>3335878462</t>
  </si>
  <si>
    <t>3335878461</t>
  </si>
  <si>
    <t>3335878460</t>
  </si>
  <si>
    <t>07 Mayo de 2021</t>
  </si>
  <si>
    <t>En Servicio</t>
  </si>
  <si>
    <t>3335878975</t>
  </si>
  <si>
    <t>3335878963</t>
  </si>
  <si>
    <t>3335878957</t>
  </si>
  <si>
    <t>3335878945</t>
  </si>
  <si>
    <t>3335878862</t>
  </si>
  <si>
    <t>3335878795</t>
  </si>
  <si>
    <t>3335878730</t>
  </si>
  <si>
    <t>3335878727</t>
  </si>
  <si>
    <t>3335878726</t>
  </si>
  <si>
    <t>3335878719</t>
  </si>
  <si>
    <t>3335878717</t>
  </si>
  <si>
    <t>3335878714</t>
  </si>
  <si>
    <t>3335878710</t>
  </si>
  <si>
    <t>3335878706</t>
  </si>
  <si>
    <t>GAVETA DE DEPÓSITOS LLENA</t>
  </si>
  <si>
    <t>Morales Payano, Wilfredy Leandro</t>
  </si>
  <si>
    <t>Hold</t>
  </si>
  <si>
    <t>3335879055 </t>
  </si>
  <si>
    <t>3335879052 </t>
  </si>
  <si>
    <t>CARGA</t>
  </si>
  <si>
    <t>CARGA-EXITOSA</t>
  </si>
  <si>
    <t>3335879334</t>
  </si>
  <si>
    <t>3335879329</t>
  </si>
  <si>
    <t>3335879328</t>
  </si>
  <si>
    <t>3335879326</t>
  </si>
  <si>
    <t>3335879323</t>
  </si>
  <si>
    <t>3335879188</t>
  </si>
  <si>
    <t>3335879186</t>
  </si>
  <si>
    <t>3335879181</t>
  </si>
  <si>
    <t>3335879177</t>
  </si>
  <si>
    <t>3335879164</t>
  </si>
  <si>
    <t>3335879148</t>
  </si>
  <si>
    <t>3335879145</t>
  </si>
  <si>
    <t>3335879137</t>
  </si>
  <si>
    <t>3335879135</t>
  </si>
  <si>
    <t>3335879133</t>
  </si>
  <si>
    <t>3335879118</t>
  </si>
  <si>
    <t>3335879115</t>
  </si>
  <si>
    <t>3335879112</t>
  </si>
  <si>
    <t>3335879102</t>
  </si>
  <si>
    <t>3335879044</t>
  </si>
  <si>
    <t>3335879001</t>
  </si>
  <si>
    <t xml:space="preserve">Brioso Luciano, Cristino </t>
  </si>
  <si>
    <t>ReservaC Norte</t>
  </si>
  <si>
    <t>3335879255</t>
  </si>
  <si>
    <t>3335879254</t>
  </si>
  <si>
    <t>3335879253</t>
  </si>
  <si>
    <t>3335879249</t>
  </si>
  <si>
    <t>3335879236</t>
  </si>
  <si>
    <t>3335879232</t>
  </si>
  <si>
    <t>3335879226</t>
  </si>
  <si>
    <t>3335879223</t>
  </si>
  <si>
    <t>3335879222</t>
  </si>
  <si>
    <t>3335879220</t>
  </si>
  <si>
    <t>3335879218</t>
  </si>
  <si>
    <t>3335879215</t>
  </si>
  <si>
    <t>3335879213</t>
  </si>
  <si>
    <t>REINICIO-INHIBIDO</t>
  </si>
  <si>
    <t>REINICIO-LECTOR</t>
  </si>
  <si>
    <t xml:space="preserve">CARGA </t>
  </si>
  <si>
    <t>De La Cruz Marcelo, Mawel Andres</t>
  </si>
  <si>
    <t>REINICIO-EXITOSO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</si>
  <si>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</si>
  <si>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</si>
  <si>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</si>
  <si>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</si>
  <si>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</si>
  <si>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</si>
  <si>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</si>
  <si>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</si>
  <si>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3335879790</t>
  </si>
  <si>
    <t>3335879636</t>
  </si>
  <si>
    <t>3335879583</t>
  </si>
  <si>
    <t>3335879552</t>
  </si>
  <si>
    <t>3335879539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</si>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</sst>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11" fillId="5" borderId="64" xfId="0" applyNumberFormat="1" applyFont="1" applyFill="1" applyBorder="1" applyAlignment="1">
      <alignment horizontal="center" vertical="center" wrapText="1"/>
    </xf>
    <xf numFmtId="22" fontId="6" fillId="5" borderId="3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47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25.42578125" defaultRowHeight="15" x14ac:dyDescent="0.25"/>
  <cols>
    <col min="1" max="1" width="25.7109375" style="87" bestFit="1" customWidth="1"/>
    <col min="2" max="2" width="31.140625" style="112" customWidth="1"/>
    <col min="3" max="3" width="17.7109375" style="44" customWidth="1"/>
    <col min="4" max="4" width="29.42578125" style="87" customWidth="1"/>
    <col min="5" max="5" width="13.42578125" style="82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5" t="s">
        <v>2154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2636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ESTE</v>
      </c>
      <c r="B5" s="141" t="s">
        <v>2574</v>
      </c>
      <c r="C5" s="129">
        <v>44316.815462962964</v>
      </c>
      <c r="D5" s="129" t="s">
        <v>2181</v>
      </c>
      <c r="E5" s="130">
        <v>68</v>
      </c>
      <c r="F5" s="150" t="str">
        <f>VLOOKUP(E5,VIP!$A$2:$O12991,2,0)</f>
        <v>DRBR068</v>
      </c>
      <c r="G5" s="134" t="str">
        <f>VLOOKUP(E5,'LISTADO ATM'!$A$2:$B$898,2,0)</f>
        <v xml:space="preserve">ATM Hotel Nickelodeon (Punta Cana) </v>
      </c>
      <c r="H5" s="134" t="str">
        <f>VLOOKUP(E5,VIP!$A$2:$O17912,7,FALSE)</f>
        <v>Si</v>
      </c>
      <c r="I5" s="134" t="str">
        <f>VLOOKUP(E5,VIP!$A$2:$O9877,8,FALSE)</f>
        <v>Si</v>
      </c>
      <c r="J5" s="134" t="str">
        <f>VLOOKUP(E5,VIP!$A$2:$O9827,8,FALSE)</f>
        <v>Si</v>
      </c>
      <c r="K5" s="134" t="str">
        <f>VLOOKUP(E5,VIP!$A$2:$O13401,6,0)</f>
        <v>NO</v>
      </c>
      <c r="L5" s="132" t="s">
        <v>2220</v>
      </c>
      <c r="M5" s="128" t="s">
        <v>2456</v>
      </c>
      <c r="N5" s="147" t="s">
        <v>2463</v>
      </c>
      <c r="O5" s="144" t="s">
        <v>2465</v>
      </c>
      <c r="P5" s="133"/>
      <c r="Q5" s="128" t="s">
        <v>2220</v>
      </c>
    </row>
    <row r="6" spans="1:17" ht="18" x14ac:dyDescent="0.25">
      <c r="A6" s="134" t="str">
        <f>VLOOKUP(E6,'LISTADO ATM'!$A$2:$C$899,3,0)</f>
        <v>DISTRITO NACIONAL</v>
      </c>
      <c r="B6" s="141" t="s">
        <v>2577</v>
      </c>
      <c r="C6" s="129">
        <v>44319.240613425929</v>
      </c>
      <c r="D6" s="129" t="s">
        <v>2483</v>
      </c>
      <c r="E6" s="130">
        <v>239</v>
      </c>
      <c r="F6" s="150" t="str">
        <f>VLOOKUP(E6,VIP!$A$2:$O12920,2,0)</f>
        <v>DRBR239</v>
      </c>
      <c r="G6" s="134" t="str">
        <f>VLOOKUP(E6,'LISTADO ATM'!$A$2:$B$898,2,0)</f>
        <v xml:space="preserve">ATM Autobanco Charles de Gaulle </v>
      </c>
      <c r="H6" s="134" t="str">
        <f>VLOOKUP(E6,VIP!$A$2:$O17841,7,FALSE)</f>
        <v>Si</v>
      </c>
      <c r="I6" s="134" t="str">
        <f>VLOOKUP(E6,VIP!$A$2:$O9806,8,FALSE)</f>
        <v>Si</v>
      </c>
      <c r="J6" s="134" t="str">
        <f>VLOOKUP(E6,VIP!$A$2:$O9756,8,FALSE)</f>
        <v>Si</v>
      </c>
      <c r="K6" s="134" t="str">
        <f>VLOOKUP(E6,VIP!$A$2:$O13330,6,0)</f>
        <v>SI</v>
      </c>
      <c r="L6" s="132" t="s">
        <v>2450</v>
      </c>
      <c r="M6" s="157" t="s">
        <v>2637</v>
      </c>
      <c r="N6" s="147" t="s">
        <v>2463</v>
      </c>
      <c r="O6" s="144" t="s">
        <v>2484</v>
      </c>
      <c r="P6" s="133"/>
      <c r="Q6" s="158">
        <v>44323.554861111108</v>
      </c>
    </row>
    <row r="7" spans="1:17" ht="18" x14ac:dyDescent="0.25">
      <c r="A7" s="134" t="str">
        <f>VLOOKUP(E7,'LISTADO ATM'!$A$2:$C$899,3,0)</f>
        <v>DISTRITO NACIONAL</v>
      </c>
      <c r="B7" s="141" t="s">
        <v>2580</v>
      </c>
      <c r="C7" s="129">
        <v>44320.485891203702</v>
      </c>
      <c r="D7" s="129" t="s">
        <v>2181</v>
      </c>
      <c r="E7" s="130">
        <v>407</v>
      </c>
      <c r="F7" s="150" t="str">
        <f>VLOOKUP(E7,VIP!$A$2:$O12988,2,0)</f>
        <v>DRBR407</v>
      </c>
      <c r="G7" s="134" t="str">
        <f>VLOOKUP(E7,'LISTADO ATM'!$A$2:$B$898,2,0)</f>
        <v xml:space="preserve">ATM Multicentro La Sirena Villa Mella </v>
      </c>
      <c r="H7" s="134" t="str">
        <f>VLOOKUP(E7,VIP!$A$2:$O17909,7,FALSE)</f>
        <v>Si</v>
      </c>
      <c r="I7" s="134" t="str">
        <f>VLOOKUP(E7,VIP!$A$2:$O9874,8,FALSE)</f>
        <v>Si</v>
      </c>
      <c r="J7" s="134" t="str">
        <f>VLOOKUP(E7,VIP!$A$2:$O9824,8,FALSE)</f>
        <v>Si</v>
      </c>
      <c r="K7" s="134" t="str">
        <f>VLOOKUP(E7,VIP!$A$2:$O13398,6,0)</f>
        <v>NO</v>
      </c>
      <c r="L7" s="132" t="s">
        <v>2220</v>
      </c>
      <c r="M7" s="128" t="s">
        <v>2456</v>
      </c>
      <c r="N7" s="147" t="s">
        <v>2463</v>
      </c>
      <c r="O7" s="144" t="s">
        <v>2465</v>
      </c>
      <c r="P7" s="134"/>
      <c r="Q7" s="128" t="s">
        <v>2220</v>
      </c>
    </row>
    <row r="8" spans="1:17" ht="18" x14ac:dyDescent="0.25">
      <c r="A8" s="134" t="str">
        <f>VLOOKUP(E8,'LISTADO ATM'!$A$2:$C$899,3,0)</f>
        <v>DISTRITO NACIONAL</v>
      </c>
      <c r="B8" s="141" t="s">
        <v>2582</v>
      </c>
      <c r="C8" s="129">
        <v>44321.64875</v>
      </c>
      <c r="D8" s="129" t="s">
        <v>2181</v>
      </c>
      <c r="E8" s="130">
        <v>589</v>
      </c>
      <c r="F8" s="151" t="str">
        <f>VLOOKUP(E8,VIP!$A$2:$O12997,2,0)</f>
        <v>DRBR23E</v>
      </c>
      <c r="G8" s="134" t="str">
        <f>VLOOKUP(E8,'LISTADO ATM'!$A$2:$B$898,2,0)</f>
        <v xml:space="preserve">ATM S/M Bravo San Vicente de Paul </v>
      </c>
      <c r="H8" s="134" t="str">
        <f>VLOOKUP(E8,VIP!$A$2:$O17918,7,FALSE)</f>
        <v>Si</v>
      </c>
      <c r="I8" s="134" t="str">
        <f>VLOOKUP(E8,VIP!$A$2:$O9883,8,FALSE)</f>
        <v>No</v>
      </c>
      <c r="J8" s="134" t="str">
        <f>VLOOKUP(E8,VIP!$A$2:$O9833,8,FALSE)</f>
        <v>No</v>
      </c>
      <c r="K8" s="134" t="str">
        <f>VLOOKUP(E8,VIP!$A$2:$O13407,6,0)</f>
        <v>NO</v>
      </c>
      <c r="L8" s="132" t="s">
        <v>2220</v>
      </c>
      <c r="M8" s="157" t="s">
        <v>2637</v>
      </c>
      <c r="N8" s="147" t="s">
        <v>2463</v>
      </c>
      <c r="O8" s="144" t="s">
        <v>2465</v>
      </c>
      <c r="P8" s="133"/>
      <c r="Q8" s="158">
        <v>44323.551388888889</v>
      </c>
    </row>
    <row r="9" spans="1:17" ht="18" x14ac:dyDescent="0.25">
      <c r="A9" s="134" t="str">
        <f>VLOOKUP(E9,'LISTADO ATM'!$A$2:$C$899,3,0)</f>
        <v>DISTRITO NACIONAL</v>
      </c>
      <c r="B9" s="141" t="s">
        <v>2583</v>
      </c>
      <c r="C9" s="129">
        <v>44321.950173611112</v>
      </c>
      <c r="D9" s="129" t="s">
        <v>2459</v>
      </c>
      <c r="E9" s="130">
        <v>87</v>
      </c>
      <c r="F9" s="151" t="str">
        <f>VLOOKUP(E9,VIP!$A$2:$O12957,2,0)</f>
        <v>DRBR087</v>
      </c>
      <c r="G9" s="134" t="str">
        <f>VLOOKUP(E9,'LISTADO ATM'!$A$2:$B$898,2,0)</f>
        <v xml:space="preserve">ATM Autoservicio Sarasota </v>
      </c>
      <c r="H9" s="134" t="str">
        <f>VLOOKUP(E9,VIP!$A$2:$O17878,7,FALSE)</f>
        <v>Si</v>
      </c>
      <c r="I9" s="134" t="str">
        <f>VLOOKUP(E9,VIP!$A$2:$O9843,8,FALSE)</f>
        <v>Si</v>
      </c>
      <c r="J9" s="134" t="str">
        <f>VLOOKUP(E9,VIP!$A$2:$O9793,8,FALSE)</f>
        <v>Si</v>
      </c>
      <c r="K9" s="134" t="str">
        <f>VLOOKUP(E9,VIP!$A$2:$O13367,6,0)</f>
        <v>NO</v>
      </c>
      <c r="L9" s="132" t="s">
        <v>2575</v>
      </c>
      <c r="M9" s="157" t="s">
        <v>2637</v>
      </c>
      <c r="N9" s="147" t="s">
        <v>2463</v>
      </c>
      <c r="O9" s="144" t="s">
        <v>2464</v>
      </c>
      <c r="P9" s="133"/>
      <c r="Q9" s="158">
        <v>44323.549305555556</v>
      </c>
    </row>
    <row r="10" spans="1:17" ht="18" x14ac:dyDescent="0.25">
      <c r="A10" s="134" t="str">
        <f>VLOOKUP(E10,'LISTADO ATM'!$A$2:$C$899,3,0)</f>
        <v>DISTRITO NACIONAL</v>
      </c>
      <c r="B10" s="141" t="s">
        <v>2585</v>
      </c>
      <c r="C10" s="129">
        <v>44322.407766203702</v>
      </c>
      <c r="D10" s="129" t="s">
        <v>2459</v>
      </c>
      <c r="E10" s="130">
        <v>697</v>
      </c>
      <c r="F10" s="151" t="str">
        <f>VLOOKUP(E10,VIP!$A$2:$O12963,2,0)</f>
        <v>DRBR697</v>
      </c>
      <c r="G10" s="134" t="str">
        <f>VLOOKUP(E10,'LISTADO ATM'!$A$2:$B$898,2,0)</f>
        <v>ATM Hipermercado Olé Ciudad Juan Bosch</v>
      </c>
      <c r="H10" s="134" t="str">
        <f>VLOOKUP(E10,VIP!$A$2:$O17884,7,FALSE)</f>
        <v>Si</v>
      </c>
      <c r="I10" s="134" t="str">
        <f>VLOOKUP(E10,VIP!$A$2:$O9849,8,FALSE)</f>
        <v>Si</v>
      </c>
      <c r="J10" s="134" t="str">
        <f>VLOOKUP(E10,VIP!$A$2:$O9799,8,FALSE)</f>
        <v>Si</v>
      </c>
      <c r="K10" s="134" t="str">
        <f>VLOOKUP(E10,VIP!$A$2:$O13373,6,0)</f>
        <v>NO</v>
      </c>
      <c r="L10" s="132" t="s">
        <v>2419</v>
      </c>
      <c r="M10" s="157" t="s">
        <v>2637</v>
      </c>
      <c r="N10" s="147" t="s">
        <v>2463</v>
      </c>
      <c r="O10" s="144" t="s">
        <v>2464</v>
      </c>
      <c r="P10" s="133"/>
      <c r="Q10" s="158">
        <v>44323.561111111114</v>
      </c>
    </row>
    <row r="11" spans="1:17" ht="18" x14ac:dyDescent="0.25">
      <c r="A11" s="134" t="str">
        <f>VLOOKUP(E11,'LISTADO ATM'!$A$2:$C$899,3,0)</f>
        <v>DISTRITO NACIONAL</v>
      </c>
      <c r="B11" s="141" t="s">
        <v>2584</v>
      </c>
      <c r="C11" s="129">
        <v>44322.419293981482</v>
      </c>
      <c r="D11" s="129" t="s">
        <v>2181</v>
      </c>
      <c r="E11" s="130">
        <v>487</v>
      </c>
      <c r="F11" s="151" t="str">
        <f>VLOOKUP(E11,VIP!$A$2:$O12960,2,0)</f>
        <v>DRBR487</v>
      </c>
      <c r="G11" s="134" t="str">
        <f>VLOOKUP(E11,'LISTADO ATM'!$A$2:$B$898,2,0)</f>
        <v xml:space="preserve">ATM Olé Hainamosa </v>
      </c>
      <c r="H11" s="134" t="str">
        <f>VLOOKUP(E11,VIP!$A$2:$O17881,7,FALSE)</f>
        <v>Si</v>
      </c>
      <c r="I11" s="134" t="str">
        <f>VLOOKUP(E11,VIP!$A$2:$O9846,8,FALSE)</f>
        <v>Si</v>
      </c>
      <c r="J11" s="134" t="str">
        <f>VLOOKUP(E11,VIP!$A$2:$O9796,8,FALSE)</f>
        <v>Si</v>
      </c>
      <c r="K11" s="134" t="str">
        <f>VLOOKUP(E11,VIP!$A$2:$O13370,6,0)</f>
        <v>SI</v>
      </c>
      <c r="L11" s="132" t="s">
        <v>2220</v>
      </c>
      <c r="M11" s="128" t="s">
        <v>2456</v>
      </c>
      <c r="N11" s="147" t="s">
        <v>2581</v>
      </c>
      <c r="O11" s="144" t="s">
        <v>2465</v>
      </c>
      <c r="P11" s="133"/>
      <c r="Q11" s="128" t="s">
        <v>2220</v>
      </c>
    </row>
    <row r="12" spans="1:17" ht="18" x14ac:dyDescent="0.25">
      <c r="A12" s="134" t="str">
        <f>VLOOKUP(E12,'LISTADO ATM'!$A$2:$C$899,3,0)</f>
        <v>ESTE</v>
      </c>
      <c r="B12" s="141" t="s">
        <v>2587</v>
      </c>
      <c r="C12" s="129">
        <v>44322.429895833331</v>
      </c>
      <c r="D12" s="129" t="s">
        <v>2181</v>
      </c>
      <c r="E12" s="130">
        <v>399</v>
      </c>
      <c r="F12" s="151" t="str">
        <f>VLOOKUP(E12,VIP!$A$2:$O12963,2,0)</f>
        <v>DRBR399</v>
      </c>
      <c r="G12" s="134" t="str">
        <f>VLOOKUP(E12,'LISTADO ATM'!$A$2:$B$898,2,0)</f>
        <v xml:space="preserve">ATM Oficina La Romana II </v>
      </c>
      <c r="H12" s="134" t="str">
        <f>VLOOKUP(E12,VIP!$A$2:$O17884,7,FALSE)</f>
        <v>Si</v>
      </c>
      <c r="I12" s="134" t="str">
        <f>VLOOKUP(E12,VIP!$A$2:$O9849,8,FALSE)</f>
        <v>Si</v>
      </c>
      <c r="J12" s="134" t="str">
        <f>VLOOKUP(E12,VIP!$A$2:$O9799,8,FALSE)</f>
        <v>Si</v>
      </c>
      <c r="K12" s="134" t="str">
        <f>VLOOKUP(E12,VIP!$A$2:$O13373,6,0)</f>
        <v>NO</v>
      </c>
      <c r="L12" s="132" t="s">
        <v>2513</v>
      </c>
      <c r="M12" s="157" t="s">
        <v>2637</v>
      </c>
      <c r="N12" s="147" t="s">
        <v>2463</v>
      </c>
      <c r="O12" s="144" t="s">
        <v>2465</v>
      </c>
      <c r="P12" s="133"/>
      <c r="Q12" s="158">
        <v>44323.38958333333</v>
      </c>
    </row>
    <row r="13" spans="1:17" ht="18" x14ac:dyDescent="0.25">
      <c r="A13" s="134" t="str">
        <f>VLOOKUP(E13,'LISTADO ATM'!$A$2:$C$899,3,0)</f>
        <v>DISTRITO NACIONAL</v>
      </c>
      <c r="B13" s="141" t="s">
        <v>2586</v>
      </c>
      <c r="C13" s="129">
        <v>44322.448287037034</v>
      </c>
      <c r="D13" s="129" t="s">
        <v>2459</v>
      </c>
      <c r="E13" s="130">
        <v>578</v>
      </c>
      <c r="F13" s="151" t="str">
        <f>VLOOKUP(E13,VIP!$A$2:$O12962,2,0)</f>
        <v>DRBR324</v>
      </c>
      <c r="G13" s="134" t="str">
        <f>VLOOKUP(E13,'LISTADO ATM'!$A$2:$B$898,2,0)</f>
        <v xml:space="preserve">ATM Procuraduría General de la República </v>
      </c>
      <c r="H13" s="134" t="str">
        <f>VLOOKUP(E13,VIP!$A$2:$O17883,7,FALSE)</f>
        <v>Si</v>
      </c>
      <c r="I13" s="134" t="str">
        <f>VLOOKUP(E13,VIP!$A$2:$O9848,8,FALSE)</f>
        <v>No</v>
      </c>
      <c r="J13" s="134" t="str">
        <f>VLOOKUP(E13,VIP!$A$2:$O9798,8,FALSE)</f>
        <v>No</v>
      </c>
      <c r="K13" s="134" t="str">
        <f>VLOOKUP(E13,VIP!$A$2:$O13372,6,0)</f>
        <v>NO</v>
      </c>
      <c r="L13" s="132" t="s">
        <v>2419</v>
      </c>
      <c r="M13" s="157" t="s">
        <v>2637</v>
      </c>
      <c r="N13" s="147" t="s">
        <v>2463</v>
      </c>
      <c r="O13" s="144" t="s">
        <v>2464</v>
      </c>
      <c r="P13" s="133"/>
      <c r="Q13" s="158">
        <v>44323.440972222219</v>
      </c>
    </row>
    <row r="14" spans="1:17" ht="18" x14ac:dyDescent="0.25">
      <c r="A14" s="134" t="str">
        <f>VLOOKUP(E14,'LISTADO ATM'!$A$2:$C$899,3,0)</f>
        <v>DISTRITO NACIONAL</v>
      </c>
      <c r="B14" s="141" t="s">
        <v>2597</v>
      </c>
      <c r="C14" s="129">
        <v>44322.51190972222</v>
      </c>
      <c r="D14" s="129" t="s">
        <v>2181</v>
      </c>
      <c r="E14" s="130">
        <v>493</v>
      </c>
      <c r="F14" s="151" t="str">
        <f>VLOOKUP(E14,VIP!$A$2:$O12979,2,0)</f>
        <v>DRBR493</v>
      </c>
      <c r="G14" s="134" t="str">
        <f>VLOOKUP(E14,'LISTADO ATM'!$A$2:$B$898,2,0)</f>
        <v xml:space="preserve">ATM Oficina Haina Occidental II </v>
      </c>
      <c r="H14" s="134" t="str">
        <f>VLOOKUP(E14,VIP!$A$2:$O17900,7,FALSE)</f>
        <v>Si</v>
      </c>
      <c r="I14" s="134" t="str">
        <f>VLOOKUP(E14,VIP!$A$2:$O9865,8,FALSE)</f>
        <v>Si</v>
      </c>
      <c r="J14" s="134" t="str">
        <f>VLOOKUP(E14,VIP!$A$2:$O9815,8,FALSE)</f>
        <v>Si</v>
      </c>
      <c r="K14" s="134" t="str">
        <f>VLOOKUP(E14,VIP!$A$2:$O13389,6,0)</f>
        <v>NO</v>
      </c>
      <c r="L14" s="132" t="s">
        <v>2220</v>
      </c>
      <c r="M14" s="128" t="s">
        <v>2456</v>
      </c>
      <c r="N14" s="147" t="s">
        <v>2463</v>
      </c>
      <c r="O14" s="144" t="s">
        <v>2465</v>
      </c>
      <c r="P14" s="133"/>
      <c r="Q14" s="128" t="s">
        <v>2220</v>
      </c>
    </row>
    <row r="15" spans="1:17" ht="18" x14ac:dyDescent="0.25">
      <c r="A15" s="134" t="str">
        <f>VLOOKUP(E15,'LISTADO ATM'!$A$2:$C$899,3,0)</f>
        <v>DISTRITO NACIONAL</v>
      </c>
      <c r="B15" s="141" t="s">
        <v>2596</v>
      </c>
      <c r="C15" s="129">
        <v>44322.536620370367</v>
      </c>
      <c r="D15" s="129" t="s">
        <v>2181</v>
      </c>
      <c r="E15" s="130">
        <v>911</v>
      </c>
      <c r="F15" s="152" t="str">
        <f>VLOOKUP(E15,VIP!$A$2:$O12976,2,0)</f>
        <v>DRBR911</v>
      </c>
      <c r="G15" s="134" t="str">
        <f>VLOOKUP(E15,'LISTADO ATM'!$A$2:$B$898,2,0)</f>
        <v xml:space="preserve">ATM Oficina Venezuela II </v>
      </c>
      <c r="H15" s="134" t="str">
        <f>VLOOKUP(E15,VIP!$A$2:$O17897,7,FALSE)</f>
        <v>Si</v>
      </c>
      <c r="I15" s="134" t="str">
        <f>VLOOKUP(E15,VIP!$A$2:$O9862,8,FALSE)</f>
        <v>Si</v>
      </c>
      <c r="J15" s="134" t="str">
        <f>VLOOKUP(E15,VIP!$A$2:$O9812,8,FALSE)</f>
        <v>Si</v>
      </c>
      <c r="K15" s="134" t="str">
        <f>VLOOKUP(E15,VIP!$A$2:$O13386,6,0)</f>
        <v>SI</v>
      </c>
      <c r="L15" s="132" t="s">
        <v>2428</v>
      </c>
      <c r="M15" s="157" t="s">
        <v>2637</v>
      </c>
      <c r="N15" s="147" t="s">
        <v>2463</v>
      </c>
      <c r="O15" s="144" t="s">
        <v>2465</v>
      </c>
      <c r="P15" s="133"/>
      <c r="Q15" s="158">
        <v>44323.393750000003</v>
      </c>
    </row>
    <row r="16" spans="1:17" ht="18" x14ac:dyDescent="0.25">
      <c r="A16" s="134" t="str">
        <f>VLOOKUP(E16,'LISTADO ATM'!$A$2:$C$899,3,0)</f>
        <v>DISTRITO NACIONAL</v>
      </c>
      <c r="B16" s="141" t="s">
        <v>2595</v>
      </c>
      <c r="C16" s="129">
        <v>44322.546458333331</v>
      </c>
      <c r="D16" s="129" t="s">
        <v>2181</v>
      </c>
      <c r="E16" s="130">
        <v>416</v>
      </c>
      <c r="F16" s="152" t="str">
        <f>VLOOKUP(E16,VIP!$A$2:$O12974,2,0)</f>
        <v>DRBR416</v>
      </c>
      <c r="G16" s="134" t="str">
        <f>VLOOKUP(E16,'LISTADO ATM'!$A$2:$B$898,2,0)</f>
        <v xml:space="preserve">ATM Autobanco San Martín II </v>
      </c>
      <c r="H16" s="134" t="str">
        <f>VLOOKUP(E16,VIP!$A$2:$O17895,7,FALSE)</f>
        <v>Si</v>
      </c>
      <c r="I16" s="134" t="str">
        <f>VLOOKUP(E16,VIP!$A$2:$O9860,8,FALSE)</f>
        <v>Si</v>
      </c>
      <c r="J16" s="134" t="str">
        <f>VLOOKUP(E16,VIP!$A$2:$O9810,8,FALSE)</f>
        <v>Si</v>
      </c>
      <c r="K16" s="134" t="str">
        <f>VLOOKUP(E16,VIP!$A$2:$O13384,6,0)</f>
        <v>NO</v>
      </c>
      <c r="L16" s="132" t="s">
        <v>2479</v>
      </c>
      <c r="M16" s="157" t="s">
        <v>2637</v>
      </c>
      <c r="N16" s="147" t="s">
        <v>2463</v>
      </c>
      <c r="O16" s="144" t="s">
        <v>2465</v>
      </c>
      <c r="P16" s="133"/>
      <c r="Q16" s="158">
        <v>44323.447222222225</v>
      </c>
    </row>
    <row r="17" spans="1:17" ht="18" x14ac:dyDescent="0.25">
      <c r="A17" s="134" t="str">
        <f>VLOOKUP(E17,'LISTADO ATM'!$A$2:$C$899,3,0)</f>
        <v>DISTRITO NACIONAL</v>
      </c>
      <c r="B17" s="141" t="s">
        <v>2594</v>
      </c>
      <c r="C17" s="129">
        <v>44322.547974537039</v>
      </c>
      <c r="D17" s="129" t="s">
        <v>2181</v>
      </c>
      <c r="E17" s="130">
        <v>821</v>
      </c>
      <c r="F17" s="152" t="str">
        <f>VLOOKUP(E17,VIP!$A$2:$O12973,2,0)</f>
        <v>DRBR821</v>
      </c>
      <c r="G17" s="134" t="str">
        <f>VLOOKUP(E17,'LISTADO ATM'!$A$2:$B$898,2,0)</f>
        <v xml:space="preserve">ATM S/M Bravo Churchill </v>
      </c>
      <c r="H17" s="134" t="str">
        <f>VLOOKUP(E17,VIP!$A$2:$O17894,7,FALSE)</f>
        <v>Si</v>
      </c>
      <c r="I17" s="134" t="str">
        <f>VLOOKUP(E17,VIP!$A$2:$O9859,8,FALSE)</f>
        <v>No</v>
      </c>
      <c r="J17" s="134" t="str">
        <f>VLOOKUP(E17,VIP!$A$2:$O9809,8,FALSE)</f>
        <v>No</v>
      </c>
      <c r="K17" s="134" t="str">
        <f>VLOOKUP(E17,VIP!$A$2:$O13383,6,0)</f>
        <v>SI</v>
      </c>
      <c r="L17" s="132" t="s">
        <v>2220</v>
      </c>
      <c r="M17" s="157" t="s">
        <v>2637</v>
      </c>
      <c r="N17" s="147" t="s">
        <v>2463</v>
      </c>
      <c r="O17" s="144" t="s">
        <v>2465</v>
      </c>
      <c r="P17" s="133"/>
      <c r="Q17" s="158">
        <v>44323.631944444445</v>
      </c>
    </row>
    <row r="18" spans="1:17" ht="18" x14ac:dyDescent="0.25">
      <c r="A18" s="134" t="str">
        <f>VLOOKUP(E18,'LISTADO ATM'!$A$2:$C$899,3,0)</f>
        <v>DISTRITO NACIONAL</v>
      </c>
      <c r="B18" s="141" t="s">
        <v>2593</v>
      </c>
      <c r="C18" s="129">
        <v>44322.555462962962</v>
      </c>
      <c r="D18" s="129" t="s">
        <v>2459</v>
      </c>
      <c r="E18" s="130">
        <v>13</v>
      </c>
      <c r="F18" s="152" t="str">
        <f>VLOOKUP(E18,VIP!$A$2:$O12972,2,0)</f>
        <v>DRBR013</v>
      </c>
      <c r="G18" s="134" t="str">
        <f>VLOOKUP(E18,'LISTADO ATM'!$A$2:$B$898,2,0)</f>
        <v xml:space="preserve">ATM CDEEE </v>
      </c>
      <c r="H18" s="134" t="str">
        <f>VLOOKUP(E18,VIP!$A$2:$O17893,7,FALSE)</f>
        <v>Si</v>
      </c>
      <c r="I18" s="134" t="str">
        <f>VLOOKUP(E18,VIP!$A$2:$O9858,8,FALSE)</f>
        <v>Si</v>
      </c>
      <c r="J18" s="134" t="str">
        <f>VLOOKUP(E18,VIP!$A$2:$O9808,8,FALSE)</f>
        <v>Si</v>
      </c>
      <c r="K18" s="134" t="str">
        <f>VLOOKUP(E18,VIP!$A$2:$O13382,6,0)</f>
        <v>NO</v>
      </c>
      <c r="L18" s="132" t="s">
        <v>2450</v>
      </c>
      <c r="M18" s="128" t="s">
        <v>2456</v>
      </c>
      <c r="N18" s="147" t="s">
        <v>2463</v>
      </c>
      <c r="O18" s="144" t="s">
        <v>2464</v>
      </c>
      <c r="P18" s="133"/>
      <c r="Q18" s="128" t="s">
        <v>2450</v>
      </c>
    </row>
    <row r="19" spans="1:17" ht="18" x14ac:dyDescent="0.25">
      <c r="A19" s="134" t="str">
        <f>VLOOKUP(E19,'LISTADO ATM'!$A$2:$C$899,3,0)</f>
        <v>DISTRITO NACIONAL</v>
      </c>
      <c r="B19" s="141" t="s">
        <v>2592</v>
      </c>
      <c r="C19" s="129">
        <v>44322.560173611113</v>
      </c>
      <c r="D19" s="129" t="s">
        <v>2459</v>
      </c>
      <c r="E19" s="130">
        <v>879</v>
      </c>
      <c r="F19" s="152" t="str">
        <f>VLOOKUP(E19,VIP!$A$2:$O12970,2,0)</f>
        <v>DRBR879</v>
      </c>
      <c r="G19" s="134" t="str">
        <f>VLOOKUP(E19,'LISTADO ATM'!$A$2:$B$898,2,0)</f>
        <v xml:space="preserve">ATM Plaza Metropolitana </v>
      </c>
      <c r="H19" s="134" t="str">
        <f>VLOOKUP(E19,VIP!$A$2:$O17891,7,FALSE)</f>
        <v>Si</v>
      </c>
      <c r="I19" s="134" t="str">
        <f>VLOOKUP(E19,VIP!$A$2:$O9856,8,FALSE)</f>
        <v>Si</v>
      </c>
      <c r="J19" s="134" t="str">
        <f>VLOOKUP(E19,VIP!$A$2:$O9806,8,FALSE)</f>
        <v>Si</v>
      </c>
      <c r="K19" s="134" t="str">
        <f>VLOOKUP(E19,VIP!$A$2:$O13380,6,0)</f>
        <v>NO</v>
      </c>
      <c r="L19" s="132" t="s">
        <v>2450</v>
      </c>
      <c r="M19" s="157" t="s">
        <v>2637</v>
      </c>
      <c r="N19" s="147" t="s">
        <v>2463</v>
      </c>
      <c r="O19" s="144" t="s">
        <v>2464</v>
      </c>
      <c r="P19" s="133"/>
      <c r="Q19" s="158">
        <v>44323.559027777781</v>
      </c>
    </row>
    <row r="20" spans="1:17" ht="18" x14ac:dyDescent="0.25">
      <c r="A20" s="134" t="str">
        <f>VLOOKUP(E20,'LISTADO ATM'!$A$2:$C$899,3,0)</f>
        <v>ESTE</v>
      </c>
      <c r="B20" s="141" t="s">
        <v>2591</v>
      </c>
      <c r="C20" s="129">
        <v>44322.561782407407</v>
      </c>
      <c r="D20" s="129" t="s">
        <v>2459</v>
      </c>
      <c r="E20" s="130">
        <v>211</v>
      </c>
      <c r="F20" s="152" t="str">
        <f>VLOOKUP(E20,VIP!$A$2:$O12967,2,0)</f>
        <v>DRBR211</v>
      </c>
      <c r="G20" s="134" t="str">
        <f>VLOOKUP(E20,'LISTADO ATM'!$A$2:$B$898,2,0)</f>
        <v xml:space="preserve">ATM Oficina La Romana I </v>
      </c>
      <c r="H20" s="134" t="str">
        <f>VLOOKUP(E20,VIP!$A$2:$O17888,7,FALSE)</f>
        <v>Si</v>
      </c>
      <c r="I20" s="134" t="str">
        <f>VLOOKUP(E20,VIP!$A$2:$O9853,8,FALSE)</f>
        <v>Si</v>
      </c>
      <c r="J20" s="134" t="str">
        <f>VLOOKUP(E20,VIP!$A$2:$O9803,8,FALSE)</f>
        <v>Si</v>
      </c>
      <c r="K20" s="134" t="str">
        <f>VLOOKUP(E20,VIP!$A$2:$O13377,6,0)</f>
        <v>NO</v>
      </c>
      <c r="L20" s="132" t="s">
        <v>2419</v>
      </c>
      <c r="M20" s="157" t="s">
        <v>2637</v>
      </c>
      <c r="N20" s="147" t="s">
        <v>2463</v>
      </c>
      <c r="O20" s="144" t="s">
        <v>2464</v>
      </c>
      <c r="P20" s="133"/>
      <c r="Q20" s="158">
        <v>44323.39166666667</v>
      </c>
    </row>
    <row r="21" spans="1:17" ht="18" x14ac:dyDescent="0.25">
      <c r="A21" s="134" t="str">
        <f>VLOOKUP(E21,'LISTADO ATM'!$A$2:$C$899,3,0)</f>
        <v>ESTE</v>
      </c>
      <c r="B21" s="141" t="s">
        <v>2590</v>
      </c>
      <c r="C21" s="129">
        <v>44322.570555555554</v>
      </c>
      <c r="D21" s="129" t="s">
        <v>2181</v>
      </c>
      <c r="E21" s="130">
        <v>213</v>
      </c>
      <c r="F21" s="152" t="str">
        <f>VLOOKUP(E21,VIP!$A$2:$O12966,2,0)</f>
        <v>DRBR213</v>
      </c>
      <c r="G21" s="134" t="str">
        <f>VLOOKUP(E21,'LISTADO ATM'!$A$2:$B$898,2,0)</f>
        <v xml:space="preserve">ATM Almacenes Iberia (La Romana) </v>
      </c>
      <c r="H21" s="134" t="str">
        <f>VLOOKUP(E21,VIP!$A$2:$O17887,7,FALSE)</f>
        <v>Si</v>
      </c>
      <c r="I21" s="134" t="str">
        <f>VLOOKUP(E21,VIP!$A$2:$O9852,8,FALSE)</f>
        <v>Si</v>
      </c>
      <c r="J21" s="134" t="str">
        <f>VLOOKUP(E21,VIP!$A$2:$O9802,8,FALSE)</f>
        <v>Si</v>
      </c>
      <c r="K21" s="134" t="str">
        <f>VLOOKUP(E21,VIP!$A$2:$O13376,6,0)</f>
        <v>NO</v>
      </c>
      <c r="L21" s="132" t="s">
        <v>2246</v>
      </c>
      <c r="M21" s="157" t="s">
        <v>2637</v>
      </c>
      <c r="N21" s="147" t="s">
        <v>2463</v>
      </c>
      <c r="O21" s="144" t="s">
        <v>2465</v>
      </c>
      <c r="P21" s="133"/>
      <c r="Q21" s="158">
        <v>44323.435416666667</v>
      </c>
    </row>
    <row r="22" spans="1:17" ht="18" x14ac:dyDescent="0.25">
      <c r="A22" s="134" t="str">
        <f>VLOOKUP(E22,'LISTADO ATM'!$A$2:$C$899,3,0)</f>
        <v>DISTRITO NACIONAL</v>
      </c>
      <c r="B22" s="141" t="s">
        <v>2589</v>
      </c>
      <c r="C22" s="129">
        <v>44322.585057870368</v>
      </c>
      <c r="D22" s="129" t="s">
        <v>2181</v>
      </c>
      <c r="E22" s="130">
        <v>165</v>
      </c>
      <c r="F22" s="152" t="str">
        <f>VLOOKUP(E22,VIP!$A$2:$O12964,2,0)</f>
        <v>DRBR165</v>
      </c>
      <c r="G22" s="134" t="str">
        <f>VLOOKUP(E22,'LISTADO ATM'!$A$2:$B$898,2,0)</f>
        <v>ATM Autoservicio Megacentro</v>
      </c>
      <c r="H22" s="134" t="str">
        <f>VLOOKUP(E22,VIP!$A$2:$O17885,7,FALSE)</f>
        <v>Si</v>
      </c>
      <c r="I22" s="134" t="str">
        <f>VLOOKUP(E22,VIP!$A$2:$O9850,8,FALSE)</f>
        <v>Si</v>
      </c>
      <c r="J22" s="134" t="str">
        <f>VLOOKUP(E22,VIP!$A$2:$O9800,8,FALSE)</f>
        <v>Si</v>
      </c>
      <c r="K22" s="134" t="str">
        <f>VLOOKUP(E22,VIP!$A$2:$O13374,6,0)</f>
        <v>SI</v>
      </c>
      <c r="L22" s="132" t="s">
        <v>2479</v>
      </c>
      <c r="M22" s="157" t="s">
        <v>2637</v>
      </c>
      <c r="N22" s="147" t="s">
        <v>2463</v>
      </c>
      <c r="O22" s="144" t="s">
        <v>2465</v>
      </c>
      <c r="P22" s="133"/>
      <c r="Q22" s="158">
        <v>44323.638194444444</v>
      </c>
    </row>
    <row r="23" spans="1:17" ht="18" x14ac:dyDescent="0.25">
      <c r="A23" s="134" t="str">
        <f>VLOOKUP(E23,'LISTADO ATM'!$A$2:$C$899,3,0)</f>
        <v>DISTRITO NACIONAL</v>
      </c>
      <c r="B23" s="141" t="s">
        <v>2588</v>
      </c>
      <c r="C23" s="129">
        <v>44322.61515046296</v>
      </c>
      <c r="D23" s="129" t="s">
        <v>2483</v>
      </c>
      <c r="E23" s="130">
        <v>70</v>
      </c>
      <c r="F23" s="152" t="str">
        <f>VLOOKUP(E23,VIP!$A$2:$O12962,2,0)</f>
        <v>DRBR070</v>
      </c>
      <c r="G23" s="134" t="str">
        <f>VLOOKUP(E23,'LISTADO ATM'!$A$2:$B$898,2,0)</f>
        <v xml:space="preserve">ATM Autoservicio Plaza Lama Zona Oriental </v>
      </c>
      <c r="H23" s="134" t="str">
        <f>VLOOKUP(E23,VIP!$A$2:$O17883,7,FALSE)</f>
        <v>Si</v>
      </c>
      <c r="I23" s="134" t="str">
        <f>VLOOKUP(E23,VIP!$A$2:$O9848,8,FALSE)</f>
        <v>Si</v>
      </c>
      <c r="J23" s="134" t="str">
        <f>VLOOKUP(E23,VIP!$A$2:$O9798,8,FALSE)</f>
        <v>Si</v>
      </c>
      <c r="K23" s="134" t="str">
        <f>VLOOKUP(E23,VIP!$A$2:$O13372,6,0)</f>
        <v>NO</v>
      </c>
      <c r="L23" s="132" t="s">
        <v>2575</v>
      </c>
      <c r="M23" s="157" t="s">
        <v>2637</v>
      </c>
      <c r="N23" s="147" t="s">
        <v>2463</v>
      </c>
      <c r="O23" s="144" t="s">
        <v>2484</v>
      </c>
      <c r="P23" s="133"/>
      <c r="Q23" s="158">
        <v>44323.543749999997</v>
      </c>
    </row>
    <row r="24" spans="1:17" ht="18" x14ac:dyDescent="0.25">
      <c r="A24" s="134" t="str">
        <f>VLOOKUP(E24,'LISTADO ATM'!$A$2:$C$899,3,0)</f>
        <v>NORTE</v>
      </c>
      <c r="B24" s="141">
        <v>3335878060</v>
      </c>
      <c r="C24" s="129">
        <v>44322.62777777778</v>
      </c>
      <c r="D24" s="129" t="s">
        <v>2182</v>
      </c>
      <c r="E24" s="130">
        <v>647</v>
      </c>
      <c r="F24" s="152" t="str">
        <f>VLOOKUP(E24,VIP!$A$2:$O12981,2,0)</f>
        <v>DRBR254</v>
      </c>
      <c r="G24" s="134" t="str">
        <f>VLOOKUP(E24,'LISTADO ATM'!$A$2:$B$898,2,0)</f>
        <v xml:space="preserve">ATM CORAASAN </v>
      </c>
      <c r="H24" s="134" t="str">
        <f>VLOOKUP(E24,VIP!$A$2:$O17902,7,FALSE)</f>
        <v>Si</v>
      </c>
      <c r="I24" s="134" t="str">
        <f>VLOOKUP(E24,VIP!$A$2:$O9867,8,FALSE)</f>
        <v>Si</v>
      </c>
      <c r="J24" s="134" t="str">
        <f>VLOOKUP(E24,VIP!$A$2:$O9817,8,FALSE)</f>
        <v>Si</v>
      </c>
      <c r="K24" s="134" t="str">
        <f>VLOOKUP(E24,VIP!$A$2:$O13391,6,0)</f>
        <v>NO</v>
      </c>
      <c r="L24" s="132" t="s">
        <v>2246</v>
      </c>
      <c r="M24" s="128" t="s">
        <v>2456</v>
      </c>
      <c r="N24" s="147" t="s">
        <v>2463</v>
      </c>
      <c r="O24" s="144" t="s">
        <v>2492</v>
      </c>
      <c r="P24" s="133"/>
      <c r="Q24" s="128" t="s">
        <v>2246</v>
      </c>
    </row>
    <row r="25" spans="1:17" ht="18" x14ac:dyDescent="0.25">
      <c r="A25" s="134" t="str">
        <f>VLOOKUP(E25,'LISTADO ATM'!$A$2:$C$899,3,0)</f>
        <v>SUR</v>
      </c>
      <c r="B25" s="141" t="s">
        <v>2614</v>
      </c>
      <c r="C25" s="129">
        <v>44322.658321759256</v>
      </c>
      <c r="D25" s="129" t="s">
        <v>2181</v>
      </c>
      <c r="E25" s="130">
        <v>84</v>
      </c>
      <c r="F25" s="152" t="str">
        <f>VLOOKUP(E25,VIP!$A$2:$O13012,2,0)</f>
        <v>DRBR084</v>
      </c>
      <c r="G25" s="134" t="str">
        <f>VLOOKUP(E25,'LISTADO ATM'!$A$2:$B$898,2,0)</f>
        <v xml:space="preserve">ATM Oficina Multicentro Sirena San Cristóbal </v>
      </c>
      <c r="H25" s="134" t="str">
        <f>VLOOKUP(E25,VIP!$A$2:$O17933,7,FALSE)</f>
        <v>Si</v>
      </c>
      <c r="I25" s="134" t="str">
        <f>VLOOKUP(E25,VIP!$A$2:$O9898,8,FALSE)</f>
        <v>Si</v>
      </c>
      <c r="J25" s="134" t="str">
        <f>VLOOKUP(E25,VIP!$A$2:$O9848,8,FALSE)</f>
        <v>Si</v>
      </c>
      <c r="K25" s="134" t="str">
        <f>VLOOKUP(E25,VIP!$A$2:$O13422,6,0)</f>
        <v>SI</v>
      </c>
      <c r="L25" s="132" t="s">
        <v>2220</v>
      </c>
      <c r="M25" s="157" t="s">
        <v>2637</v>
      </c>
      <c r="N25" s="147" t="s">
        <v>2463</v>
      </c>
      <c r="O25" s="144" t="s">
        <v>2465</v>
      </c>
      <c r="P25" s="133"/>
      <c r="Q25" s="158">
        <v>44323.529861111114</v>
      </c>
    </row>
    <row r="26" spans="1:17" ht="18" x14ac:dyDescent="0.25">
      <c r="A26" s="134" t="str">
        <f>VLOOKUP(E26,'LISTADO ATM'!$A$2:$C$899,3,0)</f>
        <v>DISTRITO NACIONAL</v>
      </c>
      <c r="B26" s="141" t="s">
        <v>2613</v>
      </c>
      <c r="C26" s="129">
        <v>44322.682546296295</v>
      </c>
      <c r="D26" s="129" t="s">
        <v>2459</v>
      </c>
      <c r="E26" s="130">
        <v>235</v>
      </c>
      <c r="F26" s="152" t="str">
        <f>VLOOKUP(E26,VIP!$A$2:$O13011,2,0)</f>
        <v>DRBR235</v>
      </c>
      <c r="G26" s="134" t="str">
        <f>VLOOKUP(E26,'LISTADO ATM'!$A$2:$B$898,2,0)</f>
        <v xml:space="preserve">ATM Oficina Multicentro La Sirena San Isidro </v>
      </c>
      <c r="H26" s="134" t="str">
        <f>VLOOKUP(E26,VIP!$A$2:$O17932,7,FALSE)</f>
        <v>Si</v>
      </c>
      <c r="I26" s="134" t="str">
        <f>VLOOKUP(E26,VIP!$A$2:$O9897,8,FALSE)</f>
        <v>Si</v>
      </c>
      <c r="J26" s="134" t="str">
        <f>VLOOKUP(E26,VIP!$A$2:$O9847,8,FALSE)</f>
        <v>Si</v>
      </c>
      <c r="K26" s="134" t="str">
        <f>VLOOKUP(E26,VIP!$A$2:$O13421,6,0)</f>
        <v>SI</v>
      </c>
      <c r="L26" s="132" t="s">
        <v>2419</v>
      </c>
      <c r="M26" s="157" t="s">
        <v>2637</v>
      </c>
      <c r="N26" s="147" t="s">
        <v>2463</v>
      </c>
      <c r="O26" s="144" t="s">
        <v>2464</v>
      </c>
      <c r="P26" s="133"/>
      <c r="Q26" s="158">
        <v>44323.556250000001</v>
      </c>
    </row>
    <row r="27" spans="1:17" ht="18" x14ac:dyDescent="0.25">
      <c r="A27" s="134" t="str">
        <f>VLOOKUP(E27,'LISTADO ATM'!$A$2:$C$899,3,0)</f>
        <v>SUR</v>
      </c>
      <c r="B27" s="141" t="s">
        <v>2612</v>
      </c>
      <c r="C27" s="129">
        <v>44322.695937500001</v>
      </c>
      <c r="D27" s="129" t="s">
        <v>2459</v>
      </c>
      <c r="E27" s="130">
        <v>750</v>
      </c>
      <c r="F27" s="152" t="str">
        <f>VLOOKUP(E27,VIP!$A$2:$O13010,2,0)</f>
        <v>DRBR265</v>
      </c>
      <c r="G27" s="134" t="str">
        <f>VLOOKUP(E27,'LISTADO ATM'!$A$2:$B$898,2,0)</f>
        <v xml:space="preserve">ATM UNP Duvergé </v>
      </c>
      <c r="H27" s="134" t="str">
        <f>VLOOKUP(E27,VIP!$A$2:$O17931,7,FALSE)</f>
        <v>Si</v>
      </c>
      <c r="I27" s="134" t="str">
        <f>VLOOKUP(E27,VIP!$A$2:$O9896,8,FALSE)</f>
        <v>Si</v>
      </c>
      <c r="J27" s="134" t="str">
        <f>VLOOKUP(E27,VIP!$A$2:$O9846,8,FALSE)</f>
        <v>Si</v>
      </c>
      <c r="K27" s="134" t="str">
        <f>VLOOKUP(E27,VIP!$A$2:$O13420,6,0)</f>
        <v>SI</v>
      </c>
      <c r="L27" s="132" t="s">
        <v>2419</v>
      </c>
      <c r="M27" s="128" t="s">
        <v>2456</v>
      </c>
      <c r="N27" s="147" t="s">
        <v>2463</v>
      </c>
      <c r="O27" s="144" t="s">
        <v>2464</v>
      </c>
      <c r="P27" s="133"/>
      <c r="Q27" s="128" t="s">
        <v>2419</v>
      </c>
    </row>
    <row r="28" spans="1:17" s="96" customFormat="1" ht="18" x14ac:dyDescent="0.25">
      <c r="A28" s="134" t="str">
        <f>VLOOKUP(E28,'LISTADO ATM'!$A$2:$C$899,3,0)</f>
        <v>DISTRITO NACIONAL</v>
      </c>
      <c r="B28" s="141" t="s">
        <v>2611</v>
      </c>
      <c r="C28" s="129">
        <v>44322.702581018515</v>
      </c>
      <c r="D28" s="129" t="s">
        <v>2459</v>
      </c>
      <c r="E28" s="130">
        <v>949</v>
      </c>
      <c r="F28" s="153" t="str">
        <f>VLOOKUP(E28,VIP!$A$2:$O13009,2,0)</f>
        <v>DRBR23D</v>
      </c>
      <c r="G28" s="134" t="str">
        <f>VLOOKUP(E28,'LISTADO ATM'!$A$2:$B$898,2,0)</f>
        <v xml:space="preserve">ATM S/M Bravo San Isidro Coral Mall </v>
      </c>
      <c r="H28" s="134" t="str">
        <f>VLOOKUP(E28,VIP!$A$2:$O17930,7,FALSE)</f>
        <v>Si</v>
      </c>
      <c r="I28" s="134" t="str">
        <f>VLOOKUP(E28,VIP!$A$2:$O9895,8,FALSE)</f>
        <v>No</v>
      </c>
      <c r="J28" s="134" t="str">
        <f>VLOOKUP(E28,VIP!$A$2:$O9845,8,FALSE)</f>
        <v>No</v>
      </c>
      <c r="K28" s="134" t="str">
        <f>VLOOKUP(E28,VIP!$A$2:$O13419,6,0)</f>
        <v>NO</v>
      </c>
      <c r="L28" s="132" t="s">
        <v>2450</v>
      </c>
      <c r="M28" s="128" t="s">
        <v>2456</v>
      </c>
      <c r="N28" s="147" t="s">
        <v>2463</v>
      </c>
      <c r="O28" s="144" t="s">
        <v>2464</v>
      </c>
      <c r="P28" s="133"/>
      <c r="Q28" s="128" t="s">
        <v>2450</v>
      </c>
    </row>
    <row r="29" spans="1:17" s="96" customFormat="1" ht="18" x14ac:dyDescent="0.25">
      <c r="A29" s="134" t="str">
        <f>VLOOKUP(E29,'LISTADO ATM'!$A$2:$C$899,3,0)</f>
        <v>ESTE</v>
      </c>
      <c r="B29" s="141" t="s">
        <v>2610</v>
      </c>
      <c r="C29" s="129">
        <v>44322.716446759259</v>
      </c>
      <c r="D29" s="129" t="s">
        <v>2181</v>
      </c>
      <c r="E29" s="130">
        <v>822</v>
      </c>
      <c r="F29" s="153" t="str">
        <f>VLOOKUP(E29,VIP!$A$2:$O13007,2,0)</f>
        <v>DRBR822</v>
      </c>
      <c r="G29" s="134" t="str">
        <f>VLOOKUP(E29,'LISTADO ATM'!$A$2:$B$898,2,0)</f>
        <v xml:space="preserve">ATM INDUSPALMA </v>
      </c>
      <c r="H29" s="134" t="str">
        <f>VLOOKUP(E29,VIP!$A$2:$O17928,7,FALSE)</f>
        <v>Si</v>
      </c>
      <c r="I29" s="134" t="str">
        <f>VLOOKUP(E29,VIP!$A$2:$O9893,8,FALSE)</f>
        <v>Si</v>
      </c>
      <c r="J29" s="134" t="str">
        <f>VLOOKUP(E29,VIP!$A$2:$O9843,8,FALSE)</f>
        <v>Si</v>
      </c>
      <c r="K29" s="134" t="str">
        <f>VLOOKUP(E29,VIP!$A$2:$O13417,6,0)</f>
        <v>NO</v>
      </c>
      <c r="L29" s="132" t="s">
        <v>2246</v>
      </c>
      <c r="M29" s="157" t="s">
        <v>2637</v>
      </c>
      <c r="N29" s="147" t="s">
        <v>2463</v>
      </c>
      <c r="O29" s="144" t="s">
        <v>2465</v>
      </c>
      <c r="P29" s="133"/>
      <c r="Q29" s="158">
        <v>44323.519444444442</v>
      </c>
    </row>
    <row r="30" spans="1:17" s="96" customFormat="1" ht="18" x14ac:dyDescent="0.25">
      <c r="A30" s="134" t="str">
        <f>VLOOKUP(E30,'LISTADO ATM'!$A$2:$C$899,3,0)</f>
        <v>DISTRITO NACIONAL</v>
      </c>
      <c r="B30" s="141" t="s">
        <v>2609</v>
      </c>
      <c r="C30" s="129">
        <v>44322.717094907406</v>
      </c>
      <c r="D30" s="129" t="s">
        <v>2181</v>
      </c>
      <c r="E30" s="130">
        <v>889</v>
      </c>
      <c r="F30" s="153" t="str">
        <f>VLOOKUP(E30,VIP!$A$2:$O13006,2,0)</f>
        <v>DRBR889</v>
      </c>
      <c r="G30" s="134" t="str">
        <f>VLOOKUP(E30,'LISTADO ATM'!$A$2:$B$898,2,0)</f>
        <v>ATM Oficina Plaza Lama Máximo Gómez II</v>
      </c>
      <c r="H30" s="134" t="str">
        <f>VLOOKUP(E30,VIP!$A$2:$O17927,7,FALSE)</f>
        <v>Si</v>
      </c>
      <c r="I30" s="134" t="str">
        <f>VLOOKUP(E30,VIP!$A$2:$O9892,8,FALSE)</f>
        <v>Si</v>
      </c>
      <c r="J30" s="134" t="str">
        <f>VLOOKUP(E30,VIP!$A$2:$O9842,8,FALSE)</f>
        <v>Si</v>
      </c>
      <c r="K30" s="134" t="str">
        <f>VLOOKUP(E30,VIP!$A$2:$O13416,6,0)</f>
        <v>NO</v>
      </c>
      <c r="L30" s="132" t="s">
        <v>2422</v>
      </c>
      <c r="M30" s="157" t="s">
        <v>2637</v>
      </c>
      <c r="N30" s="147" t="s">
        <v>2463</v>
      </c>
      <c r="O30" s="144" t="s">
        <v>2465</v>
      </c>
      <c r="P30" s="133"/>
      <c r="Q30" s="158">
        <v>44323.55972222222</v>
      </c>
    </row>
    <row r="31" spans="1:17" s="96" customFormat="1" ht="18" x14ac:dyDescent="0.25">
      <c r="A31" s="134" t="str">
        <f>VLOOKUP(E31,'LISTADO ATM'!$A$2:$C$899,3,0)</f>
        <v>NORTE</v>
      </c>
      <c r="B31" s="141" t="s">
        <v>2608</v>
      </c>
      <c r="C31" s="129">
        <v>44322.717673611114</v>
      </c>
      <c r="D31" s="129" t="s">
        <v>2182</v>
      </c>
      <c r="E31" s="130">
        <v>119</v>
      </c>
      <c r="F31" s="153" t="str">
        <f>VLOOKUP(E31,VIP!$A$2:$O13005,2,0)</f>
        <v>DRBR119</v>
      </c>
      <c r="G31" s="134" t="str">
        <f>VLOOKUP(E31,'LISTADO ATM'!$A$2:$B$898,2,0)</f>
        <v>ATM Oficina La Barranquita</v>
      </c>
      <c r="H31" s="134" t="str">
        <f>VLOOKUP(E31,VIP!$A$2:$O17926,7,FALSE)</f>
        <v>N/A</v>
      </c>
      <c r="I31" s="134" t="str">
        <f>VLOOKUP(E31,VIP!$A$2:$O9891,8,FALSE)</f>
        <v>N/A</v>
      </c>
      <c r="J31" s="134" t="str">
        <f>VLOOKUP(E31,VIP!$A$2:$O9841,8,FALSE)</f>
        <v>N/A</v>
      </c>
      <c r="K31" s="134" t="str">
        <f>VLOOKUP(E31,VIP!$A$2:$O13415,6,0)</f>
        <v>N/A</v>
      </c>
      <c r="L31" s="132" t="s">
        <v>2220</v>
      </c>
      <c r="M31" s="128" t="s">
        <v>2456</v>
      </c>
      <c r="N31" s="147" t="s">
        <v>2463</v>
      </c>
      <c r="O31" s="144" t="s">
        <v>2492</v>
      </c>
      <c r="P31" s="133"/>
      <c r="Q31" s="128" t="s">
        <v>2220</v>
      </c>
    </row>
    <row r="32" spans="1:17" s="96" customFormat="1" ht="18" x14ac:dyDescent="0.25">
      <c r="A32" s="134" t="str">
        <f>VLOOKUP(E32,'LISTADO ATM'!$A$2:$C$899,3,0)</f>
        <v>DISTRITO NACIONAL</v>
      </c>
      <c r="B32" s="141" t="s">
        <v>2607</v>
      </c>
      <c r="C32" s="129">
        <v>44322.718402777777</v>
      </c>
      <c r="D32" s="129" t="s">
        <v>2181</v>
      </c>
      <c r="E32" s="130">
        <v>904</v>
      </c>
      <c r="F32" s="153" t="str">
        <f>VLOOKUP(E32,VIP!$A$2:$O13004,2,0)</f>
        <v>DRBR24B</v>
      </c>
      <c r="G32" s="134" t="str">
        <f>VLOOKUP(E32,'LISTADO ATM'!$A$2:$B$898,2,0)</f>
        <v xml:space="preserve">ATM Oficina Multicentro La Sirena Churchill </v>
      </c>
      <c r="H32" s="134" t="str">
        <f>VLOOKUP(E32,VIP!$A$2:$O17925,7,FALSE)</f>
        <v>Si</v>
      </c>
      <c r="I32" s="134" t="str">
        <f>VLOOKUP(E32,VIP!$A$2:$O9890,8,FALSE)</f>
        <v>Si</v>
      </c>
      <c r="J32" s="134" t="str">
        <f>VLOOKUP(E32,VIP!$A$2:$O9840,8,FALSE)</f>
        <v>Si</v>
      </c>
      <c r="K32" s="134" t="str">
        <f>VLOOKUP(E32,VIP!$A$2:$O13414,6,0)</f>
        <v>SI</v>
      </c>
      <c r="L32" s="132" t="s">
        <v>2220</v>
      </c>
      <c r="M32" s="157" t="s">
        <v>2637</v>
      </c>
      <c r="N32" s="147" t="s">
        <v>2463</v>
      </c>
      <c r="O32" s="144" t="s">
        <v>2465</v>
      </c>
      <c r="P32" s="133"/>
      <c r="Q32" s="158">
        <v>44323.590277777781</v>
      </c>
    </row>
    <row r="33" spans="1:17" s="96" customFormat="1" ht="18" x14ac:dyDescent="0.25">
      <c r="A33" s="134" t="str">
        <f>VLOOKUP(E33,'LISTADO ATM'!$A$2:$C$899,3,0)</f>
        <v>DISTRITO NACIONAL</v>
      </c>
      <c r="B33" s="141" t="s">
        <v>2606</v>
      </c>
      <c r="C33" s="129">
        <v>44322.71943287037</v>
      </c>
      <c r="D33" s="129" t="s">
        <v>2181</v>
      </c>
      <c r="E33" s="130">
        <v>672</v>
      </c>
      <c r="F33" s="153" t="str">
        <f>VLOOKUP(E33,VIP!$A$2:$O13002,2,0)</f>
        <v>DRBR672</v>
      </c>
      <c r="G33" s="134" t="str">
        <f>VLOOKUP(E33,'LISTADO ATM'!$A$2:$B$898,2,0)</f>
        <v>ATM Destacamento Policía Nacional La Victoria</v>
      </c>
      <c r="H33" s="134" t="str">
        <f>VLOOKUP(E33,VIP!$A$2:$O17923,7,FALSE)</f>
        <v>Si</v>
      </c>
      <c r="I33" s="134" t="str">
        <f>VLOOKUP(E33,VIP!$A$2:$O9888,8,FALSE)</f>
        <v>Si</v>
      </c>
      <c r="J33" s="134" t="str">
        <f>VLOOKUP(E33,VIP!$A$2:$O9838,8,FALSE)</f>
        <v>Si</v>
      </c>
      <c r="K33" s="134" t="str">
        <f>VLOOKUP(E33,VIP!$A$2:$O13412,6,0)</f>
        <v>SI</v>
      </c>
      <c r="L33" s="132" t="s">
        <v>2220</v>
      </c>
      <c r="M33" s="128" t="s">
        <v>2456</v>
      </c>
      <c r="N33" s="147" t="s">
        <v>2463</v>
      </c>
      <c r="O33" s="144" t="s">
        <v>2465</v>
      </c>
      <c r="P33" s="133"/>
      <c r="Q33" s="128" t="s">
        <v>2220</v>
      </c>
    </row>
    <row r="34" spans="1:17" s="96" customFormat="1" ht="18" x14ac:dyDescent="0.25">
      <c r="A34" s="134" t="str">
        <f>VLOOKUP(E34,'LISTADO ATM'!$A$2:$C$899,3,0)</f>
        <v>DISTRITO NACIONAL</v>
      </c>
      <c r="B34" s="141" t="s">
        <v>2605</v>
      </c>
      <c r="C34" s="129">
        <v>44322.720011574071</v>
      </c>
      <c r="D34" s="129" t="s">
        <v>2181</v>
      </c>
      <c r="E34" s="130">
        <v>710</v>
      </c>
      <c r="F34" s="153" t="str">
        <f>VLOOKUP(E34,VIP!$A$2:$O13001,2,0)</f>
        <v>DRBR506</v>
      </c>
      <c r="G34" s="134" t="str">
        <f>VLOOKUP(E34,'LISTADO ATM'!$A$2:$B$898,2,0)</f>
        <v xml:space="preserve">ATM S/M Soberano </v>
      </c>
      <c r="H34" s="134" t="str">
        <f>VLOOKUP(E34,VIP!$A$2:$O17922,7,FALSE)</f>
        <v>Si</v>
      </c>
      <c r="I34" s="134" t="str">
        <f>VLOOKUP(E34,VIP!$A$2:$O9887,8,FALSE)</f>
        <v>Si</v>
      </c>
      <c r="J34" s="134" t="str">
        <f>VLOOKUP(E34,VIP!$A$2:$O9837,8,FALSE)</f>
        <v>Si</v>
      </c>
      <c r="K34" s="134" t="str">
        <f>VLOOKUP(E34,VIP!$A$2:$O13411,6,0)</f>
        <v>NO</v>
      </c>
      <c r="L34" s="132" t="s">
        <v>2422</v>
      </c>
      <c r="M34" s="157" t="s">
        <v>2637</v>
      </c>
      <c r="N34" s="147" t="s">
        <v>2463</v>
      </c>
      <c r="O34" s="144" t="s">
        <v>2465</v>
      </c>
      <c r="P34" s="133"/>
      <c r="Q34" s="158">
        <v>44323.559027777781</v>
      </c>
    </row>
    <row r="35" spans="1:17" s="96" customFormat="1" ht="18" x14ac:dyDescent="0.25">
      <c r="A35" s="134" t="str">
        <f>VLOOKUP(E35,'LISTADO ATM'!$A$2:$C$899,3,0)</f>
        <v>ESTE</v>
      </c>
      <c r="B35" s="141" t="s">
        <v>2604</v>
      </c>
      <c r="C35" s="129">
        <v>44322.720543981479</v>
      </c>
      <c r="D35" s="129" t="s">
        <v>2181</v>
      </c>
      <c r="E35" s="130">
        <v>121</v>
      </c>
      <c r="F35" s="153" t="str">
        <f>VLOOKUP(E35,VIP!$A$2:$O13000,2,0)</f>
        <v>DRBR121</v>
      </c>
      <c r="G35" s="134" t="str">
        <f>VLOOKUP(E35,'LISTADO ATM'!$A$2:$B$898,2,0)</f>
        <v xml:space="preserve">ATM Oficina Bayaguana </v>
      </c>
      <c r="H35" s="134" t="str">
        <f>VLOOKUP(E35,VIP!$A$2:$O17921,7,FALSE)</f>
        <v>Si</v>
      </c>
      <c r="I35" s="134" t="str">
        <f>VLOOKUP(E35,VIP!$A$2:$O9886,8,FALSE)</f>
        <v>Si</v>
      </c>
      <c r="J35" s="134" t="str">
        <f>VLOOKUP(E35,VIP!$A$2:$O9836,8,FALSE)</f>
        <v>Si</v>
      </c>
      <c r="K35" s="134" t="str">
        <f>VLOOKUP(E35,VIP!$A$2:$O13410,6,0)</f>
        <v>SI</v>
      </c>
      <c r="L35" s="132" t="s">
        <v>2422</v>
      </c>
      <c r="M35" s="157" t="s">
        <v>2637</v>
      </c>
      <c r="N35" s="147" t="s">
        <v>2463</v>
      </c>
      <c r="O35" s="144" t="s">
        <v>2465</v>
      </c>
      <c r="P35" s="133"/>
      <c r="Q35" s="158">
        <v>44323.388194444444</v>
      </c>
    </row>
    <row r="36" spans="1:17" s="96" customFormat="1" ht="18" x14ac:dyDescent="0.25">
      <c r="A36" s="134" t="str">
        <f>VLOOKUP(E36,'LISTADO ATM'!$A$2:$C$899,3,0)</f>
        <v>DISTRITO NACIONAL</v>
      </c>
      <c r="B36" s="141" t="s">
        <v>2603</v>
      </c>
      <c r="C36" s="129">
        <v>44322.777453703704</v>
      </c>
      <c r="D36" s="129" t="s">
        <v>2181</v>
      </c>
      <c r="E36" s="130">
        <v>517</v>
      </c>
      <c r="F36" s="153" t="str">
        <f>VLOOKUP(E36,VIP!$A$2:$O12999,2,0)</f>
        <v>DRBR517</v>
      </c>
      <c r="G36" s="134" t="str">
        <f>VLOOKUP(E36,'LISTADO ATM'!$A$2:$B$898,2,0)</f>
        <v xml:space="preserve">ATM Autobanco Oficina Sans Soucí </v>
      </c>
      <c r="H36" s="134" t="str">
        <f>VLOOKUP(E36,VIP!$A$2:$O17920,7,FALSE)</f>
        <v>Si</v>
      </c>
      <c r="I36" s="134" t="str">
        <f>VLOOKUP(E36,VIP!$A$2:$O9885,8,FALSE)</f>
        <v>Si</v>
      </c>
      <c r="J36" s="134" t="str">
        <f>VLOOKUP(E36,VIP!$A$2:$O9835,8,FALSE)</f>
        <v>Si</v>
      </c>
      <c r="K36" s="134" t="str">
        <f>VLOOKUP(E36,VIP!$A$2:$O13409,6,0)</f>
        <v>SI</v>
      </c>
      <c r="L36" s="132" t="s">
        <v>2220</v>
      </c>
      <c r="M36" s="157" t="s">
        <v>2637</v>
      </c>
      <c r="N36" s="147" t="s">
        <v>2463</v>
      </c>
      <c r="O36" s="144" t="s">
        <v>2465</v>
      </c>
      <c r="P36" s="133"/>
      <c r="Q36" s="158">
        <v>44323.601388888892</v>
      </c>
    </row>
    <row r="37" spans="1:17" s="96" customFormat="1" ht="18" x14ac:dyDescent="0.25">
      <c r="A37" s="134" t="str">
        <f>VLOOKUP(E37,'LISTADO ATM'!$A$2:$C$899,3,0)</f>
        <v>DISTRITO NACIONAL</v>
      </c>
      <c r="B37" s="141" t="s">
        <v>2602</v>
      </c>
      <c r="C37" s="129">
        <v>44322.779178240744</v>
      </c>
      <c r="D37" s="129" t="s">
        <v>2181</v>
      </c>
      <c r="E37" s="130">
        <v>721</v>
      </c>
      <c r="F37" s="153" t="str">
        <f>VLOOKUP(E37,VIP!$A$2:$O12997,2,0)</f>
        <v>DRBR23A</v>
      </c>
      <c r="G37" s="134" t="str">
        <f>VLOOKUP(E37,'LISTADO ATM'!$A$2:$B$898,2,0)</f>
        <v xml:space="preserve">ATM Oficina Charles de Gaulle II </v>
      </c>
      <c r="H37" s="134" t="str">
        <f>VLOOKUP(E37,VIP!$A$2:$O17918,7,FALSE)</f>
        <v>Si</v>
      </c>
      <c r="I37" s="134" t="str">
        <f>VLOOKUP(E37,VIP!$A$2:$O9883,8,FALSE)</f>
        <v>Si</v>
      </c>
      <c r="J37" s="134" t="str">
        <f>VLOOKUP(E37,VIP!$A$2:$O9833,8,FALSE)</f>
        <v>Si</v>
      </c>
      <c r="K37" s="134" t="str">
        <f>VLOOKUP(E37,VIP!$A$2:$O13407,6,0)</f>
        <v>NO</v>
      </c>
      <c r="L37" s="132" t="s">
        <v>2220</v>
      </c>
      <c r="M37" s="157" t="s">
        <v>2637</v>
      </c>
      <c r="N37" s="147" t="s">
        <v>2463</v>
      </c>
      <c r="O37" s="144" t="s">
        <v>2465</v>
      </c>
      <c r="P37" s="133"/>
      <c r="Q37" s="158">
        <v>44323.552083333336</v>
      </c>
    </row>
    <row r="38" spans="1:17" s="96" customFormat="1" ht="18" x14ac:dyDescent="0.25">
      <c r="A38" s="134" t="str">
        <f>VLOOKUP(E38,'LISTADO ATM'!$A$2:$C$899,3,0)</f>
        <v>NORTE</v>
      </c>
      <c r="B38" s="141" t="s">
        <v>2601</v>
      </c>
      <c r="C38" s="129">
        <v>44322.779791666668</v>
      </c>
      <c r="D38" s="129" t="s">
        <v>2182</v>
      </c>
      <c r="E38" s="130">
        <v>492</v>
      </c>
      <c r="F38" s="153" t="str">
        <f>VLOOKUP(E38,VIP!$A$2:$O12996,2,0)</f>
        <v>DRBR492</v>
      </c>
      <c r="G38" s="134" t="str">
        <f>VLOOKUP(E38,'LISTADO ATM'!$A$2:$B$898,2,0)</f>
        <v>ATM S/M Nacional  El Dorado Santiago</v>
      </c>
      <c r="H38" s="134" t="str">
        <f>VLOOKUP(E38,VIP!$A$2:$O17917,7,FALSE)</f>
        <v>N/A</v>
      </c>
      <c r="I38" s="134" t="str">
        <f>VLOOKUP(E38,VIP!$A$2:$O9882,8,FALSE)</f>
        <v>N/A</v>
      </c>
      <c r="J38" s="134" t="str">
        <f>VLOOKUP(E38,VIP!$A$2:$O9832,8,FALSE)</f>
        <v>N/A</v>
      </c>
      <c r="K38" s="134" t="str">
        <f>VLOOKUP(E38,VIP!$A$2:$O13406,6,0)</f>
        <v>N/A</v>
      </c>
      <c r="L38" s="132" t="s">
        <v>2246</v>
      </c>
      <c r="M38" s="157" t="s">
        <v>2637</v>
      </c>
      <c r="N38" s="147" t="s">
        <v>2463</v>
      </c>
      <c r="O38" s="144" t="s">
        <v>2492</v>
      </c>
      <c r="P38" s="133"/>
      <c r="Q38" s="158">
        <v>44323.634722222225</v>
      </c>
    </row>
    <row r="39" spans="1:17" s="96" customFormat="1" ht="18" x14ac:dyDescent="0.25">
      <c r="A39" s="134" t="str">
        <f>VLOOKUP(E39,'LISTADO ATM'!$A$2:$C$899,3,0)</f>
        <v>NORTE</v>
      </c>
      <c r="B39" s="141" t="s">
        <v>2600</v>
      </c>
      <c r="C39" s="129">
        <v>44322.780694444446</v>
      </c>
      <c r="D39" s="129" t="s">
        <v>2182</v>
      </c>
      <c r="E39" s="130">
        <v>291</v>
      </c>
      <c r="F39" s="153" t="str">
        <f>VLOOKUP(E39,VIP!$A$2:$O12995,2,0)</f>
        <v>DRBR291</v>
      </c>
      <c r="G39" s="134" t="str">
        <f>VLOOKUP(E39,'LISTADO ATM'!$A$2:$B$898,2,0)</f>
        <v xml:space="preserve">ATM S/M Jumbo Las Colinas </v>
      </c>
      <c r="H39" s="134" t="str">
        <f>VLOOKUP(E39,VIP!$A$2:$O17916,7,FALSE)</f>
        <v>Si</v>
      </c>
      <c r="I39" s="134" t="str">
        <f>VLOOKUP(E39,VIP!$A$2:$O9881,8,FALSE)</f>
        <v>Si</v>
      </c>
      <c r="J39" s="134" t="str">
        <f>VLOOKUP(E39,VIP!$A$2:$O9831,8,FALSE)</f>
        <v>Si</v>
      </c>
      <c r="K39" s="134" t="str">
        <f>VLOOKUP(E39,VIP!$A$2:$O13405,6,0)</f>
        <v>NO</v>
      </c>
      <c r="L39" s="132" t="s">
        <v>2422</v>
      </c>
      <c r="M39" s="157" t="s">
        <v>2637</v>
      </c>
      <c r="N39" s="147" t="s">
        <v>2463</v>
      </c>
      <c r="O39" s="144" t="s">
        <v>2615</v>
      </c>
      <c r="P39" s="133"/>
      <c r="Q39" s="158">
        <v>44323.638194444444</v>
      </c>
    </row>
    <row r="40" spans="1:17" s="96" customFormat="1" ht="18" x14ac:dyDescent="0.25">
      <c r="A40" s="134" t="str">
        <f>VLOOKUP(E40,'LISTADO ATM'!$A$2:$C$899,3,0)</f>
        <v>DISTRITO NACIONAL</v>
      </c>
      <c r="B40" s="141" t="s">
        <v>2599</v>
      </c>
      <c r="C40" s="129">
        <v>44322.782650462963</v>
      </c>
      <c r="D40" s="129" t="s">
        <v>2181</v>
      </c>
      <c r="E40" s="130">
        <v>678</v>
      </c>
      <c r="F40" s="153" t="str">
        <f>VLOOKUP(E40,VIP!$A$2:$O12994,2,0)</f>
        <v>DRBR678</v>
      </c>
      <c r="G40" s="134" t="str">
        <f>VLOOKUP(E40,'LISTADO ATM'!$A$2:$B$898,2,0)</f>
        <v>ATM Eco Petroleo San Isidro</v>
      </c>
      <c r="H40" s="134" t="str">
        <f>VLOOKUP(E40,VIP!$A$2:$O17915,7,FALSE)</f>
        <v>Si</v>
      </c>
      <c r="I40" s="134" t="str">
        <f>VLOOKUP(E40,VIP!$A$2:$O9880,8,FALSE)</f>
        <v>Si</v>
      </c>
      <c r="J40" s="134" t="str">
        <f>VLOOKUP(E40,VIP!$A$2:$O9830,8,FALSE)</f>
        <v>Si</v>
      </c>
      <c r="K40" s="134" t="str">
        <f>VLOOKUP(E40,VIP!$A$2:$O13404,6,0)</f>
        <v>NO</v>
      </c>
      <c r="L40" s="132" t="s">
        <v>2422</v>
      </c>
      <c r="M40" s="157" t="s">
        <v>2637</v>
      </c>
      <c r="N40" s="147" t="s">
        <v>2463</v>
      </c>
      <c r="O40" s="144" t="s">
        <v>2465</v>
      </c>
      <c r="P40" s="133"/>
      <c r="Q40" s="158">
        <v>44323.443055555559</v>
      </c>
    </row>
    <row r="41" spans="1:17" s="96" customFormat="1" ht="18" x14ac:dyDescent="0.25">
      <c r="A41" s="134" t="str">
        <f>VLOOKUP(E41,'LISTADO ATM'!$A$2:$C$899,3,0)</f>
        <v>DISTRITO NACIONAL</v>
      </c>
      <c r="B41" s="141" t="s">
        <v>2598</v>
      </c>
      <c r="C41" s="129">
        <v>44322.790162037039</v>
      </c>
      <c r="D41" s="129" t="s">
        <v>2181</v>
      </c>
      <c r="E41" s="130">
        <v>686</v>
      </c>
      <c r="F41" s="153" t="str">
        <f>VLOOKUP(E41,VIP!$A$2:$O12992,2,0)</f>
        <v>DRBR686</v>
      </c>
      <c r="G41" s="134" t="str">
        <f>VLOOKUP(E41,'LISTADO ATM'!$A$2:$B$898,2,0)</f>
        <v>ATM Autoservicio Oficina Máximo Gómez</v>
      </c>
      <c r="H41" s="134" t="str">
        <f>VLOOKUP(E41,VIP!$A$2:$O17913,7,FALSE)</f>
        <v>Si</v>
      </c>
      <c r="I41" s="134" t="str">
        <f>VLOOKUP(E41,VIP!$A$2:$O9878,8,FALSE)</f>
        <v>Si</v>
      </c>
      <c r="J41" s="134" t="str">
        <f>VLOOKUP(E41,VIP!$A$2:$O9828,8,FALSE)</f>
        <v>Si</v>
      </c>
      <c r="K41" s="134" t="str">
        <f>VLOOKUP(E41,VIP!$A$2:$O13402,6,0)</f>
        <v>NO</v>
      </c>
      <c r="L41" s="132" t="s">
        <v>2246</v>
      </c>
      <c r="M41" s="128" t="s">
        <v>2456</v>
      </c>
      <c r="N41" s="147" t="s">
        <v>2463</v>
      </c>
      <c r="O41" s="144" t="s">
        <v>2465</v>
      </c>
      <c r="P41" s="133"/>
      <c r="Q41" s="128" t="s">
        <v>2246</v>
      </c>
    </row>
    <row r="42" spans="1:17" s="96" customFormat="1" ht="18" x14ac:dyDescent="0.25">
      <c r="A42" s="134" t="str">
        <f>VLOOKUP(E42,'LISTADO ATM'!$A$2:$C$899,3,0)</f>
        <v>NORTE</v>
      </c>
      <c r="B42" s="141" t="s">
        <v>2619</v>
      </c>
      <c r="C42" s="129">
        <v>44322.916655092595</v>
      </c>
      <c r="D42" s="129" t="s">
        <v>2181</v>
      </c>
      <c r="E42" s="130">
        <v>606</v>
      </c>
      <c r="F42" s="153" t="str">
        <f>VLOOKUP(E42,VIP!$A$2:$O12996,2,0)</f>
        <v>DRBR704</v>
      </c>
      <c r="G42" s="134" t="str">
        <f>VLOOKUP(E42,'LISTADO ATM'!$A$2:$B$898,2,0)</f>
        <v xml:space="preserve">ATM UNP Manolo Tavarez Justo </v>
      </c>
      <c r="H42" s="134" t="str">
        <f>VLOOKUP(E42,VIP!$A$2:$O17917,7,FALSE)</f>
        <v>Si</v>
      </c>
      <c r="I42" s="134" t="str">
        <f>VLOOKUP(E42,VIP!$A$2:$O9882,8,FALSE)</f>
        <v>Si</v>
      </c>
      <c r="J42" s="134" t="str">
        <f>VLOOKUP(E42,VIP!$A$2:$O9832,8,FALSE)</f>
        <v>Si</v>
      </c>
      <c r="K42" s="134" t="str">
        <f>VLOOKUP(E42,VIP!$A$2:$O13406,6,0)</f>
        <v>NO</v>
      </c>
      <c r="L42" s="132" t="s">
        <v>2422</v>
      </c>
      <c r="M42" s="157" t="s">
        <v>2637</v>
      </c>
      <c r="N42" s="147" t="s">
        <v>2463</v>
      </c>
      <c r="O42" s="144" t="s">
        <v>2465</v>
      </c>
      <c r="P42" s="133"/>
      <c r="Q42" s="158">
        <v>44323.552777777775</v>
      </c>
    </row>
    <row r="43" spans="1:17" s="96" customFormat="1" ht="18" x14ac:dyDescent="0.25">
      <c r="A43" s="134" t="str">
        <f>VLOOKUP(E43,'LISTADO ATM'!$A$2:$C$899,3,0)</f>
        <v>DISTRITO NACIONAL</v>
      </c>
      <c r="B43" s="141" t="s">
        <v>2618</v>
      </c>
      <c r="C43" s="129">
        <v>44322.918344907404</v>
      </c>
      <c r="D43" s="129" t="s">
        <v>2181</v>
      </c>
      <c r="E43" s="130">
        <v>238</v>
      </c>
      <c r="F43" s="153" t="str">
        <f>VLOOKUP(E43,VIP!$A$2:$O12995,2,0)</f>
        <v>DRBR238</v>
      </c>
      <c r="G43" s="134" t="str">
        <f>VLOOKUP(E43,'LISTADO ATM'!$A$2:$B$898,2,0)</f>
        <v xml:space="preserve">ATM Multicentro La Sirena Charles de Gaulle </v>
      </c>
      <c r="H43" s="134" t="str">
        <f>VLOOKUP(E43,VIP!$A$2:$O17916,7,FALSE)</f>
        <v>Si</v>
      </c>
      <c r="I43" s="134" t="str">
        <f>VLOOKUP(E43,VIP!$A$2:$O9881,8,FALSE)</f>
        <v>Si</v>
      </c>
      <c r="J43" s="134" t="str">
        <f>VLOOKUP(E43,VIP!$A$2:$O9831,8,FALSE)</f>
        <v>Si</v>
      </c>
      <c r="K43" s="134" t="str">
        <f>VLOOKUP(E43,VIP!$A$2:$O13405,6,0)</f>
        <v>No</v>
      </c>
      <c r="L43" s="132" t="s">
        <v>2479</v>
      </c>
      <c r="M43" s="157" t="s">
        <v>2637</v>
      </c>
      <c r="N43" s="147" t="s">
        <v>2463</v>
      </c>
      <c r="O43" s="144" t="s">
        <v>2465</v>
      </c>
      <c r="P43" s="133"/>
      <c r="Q43" s="158">
        <v>44323.55972222222</v>
      </c>
    </row>
    <row r="44" spans="1:17" s="96" customFormat="1" ht="18" x14ac:dyDescent="0.25">
      <c r="A44" s="134" t="str">
        <f>VLOOKUP(E44,'LISTADO ATM'!$A$2:$C$899,3,0)</f>
        <v>ESTE</v>
      </c>
      <c r="B44" s="141" t="s">
        <v>2617</v>
      </c>
      <c r="C44" s="129">
        <v>44322.925000000003</v>
      </c>
      <c r="D44" s="129" t="s">
        <v>2459</v>
      </c>
      <c r="E44" s="130">
        <v>114</v>
      </c>
      <c r="F44" s="153" t="str">
        <f>VLOOKUP(E44,VIP!$A$2:$O12993,2,0)</f>
        <v>DRBR114</v>
      </c>
      <c r="G44" s="134" t="str">
        <f>VLOOKUP(E44,'LISTADO ATM'!$A$2:$B$898,2,0)</f>
        <v xml:space="preserve">ATM Oficina Hato Mayor </v>
      </c>
      <c r="H44" s="134" t="str">
        <f>VLOOKUP(E44,VIP!$A$2:$O17914,7,FALSE)</f>
        <v>Si</v>
      </c>
      <c r="I44" s="134" t="str">
        <f>VLOOKUP(E44,VIP!$A$2:$O9879,8,FALSE)</f>
        <v>Si</v>
      </c>
      <c r="J44" s="134" t="str">
        <f>VLOOKUP(E44,VIP!$A$2:$O9829,8,FALSE)</f>
        <v>Si</v>
      </c>
      <c r="K44" s="134" t="str">
        <f>VLOOKUP(E44,VIP!$A$2:$O13403,6,0)</f>
        <v>NO</v>
      </c>
      <c r="L44" s="132" t="s">
        <v>2419</v>
      </c>
      <c r="M44" s="157" t="s">
        <v>2637</v>
      </c>
      <c r="N44" s="147" t="s">
        <v>2463</v>
      </c>
      <c r="O44" s="144" t="s">
        <v>2464</v>
      </c>
      <c r="P44" s="133"/>
      <c r="Q44" s="158">
        <v>44323.392361111109</v>
      </c>
    </row>
    <row r="45" spans="1:17" s="96" customFormat="1" ht="18" x14ac:dyDescent="0.25">
      <c r="A45" s="134" t="str">
        <f>VLOOKUP(E45,'LISTADO ATM'!$A$2:$C$899,3,0)</f>
        <v>DISTRITO NACIONAL</v>
      </c>
      <c r="B45" s="141" t="s">
        <v>2616</v>
      </c>
      <c r="C45" s="129">
        <v>44322.927511574075</v>
      </c>
      <c r="D45" s="129" t="s">
        <v>2459</v>
      </c>
      <c r="E45" s="130">
        <v>409</v>
      </c>
      <c r="F45" s="153" t="str">
        <f>VLOOKUP(E45,VIP!$A$2:$O12992,2,0)</f>
        <v>DRBR409</v>
      </c>
      <c r="G45" s="134" t="str">
        <f>VLOOKUP(E45,'LISTADO ATM'!$A$2:$B$898,2,0)</f>
        <v xml:space="preserve">ATM Oficina Las Palmas de Herrera I </v>
      </c>
      <c r="H45" s="134" t="str">
        <f>VLOOKUP(E45,VIP!$A$2:$O17913,7,FALSE)</f>
        <v>Si</v>
      </c>
      <c r="I45" s="134" t="str">
        <f>VLOOKUP(E45,VIP!$A$2:$O9878,8,FALSE)</f>
        <v>Si</v>
      </c>
      <c r="J45" s="134" t="str">
        <f>VLOOKUP(E45,VIP!$A$2:$O9828,8,FALSE)</f>
        <v>Si</v>
      </c>
      <c r="K45" s="134" t="str">
        <f>VLOOKUP(E45,VIP!$A$2:$O13402,6,0)</f>
        <v>NO</v>
      </c>
      <c r="L45" s="132" t="s">
        <v>2419</v>
      </c>
      <c r="M45" s="157" t="s">
        <v>2637</v>
      </c>
      <c r="N45" s="147" t="s">
        <v>2463</v>
      </c>
      <c r="O45" s="144" t="s">
        <v>2464</v>
      </c>
      <c r="P45" s="133"/>
      <c r="Q45" s="158">
        <v>44323.396527777775</v>
      </c>
    </row>
    <row r="46" spans="1:17" s="96" customFormat="1" ht="18" x14ac:dyDescent="0.25">
      <c r="A46" s="134" t="str">
        <f>VLOOKUP(E46,'LISTADO ATM'!$A$2:$C$899,3,0)</f>
        <v>DISTRITO NACIONAL</v>
      </c>
      <c r="B46" s="141" t="s">
        <v>2626</v>
      </c>
      <c r="C46" s="129">
        <v>44322.976793981485</v>
      </c>
      <c r="D46" s="129" t="s">
        <v>2181</v>
      </c>
      <c r="E46" s="130">
        <v>858</v>
      </c>
      <c r="F46" s="153" t="str">
        <f>VLOOKUP(E46,VIP!$A$2:$O12999,2,0)</f>
        <v>DRBR858</v>
      </c>
      <c r="G46" s="134" t="str">
        <f>VLOOKUP(E46,'LISTADO ATM'!$A$2:$B$898,2,0)</f>
        <v xml:space="preserve">ATM Cooperativa Maestros (COOPNAMA) </v>
      </c>
      <c r="H46" s="134" t="str">
        <f>VLOOKUP(E46,VIP!$A$2:$O17920,7,FALSE)</f>
        <v>Si</v>
      </c>
      <c r="I46" s="134" t="str">
        <f>VLOOKUP(E46,VIP!$A$2:$O9885,8,FALSE)</f>
        <v>No</v>
      </c>
      <c r="J46" s="134" t="str">
        <f>VLOOKUP(E46,VIP!$A$2:$O9835,8,FALSE)</f>
        <v>No</v>
      </c>
      <c r="K46" s="134" t="str">
        <f>VLOOKUP(E46,VIP!$A$2:$O13409,6,0)</f>
        <v>NO</v>
      </c>
      <c r="L46" s="132" t="s">
        <v>2220</v>
      </c>
      <c r="M46" s="157" t="s">
        <v>2637</v>
      </c>
      <c r="N46" s="147" t="s">
        <v>2463</v>
      </c>
      <c r="O46" s="144" t="s">
        <v>2465</v>
      </c>
      <c r="P46" s="133"/>
      <c r="Q46" s="158">
        <v>44323.375</v>
      </c>
    </row>
    <row r="47" spans="1:17" s="96" customFormat="1" ht="18" x14ac:dyDescent="0.25">
      <c r="A47" s="134" t="str">
        <f>VLOOKUP(E47,'LISTADO ATM'!$A$2:$C$899,3,0)</f>
        <v>ESTE</v>
      </c>
      <c r="B47" s="141" t="s">
        <v>2625</v>
      </c>
      <c r="C47" s="129">
        <v>44322.99454861111</v>
      </c>
      <c r="D47" s="129" t="s">
        <v>2181</v>
      </c>
      <c r="E47" s="130">
        <v>824</v>
      </c>
      <c r="F47" s="154" t="str">
        <f>VLOOKUP(E47,VIP!$A$2:$O12998,2,0)</f>
        <v>DRBR824</v>
      </c>
      <c r="G47" s="134" t="str">
        <f>VLOOKUP(E47,'LISTADO ATM'!$A$2:$B$898,2,0)</f>
        <v xml:space="preserve">ATM Multiplaza (Higuey) </v>
      </c>
      <c r="H47" s="134" t="str">
        <f>VLOOKUP(E47,VIP!$A$2:$O17919,7,FALSE)</f>
        <v>Si</v>
      </c>
      <c r="I47" s="134" t="str">
        <f>VLOOKUP(E47,VIP!$A$2:$O9884,8,FALSE)</f>
        <v>Si</v>
      </c>
      <c r="J47" s="134" t="str">
        <f>VLOOKUP(E47,VIP!$A$2:$O9834,8,FALSE)</f>
        <v>Si</v>
      </c>
      <c r="K47" s="134" t="str">
        <f>VLOOKUP(E47,VIP!$A$2:$O13408,6,0)</f>
        <v>NO</v>
      </c>
      <c r="L47" s="132" t="s">
        <v>2628</v>
      </c>
      <c r="M47" s="128" t="s">
        <v>2456</v>
      </c>
      <c r="N47" s="147" t="s">
        <v>2463</v>
      </c>
      <c r="O47" s="144" t="s">
        <v>2465</v>
      </c>
      <c r="P47" s="133"/>
      <c r="Q47" s="128" t="s">
        <v>2628</v>
      </c>
    </row>
    <row r="48" spans="1:17" s="96" customFormat="1" ht="18" x14ac:dyDescent="0.25">
      <c r="A48" s="134" t="str">
        <f>VLOOKUP(E48,'LISTADO ATM'!$A$2:$C$899,3,0)</f>
        <v>DISTRITO NACIONAL</v>
      </c>
      <c r="B48" s="141" t="s">
        <v>2624</v>
      </c>
      <c r="C48" s="129">
        <v>44323.062847222223</v>
      </c>
      <c r="D48" s="129" t="s">
        <v>2181</v>
      </c>
      <c r="E48" s="130">
        <v>697</v>
      </c>
      <c r="F48" s="154" t="str">
        <f>VLOOKUP(E48,VIP!$A$2:$O12997,2,0)</f>
        <v>DRBR697</v>
      </c>
      <c r="G48" s="134" t="str">
        <f>VLOOKUP(E48,'LISTADO ATM'!$A$2:$B$898,2,0)</f>
        <v>ATM Hipermercado Olé Ciudad Juan Bosch</v>
      </c>
      <c r="H48" s="134" t="str">
        <f>VLOOKUP(E48,VIP!$A$2:$O17918,7,FALSE)</f>
        <v>Si</v>
      </c>
      <c r="I48" s="134" t="str">
        <f>VLOOKUP(E48,VIP!$A$2:$O9883,8,FALSE)</f>
        <v>Si</v>
      </c>
      <c r="J48" s="134" t="str">
        <f>VLOOKUP(E48,VIP!$A$2:$O9833,8,FALSE)</f>
        <v>Si</v>
      </c>
      <c r="K48" s="134" t="str">
        <f>VLOOKUP(E48,VIP!$A$2:$O13407,6,0)</f>
        <v>NO</v>
      </c>
      <c r="L48" s="132" t="s">
        <v>2428</v>
      </c>
      <c r="M48" s="157" t="s">
        <v>2637</v>
      </c>
      <c r="N48" s="147" t="s">
        <v>2463</v>
      </c>
      <c r="O48" s="144" t="s">
        <v>2465</v>
      </c>
      <c r="P48" s="133"/>
      <c r="Q48" s="158">
        <v>44323.637499999997</v>
      </c>
    </row>
    <row r="49" spans="1:17" s="96" customFormat="1" ht="18" x14ac:dyDescent="0.25">
      <c r="A49" s="134" t="str">
        <f>VLOOKUP(E49,'LISTADO ATM'!$A$2:$C$899,3,0)</f>
        <v>ESTE</v>
      </c>
      <c r="B49" s="141" t="s">
        <v>2623</v>
      </c>
      <c r="C49" s="129">
        <v>44323.087476851855</v>
      </c>
      <c r="D49" s="129" t="s">
        <v>2181</v>
      </c>
      <c r="E49" s="130">
        <v>789</v>
      </c>
      <c r="F49" s="154" t="str">
        <f>VLOOKUP(E49,VIP!$A$2:$O12996,2,0)</f>
        <v>DRBR789</v>
      </c>
      <c r="G49" s="134" t="str">
        <f>VLOOKUP(E49,'LISTADO ATM'!$A$2:$B$898,2,0)</f>
        <v>ATM Hotel Bellevue Boca Chica</v>
      </c>
      <c r="H49" s="134" t="str">
        <f>VLOOKUP(E49,VIP!$A$2:$O17917,7,FALSE)</f>
        <v>Si</v>
      </c>
      <c r="I49" s="134" t="str">
        <f>VLOOKUP(E49,VIP!$A$2:$O9882,8,FALSE)</f>
        <v>Si</v>
      </c>
      <c r="J49" s="134" t="str">
        <f>VLOOKUP(E49,VIP!$A$2:$O9832,8,FALSE)</f>
        <v>Si</v>
      </c>
      <c r="K49" s="134" t="str">
        <f>VLOOKUP(E49,VIP!$A$2:$O13406,6,0)</f>
        <v>NO</v>
      </c>
      <c r="L49" s="132" t="s">
        <v>2627</v>
      </c>
      <c r="M49" s="128" t="s">
        <v>2456</v>
      </c>
      <c r="N49" s="147" t="s">
        <v>2463</v>
      </c>
      <c r="O49" s="144" t="s">
        <v>2465</v>
      </c>
      <c r="P49" s="133"/>
      <c r="Q49" s="128" t="s">
        <v>2246</v>
      </c>
    </row>
    <row r="50" spans="1:17" s="96" customFormat="1" ht="18" x14ac:dyDescent="0.25">
      <c r="A50" s="134" t="str">
        <f>VLOOKUP(E50,'LISTADO ATM'!$A$2:$C$899,3,0)</f>
        <v>DISTRITO NACIONAL</v>
      </c>
      <c r="B50" s="141" t="s">
        <v>2622</v>
      </c>
      <c r="C50" s="129">
        <v>44323.096134259256</v>
      </c>
      <c r="D50" s="129" t="s">
        <v>2181</v>
      </c>
      <c r="E50" s="130">
        <v>611</v>
      </c>
      <c r="F50" s="154" t="str">
        <f>VLOOKUP(E50,VIP!$A$2:$O12995,2,0)</f>
        <v>DRBR611</v>
      </c>
      <c r="G50" s="134" t="str">
        <f>VLOOKUP(E50,'LISTADO ATM'!$A$2:$B$898,2,0)</f>
        <v xml:space="preserve">ATM DGII Sede Central </v>
      </c>
      <c r="H50" s="134" t="str">
        <f>VLOOKUP(E50,VIP!$A$2:$O17916,7,FALSE)</f>
        <v>Si</v>
      </c>
      <c r="I50" s="134" t="str">
        <f>VLOOKUP(E50,VIP!$A$2:$O9881,8,FALSE)</f>
        <v>Si</v>
      </c>
      <c r="J50" s="134" t="str">
        <f>VLOOKUP(E50,VIP!$A$2:$O9831,8,FALSE)</f>
        <v>Si</v>
      </c>
      <c r="K50" s="134" t="str">
        <f>VLOOKUP(E50,VIP!$A$2:$O13405,6,0)</f>
        <v>NO</v>
      </c>
      <c r="L50" s="132" t="s">
        <v>2220</v>
      </c>
      <c r="M50" s="157" t="s">
        <v>2637</v>
      </c>
      <c r="N50" s="147" t="s">
        <v>2463</v>
      </c>
      <c r="O50" s="144" t="s">
        <v>2465</v>
      </c>
      <c r="P50" s="133"/>
      <c r="Q50" s="158">
        <v>44323.548611111109</v>
      </c>
    </row>
    <row r="51" spans="1:17" s="96" customFormat="1" ht="18" x14ac:dyDescent="0.25">
      <c r="A51" s="134" t="str">
        <f>VLOOKUP(E51,'LISTADO ATM'!$A$2:$C$899,3,0)</f>
        <v>DISTRITO NACIONAL</v>
      </c>
      <c r="B51" s="141" t="s">
        <v>2621</v>
      </c>
      <c r="C51" s="129">
        <v>44323.105775462966</v>
      </c>
      <c r="D51" s="129" t="s">
        <v>2459</v>
      </c>
      <c r="E51" s="130">
        <v>300</v>
      </c>
      <c r="F51" s="154" t="str">
        <f>VLOOKUP(E51,VIP!$A$2:$O12994,2,0)</f>
        <v>DRBR300</v>
      </c>
      <c r="G51" s="134" t="str">
        <f>VLOOKUP(E51,'LISTADO ATM'!$A$2:$B$898,2,0)</f>
        <v xml:space="preserve">ATM S/M Aprezio Los Guaricanos </v>
      </c>
      <c r="H51" s="134" t="str">
        <f>VLOOKUP(E51,VIP!$A$2:$O17915,7,FALSE)</f>
        <v>Si</v>
      </c>
      <c r="I51" s="134" t="str">
        <f>VLOOKUP(E51,VIP!$A$2:$O9880,8,FALSE)</f>
        <v>Si</v>
      </c>
      <c r="J51" s="134" t="str">
        <f>VLOOKUP(E51,VIP!$A$2:$O9830,8,FALSE)</f>
        <v>Si</v>
      </c>
      <c r="K51" s="134" t="str">
        <f>VLOOKUP(E51,VIP!$A$2:$O13404,6,0)</f>
        <v>NO</v>
      </c>
      <c r="L51" s="132" t="s">
        <v>2450</v>
      </c>
      <c r="M51" s="128" t="s">
        <v>2456</v>
      </c>
      <c r="N51" s="147" t="s">
        <v>2463</v>
      </c>
      <c r="O51" s="144" t="s">
        <v>2464</v>
      </c>
      <c r="P51" s="133"/>
      <c r="Q51" s="128" t="s">
        <v>2450</v>
      </c>
    </row>
    <row r="52" spans="1:17" s="96" customFormat="1" ht="18" x14ac:dyDescent="0.25">
      <c r="A52" s="134" t="str">
        <f>VLOOKUP(E52,'LISTADO ATM'!$A$2:$C$899,3,0)</f>
        <v>SUR</v>
      </c>
      <c r="B52" s="141" t="s">
        <v>2620</v>
      </c>
      <c r="C52" s="129">
        <v>44323.108055555553</v>
      </c>
      <c r="D52" s="129" t="s">
        <v>2181</v>
      </c>
      <c r="E52" s="130">
        <v>512</v>
      </c>
      <c r="F52" s="154" t="str">
        <f>VLOOKUP(E52,VIP!$A$2:$O12993,2,0)</f>
        <v>DRBR512</v>
      </c>
      <c r="G52" s="134" t="str">
        <f>VLOOKUP(E52,'LISTADO ATM'!$A$2:$B$898,2,0)</f>
        <v>ATM Plaza Jesús Ferreira</v>
      </c>
      <c r="H52" s="134" t="str">
        <f>VLOOKUP(E52,VIP!$A$2:$O17914,7,FALSE)</f>
        <v>N/A</v>
      </c>
      <c r="I52" s="134" t="str">
        <f>VLOOKUP(E52,VIP!$A$2:$O9879,8,FALSE)</f>
        <v>N/A</v>
      </c>
      <c r="J52" s="134" t="str">
        <f>VLOOKUP(E52,VIP!$A$2:$O9829,8,FALSE)</f>
        <v>N/A</v>
      </c>
      <c r="K52" s="134" t="str">
        <f>VLOOKUP(E52,VIP!$A$2:$O13403,6,0)</f>
        <v>N/A</v>
      </c>
      <c r="L52" s="132" t="s">
        <v>2479</v>
      </c>
      <c r="M52" s="157" t="s">
        <v>2637</v>
      </c>
      <c r="N52" s="147" t="s">
        <v>2463</v>
      </c>
      <c r="O52" s="144" t="s">
        <v>2465</v>
      </c>
      <c r="P52" s="133"/>
      <c r="Q52" s="158">
        <v>44323.561805555553</v>
      </c>
    </row>
    <row r="53" spans="1:17" s="96" customFormat="1" ht="18" x14ac:dyDescent="0.25">
      <c r="A53" s="134" t="str">
        <f>VLOOKUP(E53,'LISTADO ATM'!$A$2:$C$899,3,0)</f>
        <v>NORTE</v>
      </c>
      <c r="B53" s="141" t="s">
        <v>2635</v>
      </c>
      <c r="C53" s="129">
        <v>44323.133912037039</v>
      </c>
      <c r="D53" s="129" t="s">
        <v>2483</v>
      </c>
      <c r="E53" s="130">
        <v>8</v>
      </c>
      <c r="F53" s="154" t="str">
        <f>VLOOKUP(E53,VIP!$A$2:$O13000,2,0)</f>
        <v>DRBR008</v>
      </c>
      <c r="G53" s="134" t="str">
        <f>VLOOKUP(E53,'LISTADO ATM'!$A$2:$B$898,2,0)</f>
        <v>ATM Autoservicio Yaque</v>
      </c>
      <c r="H53" s="134" t="str">
        <f>VLOOKUP(E53,VIP!$A$2:$O17921,7,FALSE)</f>
        <v>Si</v>
      </c>
      <c r="I53" s="134" t="str">
        <f>VLOOKUP(E53,VIP!$A$2:$O9886,8,FALSE)</f>
        <v>Si</v>
      </c>
      <c r="J53" s="134" t="str">
        <f>VLOOKUP(E53,VIP!$A$2:$O9836,8,FALSE)</f>
        <v>Si</v>
      </c>
      <c r="K53" s="134" t="str">
        <f>VLOOKUP(E53,VIP!$A$2:$O13410,6,0)</f>
        <v>NO</v>
      </c>
      <c r="L53" s="132" t="s">
        <v>2575</v>
      </c>
      <c r="M53" s="128" t="s">
        <v>2456</v>
      </c>
      <c r="N53" s="147" t="s">
        <v>2463</v>
      </c>
      <c r="O53" s="144" t="s">
        <v>2484</v>
      </c>
      <c r="P53" s="133"/>
      <c r="Q53" s="128" t="s">
        <v>2575</v>
      </c>
    </row>
    <row r="54" spans="1:17" s="96" customFormat="1" ht="18" x14ac:dyDescent="0.25">
      <c r="A54" s="134" t="str">
        <f>VLOOKUP(E54,'LISTADO ATM'!$A$2:$C$899,3,0)</f>
        <v>DISTRITO NACIONAL</v>
      </c>
      <c r="B54" s="141" t="s">
        <v>2634</v>
      </c>
      <c r="C54" s="129">
        <v>44323.136134259257</v>
      </c>
      <c r="D54" s="129" t="s">
        <v>2483</v>
      </c>
      <c r="E54" s="130">
        <v>946</v>
      </c>
      <c r="F54" s="155" t="str">
        <f>VLOOKUP(E54,VIP!$A$2:$O12999,2,0)</f>
        <v>DRBR24R</v>
      </c>
      <c r="G54" s="134" t="str">
        <f>VLOOKUP(E54,'LISTADO ATM'!$A$2:$B$898,2,0)</f>
        <v xml:space="preserve">ATM Oficina Núñez de Cáceres I </v>
      </c>
      <c r="H54" s="134" t="str">
        <f>VLOOKUP(E54,VIP!$A$2:$O17920,7,FALSE)</f>
        <v>Si</v>
      </c>
      <c r="I54" s="134" t="str">
        <f>VLOOKUP(E54,VIP!$A$2:$O9885,8,FALSE)</f>
        <v>Si</v>
      </c>
      <c r="J54" s="134" t="str">
        <f>VLOOKUP(E54,VIP!$A$2:$O9835,8,FALSE)</f>
        <v>Si</v>
      </c>
      <c r="K54" s="134" t="str">
        <f>VLOOKUP(E54,VIP!$A$2:$O13409,6,0)</f>
        <v>NO</v>
      </c>
      <c r="L54" s="132" t="s">
        <v>2575</v>
      </c>
      <c r="M54" s="128" t="s">
        <v>2456</v>
      </c>
      <c r="N54" s="147" t="s">
        <v>2463</v>
      </c>
      <c r="O54" s="144" t="s">
        <v>2484</v>
      </c>
      <c r="P54" s="133"/>
      <c r="Q54" s="128" t="s">
        <v>2575</v>
      </c>
    </row>
    <row r="55" spans="1:17" s="96" customFormat="1" ht="18" x14ac:dyDescent="0.25">
      <c r="A55" s="134" t="str">
        <f>VLOOKUP(E55,'LISTADO ATM'!$A$2:$C$899,3,0)</f>
        <v>DISTRITO NACIONAL</v>
      </c>
      <c r="B55" s="141" t="s">
        <v>2633</v>
      </c>
      <c r="C55" s="129">
        <v>44323.139722222222</v>
      </c>
      <c r="D55" s="129" t="s">
        <v>2459</v>
      </c>
      <c r="E55" s="130">
        <v>540</v>
      </c>
      <c r="F55" s="155" t="str">
        <f>VLOOKUP(E55,VIP!$A$2:$O12998,2,0)</f>
        <v>DRBR540</v>
      </c>
      <c r="G55" s="134" t="str">
        <f>VLOOKUP(E55,'LISTADO ATM'!$A$2:$B$898,2,0)</f>
        <v xml:space="preserve">ATM Autoservicio Sambil I </v>
      </c>
      <c r="H55" s="134" t="str">
        <f>VLOOKUP(E55,VIP!$A$2:$O17919,7,FALSE)</f>
        <v>Si</v>
      </c>
      <c r="I55" s="134" t="str">
        <f>VLOOKUP(E55,VIP!$A$2:$O9884,8,FALSE)</f>
        <v>Si</v>
      </c>
      <c r="J55" s="134" t="str">
        <f>VLOOKUP(E55,VIP!$A$2:$O9834,8,FALSE)</f>
        <v>Si</v>
      </c>
      <c r="K55" s="134" t="str">
        <f>VLOOKUP(E55,VIP!$A$2:$O13408,6,0)</f>
        <v>NO</v>
      </c>
      <c r="L55" s="132" t="s">
        <v>2575</v>
      </c>
      <c r="M55" s="128" t="s">
        <v>2456</v>
      </c>
      <c r="N55" s="147" t="s">
        <v>2463</v>
      </c>
      <c r="O55" s="144" t="s">
        <v>2464</v>
      </c>
      <c r="P55" s="133"/>
      <c r="Q55" s="128" t="s">
        <v>2575</v>
      </c>
    </row>
    <row r="56" spans="1:17" s="96" customFormat="1" ht="18" x14ac:dyDescent="0.25">
      <c r="A56" s="134" t="str">
        <f>VLOOKUP(E56,'LISTADO ATM'!$A$2:$C$899,3,0)</f>
        <v>NORTE</v>
      </c>
      <c r="B56" s="141" t="s">
        <v>2632</v>
      </c>
      <c r="C56" s="129">
        <v>44323.143587962964</v>
      </c>
      <c r="D56" s="129" t="s">
        <v>2483</v>
      </c>
      <c r="E56" s="130">
        <v>307</v>
      </c>
      <c r="F56" s="155" t="str">
        <f>VLOOKUP(E56,VIP!$A$2:$O12997,2,0)</f>
        <v>DRBR307</v>
      </c>
      <c r="G56" s="134" t="str">
        <f>VLOOKUP(E56,'LISTADO ATM'!$A$2:$B$898,2,0)</f>
        <v>ATM Oficina Nagua II</v>
      </c>
      <c r="H56" s="134" t="str">
        <f>VLOOKUP(E56,VIP!$A$2:$O17918,7,FALSE)</f>
        <v>Si</v>
      </c>
      <c r="I56" s="134" t="str">
        <f>VLOOKUP(E56,VIP!$A$2:$O9883,8,FALSE)</f>
        <v>Si</v>
      </c>
      <c r="J56" s="134" t="str">
        <f>VLOOKUP(E56,VIP!$A$2:$O9833,8,FALSE)</f>
        <v>Si</v>
      </c>
      <c r="K56" s="134" t="str">
        <f>VLOOKUP(E56,VIP!$A$2:$O13407,6,0)</f>
        <v>SI</v>
      </c>
      <c r="L56" s="132" t="s">
        <v>2575</v>
      </c>
      <c r="M56" s="128" t="s">
        <v>2456</v>
      </c>
      <c r="N56" s="147" t="s">
        <v>2463</v>
      </c>
      <c r="O56" s="144" t="s">
        <v>2484</v>
      </c>
      <c r="P56" s="133"/>
      <c r="Q56" s="128" t="s">
        <v>2575</v>
      </c>
    </row>
    <row r="57" spans="1:17" s="96" customFormat="1" ht="18" x14ac:dyDescent="0.25">
      <c r="A57" s="134" t="str">
        <f>VLOOKUP(E57,'LISTADO ATM'!$A$2:$C$899,3,0)</f>
        <v>DISTRITO NACIONAL</v>
      </c>
      <c r="B57" s="141" t="s">
        <v>2631</v>
      </c>
      <c r="C57" s="129">
        <v>44323.149317129632</v>
      </c>
      <c r="D57" s="129" t="s">
        <v>2459</v>
      </c>
      <c r="E57" s="130">
        <v>904</v>
      </c>
      <c r="F57" s="155" t="str">
        <f>VLOOKUP(E57,VIP!$A$2:$O12996,2,0)</f>
        <v>DRBR24B</v>
      </c>
      <c r="G57" s="134" t="str">
        <f>VLOOKUP(E57,'LISTADO ATM'!$A$2:$B$898,2,0)</f>
        <v xml:space="preserve">ATM Oficina Multicentro La Sirena Churchill </v>
      </c>
      <c r="H57" s="134" t="str">
        <f>VLOOKUP(E57,VIP!$A$2:$O17917,7,FALSE)</f>
        <v>Si</v>
      </c>
      <c r="I57" s="134" t="str">
        <f>VLOOKUP(E57,VIP!$A$2:$O9882,8,FALSE)</f>
        <v>Si</v>
      </c>
      <c r="J57" s="134" t="str">
        <f>VLOOKUP(E57,VIP!$A$2:$O9832,8,FALSE)</f>
        <v>Si</v>
      </c>
      <c r="K57" s="134" t="str">
        <f>VLOOKUP(E57,VIP!$A$2:$O13406,6,0)</f>
        <v>SI</v>
      </c>
      <c r="L57" s="132" t="s">
        <v>2513</v>
      </c>
      <c r="M57" s="128" t="s">
        <v>2456</v>
      </c>
      <c r="N57" s="147" t="s">
        <v>2463</v>
      </c>
      <c r="O57" s="144" t="s">
        <v>2464</v>
      </c>
      <c r="P57" s="133"/>
      <c r="Q57" s="128" t="s">
        <v>2513</v>
      </c>
    </row>
    <row r="58" spans="1:17" s="96" customFormat="1" ht="18" x14ac:dyDescent="0.25">
      <c r="A58" s="134" t="str">
        <f>VLOOKUP(E58,'LISTADO ATM'!$A$2:$C$899,3,0)</f>
        <v>SUR</v>
      </c>
      <c r="B58" s="141" t="s">
        <v>2630</v>
      </c>
      <c r="C58" s="129">
        <v>44323.156921296293</v>
      </c>
      <c r="D58" s="129" t="s">
        <v>2459</v>
      </c>
      <c r="E58" s="130">
        <v>880</v>
      </c>
      <c r="F58" s="155" t="str">
        <f>VLOOKUP(E58,VIP!$A$2:$O12995,2,0)</f>
        <v>DRBR880</v>
      </c>
      <c r="G58" s="134" t="str">
        <f>VLOOKUP(E58,'LISTADO ATM'!$A$2:$B$898,2,0)</f>
        <v xml:space="preserve">ATM Autoservicio Barahona II </v>
      </c>
      <c r="H58" s="134" t="str">
        <f>VLOOKUP(E58,VIP!$A$2:$O17916,7,FALSE)</f>
        <v>Si</v>
      </c>
      <c r="I58" s="134" t="str">
        <f>VLOOKUP(E58,VIP!$A$2:$O9881,8,FALSE)</f>
        <v>Si</v>
      </c>
      <c r="J58" s="134" t="str">
        <f>VLOOKUP(E58,VIP!$A$2:$O9831,8,FALSE)</f>
        <v>Si</v>
      </c>
      <c r="K58" s="134" t="str">
        <f>VLOOKUP(E58,VIP!$A$2:$O13405,6,0)</f>
        <v>SI</v>
      </c>
      <c r="L58" s="132" t="s">
        <v>2575</v>
      </c>
      <c r="M58" s="128" t="s">
        <v>2456</v>
      </c>
      <c r="N58" s="147" t="s">
        <v>2463</v>
      </c>
      <c r="O58" s="144" t="s">
        <v>2464</v>
      </c>
      <c r="P58" s="133"/>
      <c r="Q58" s="128" t="s">
        <v>2575</v>
      </c>
    </row>
    <row r="59" spans="1:17" s="96" customFormat="1" ht="18" x14ac:dyDescent="0.25">
      <c r="A59" s="134" t="str">
        <f>VLOOKUP(E59,'LISTADO ATM'!$A$2:$C$899,3,0)</f>
        <v>DISTRITO NACIONAL</v>
      </c>
      <c r="B59" s="141" t="s">
        <v>2629</v>
      </c>
      <c r="C59" s="129">
        <v>44323.165127314816</v>
      </c>
      <c r="D59" s="129" t="s">
        <v>2459</v>
      </c>
      <c r="E59" s="130">
        <v>713</v>
      </c>
      <c r="F59" s="155" t="str">
        <f>VLOOKUP(E59,VIP!$A$2:$O12994,2,0)</f>
        <v>DRBR016</v>
      </c>
      <c r="G59" s="134" t="str">
        <f>VLOOKUP(E59,'LISTADO ATM'!$A$2:$B$898,2,0)</f>
        <v xml:space="preserve">ATM Oficina Las Américas </v>
      </c>
      <c r="H59" s="134" t="str">
        <f>VLOOKUP(E59,VIP!$A$2:$O17915,7,FALSE)</f>
        <v>Si</v>
      </c>
      <c r="I59" s="134" t="str">
        <f>VLOOKUP(E59,VIP!$A$2:$O9880,8,FALSE)</f>
        <v>Si</v>
      </c>
      <c r="J59" s="134" t="str">
        <f>VLOOKUP(E59,VIP!$A$2:$O9830,8,FALSE)</f>
        <v>Si</v>
      </c>
      <c r="K59" s="134" t="str">
        <f>VLOOKUP(E59,VIP!$A$2:$O13404,6,0)</f>
        <v>NO</v>
      </c>
      <c r="L59" s="132" t="s">
        <v>2419</v>
      </c>
      <c r="M59" s="157" t="s">
        <v>2637</v>
      </c>
      <c r="N59" s="147" t="s">
        <v>2463</v>
      </c>
      <c r="O59" s="144" t="s">
        <v>2464</v>
      </c>
      <c r="P59" s="133"/>
      <c r="Q59" s="158">
        <v>44323.557638888888</v>
      </c>
    </row>
    <row r="60" spans="1:17" s="96" customFormat="1" ht="18" x14ac:dyDescent="0.25">
      <c r="A60" s="134" t="str">
        <f>VLOOKUP(E60,'LISTADO ATM'!$A$2:$C$899,3,0)</f>
        <v>DISTRITO NACIONAL</v>
      </c>
      <c r="B60" s="141" t="s">
        <v>2651</v>
      </c>
      <c r="C60" s="129">
        <v>44323.373240740744</v>
      </c>
      <c r="D60" s="129" t="s">
        <v>2181</v>
      </c>
      <c r="E60" s="130">
        <v>231</v>
      </c>
      <c r="F60" s="155" t="str">
        <f>VLOOKUP(E60,VIP!$A$2:$O13009,2,0)</f>
        <v>DRBR231</v>
      </c>
      <c r="G60" s="134" t="str">
        <f>VLOOKUP(E60,'LISTADO ATM'!$A$2:$B$898,2,0)</f>
        <v xml:space="preserve">ATM Oficina Zona Oriental </v>
      </c>
      <c r="H60" s="134" t="str">
        <f>VLOOKUP(E60,VIP!$A$2:$O17930,7,FALSE)</f>
        <v>Si</v>
      </c>
      <c r="I60" s="134" t="str">
        <f>VLOOKUP(E60,VIP!$A$2:$O9895,8,FALSE)</f>
        <v>Si</v>
      </c>
      <c r="J60" s="134" t="str">
        <f>VLOOKUP(E60,VIP!$A$2:$O9845,8,FALSE)</f>
        <v>Si</v>
      </c>
      <c r="K60" s="134" t="str">
        <f>VLOOKUP(E60,VIP!$A$2:$O13419,6,0)</f>
        <v>SI</v>
      </c>
      <c r="L60" s="132" t="s">
        <v>2422</v>
      </c>
      <c r="M60" s="157" t="s">
        <v>2637</v>
      </c>
      <c r="N60" s="147" t="s">
        <v>2654</v>
      </c>
      <c r="O60" s="144" t="s">
        <v>2465</v>
      </c>
      <c r="P60" s="133"/>
      <c r="Q60" s="158">
        <v>44323.447222222225</v>
      </c>
    </row>
    <row r="61" spans="1:17" s="96" customFormat="1" ht="18" x14ac:dyDescent="0.25">
      <c r="A61" s="134" t="str">
        <f>VLOOKUP(E61,'LISTADO ATM'!$A$2:$C$899,3,0)</f>
        <v>NORTE</v>
      </c>
      <c r="B61" s="141" t="s">
        <v>2650</v>
      </c>
      <c r="C61" s="129">
        <v>44323.373912037037</v>
      </c>
      <c r="D61" s="129" t="s">
        <v>2182</v>
      </c>
      <c r="E61" s="130">
        <v>878</v>
      </c>
      <c r="F61" s="156" t="str">
        <f>VLOOKUP(E61,VIP!$A$2:$O13008,2,0)</f>
        <v>DRBR878</v>
      </c>
      <c r="G61" s="134" t="str">
        <f>VLOOKUP(E61,'LISTADO ATM'!$A$2:$B$898,2,0)</f>
        <v>ATM UNP Cabral Y Baez</v>
      </c>
      <c r="H61" s="134" t="str">
        <f>VLOOKUP(E61,VIP!$A$2:$O17929,7,FALSE)</f>
        <v>N/A</v>
      </c>
      <c r="I61" s="134" t="str">
        <f>VLOOKUP(E61,VIP!$A$2:$O9894,8,FALSE)</f>
        <v>N/A</v>
      </c>
      <c r="J61" s="134" t="str">
        <f>VLOOKUP(E61,VIP!$A$2:$O9844,8,FALSE)</f>
        <v>N/A</v>
      </c>
      <c r="K61" s="134" t="str">
        <f>VLOOKUP(E61,VIP!$A$2:$O13418,6,0)</f>
        <v>N/A</v>
      </c>
      <c r="L61" s="132" t="s">
        <v>2220</v>
      </c>
      <c r="M61" s="157" t="s">
        <v>2637</v>
      </c>
      <c r="N61" s="147" t="s">
        <v>2463</v>
      </c>
      <c r="O61" s="144" t="s">
        <v>2492</v>
      </c>
      <c r="P61" s="133"/>
      <c r="Q61" s="158">
        <v>44323.552777777775</v>
      </c>
    </row>
    <row r="62" spans="1:17" s="96" customFormat="1" ht="18" x14ac:dyDescent="0.25">
      <c r="A62" s="134" t="str">
        <f>VLOOKUP(E62,'LISTADO ATM'!$A$2:$C$899,3,0)</f>
        <v>DISTRITO NACIONAL</v>
      </c>
      <c r="B62" s="141" t="s">
        <v>2649</v>
      </c>
      <c r="C62" s="129">
        <v>44323.375034722223</v>
      </c>
      <c r="D62" s="129" t="s">
        <v>2181</v>
      </c>
      <c r="E62" s="130">
        <v>314</v>
      </c>
      <c r="F62" s="156" t="str">
        <f>VLOOKUP(E62,VIP!$A$2:$O13007,2,0)</f>
        <v>DRBR314</v>
      </c>
      <c r="G62" s="134" t="str">
        <f>VLOOKUP(E62,'LISTADO ATM'!$A$2:$B$898,2,0)</f>
        <v xml:space="preserve">ATM UNP Cambita Garabito (San Cristóbal) </v>
      </c>
      <c r="H62" s="134" t="str">
        <f>VLOOKUP(E62,VIP!$A$2:$O17928,7,FALSE)</f>
        <v>Si</v>
      </c>
      <c r="I62" s="134" t="str">
        <f>VLOOKUP(E62,VIP!$A$2:$O9893,8,FALSE)</f>
        <v>Si</v>
      </c>
      <c r="J62" s="134" t="str">
        <f>VLOOKUP(E62,VIP!$A$2:$O9843,8,FALSE)</f>
        <v>Si</v>
      </c>
      <c r="K62" s="134" t="str">
        <f>VLOOKUP(E62,VIP!$A$2:$O13417,6,0)</f>
        <v>NO</v>
      </c>
      <c r="L62" s="132" t="s">
        <v>2422</v>
      </c>
      <c r="M62" s="128" t="s">
        <v>2456</v>
      </c>
      <c r="N62" s="147" t="s">
        <v>2654</v>
      </c>
      <c r="O62" s="144" t="s">
        <v>2465</v>
      </c>
      <c r="P62" s="133"/>
      <c r="Q62" s="128" t="s">
        <v>2422</v>
      </c>
    </row>
    <row r="63" spans="1:17" s="96" customFormat="1" ht="18" x14ac:dyDescent="0.25">
      <c r="A63" s="134" t="str">
        <f>VLOOKUP(E63,'LISTADO ATM'!$A$2:$C$899,3,0)</f>
        <v>ESTE</v>
      </c>
      <c r="B63" s="141" t="s">
        <v>2648</v>
      </c>
      <c r="C63" s="129">
        <v>44323.375474537039</v>
      </c>
      <c r="D63" s="129" t="s">
        <v>2459</v>
      </c>
      <c r="E63" s="130">
        <v>912</v>
      </c>
      <c r="F63" s="156" t="str">
        <f>VLOOKUP(E63,VIP!$A$2:$O13006,2,0)</f>
        <v>DRBR973</v>
      </c>
      <c r="G63" s="134" t="str">
        <f>VLOOKUP(E63,'LISTADO ATM'!$A$2:$B$898,2,0)</f>
        <v xml:space="preserve">ATM Oficina San Pedro II </v>
      </c>
      <c r="H63" s="134" t="str">
        <f>VLOOKUP(E63,VIP!$A$2:$O17927,7,FALSE)</f>
        <v>Si</v>
      </c>
      <c r="I63" s="134" t="str">
        <f>VLOOKUP(E63,VIP!$A$2:$O9892,8,FALSE)</f>
        <v>Si</v>
      </c>
      <c r="J63" s="134" t="str">
        <f>VLOOKUP(E63,VIP!$A$2:$O9842,8,FALSE)</f>
        <v>Si</v>
      </c>
      <c r="K63" s="134" t="str">
        <f>VLOOKUP(E63,VIP!$A$2:$O13416,6,0)</f>
        <v>SI</v>
      </c>
      <c r="L63" s="132" t="s">
        <v>2419</v>
      </c>
      <c r="M63" s="157" t="s">
        <v>2637</v>
      </c>
      <c r="N63" s="147" t="s">
        <v>2463</v>
      </c>
      <c r="O63" s="144" t="s">
        <v>2464</v>
      </c>
      <c r="P63" s="133"/>
      <c r="Q63" s="158">
        <v>44323.559027777781</v>
      </c>
    </row>
    <row r="64" spans="1:17" s="96" customFormat="1" ht="18" x14ac:dyDescent="0.25">
      <c r="A64" s="134" t="str">
        <f>VLOOKUP(E64,'LISTADO ATM'!$A$2:$C$899,3,0)</f>
        <v>NORTE</v>
      </c>
      <c r="B64" s="141" t="s">
        <v>2647</v>
      </c>
      <c r="C64" s="129">
        <v>44323.375752314816</v>
      </c>
      <c r="D64" s="129" t="s">
        <v>2182</v>
      </c>
      <c r="E64" s="130">
        <v>285</v>
      </c>
      <c r="F64" s="156" t="str">
        <f>VLOOKUP(E64,VIP!$A$2:$O13005,2,0)</f>
        <v>DRBR285</v>
      </c>
      <c r="G64" s="134" t="str">
        <f>VLOOKUP(E64,'LISTADO ATM'!$A$2:$B$898,2,0)</f>
        <v xml:space="preserve">ATM Oficina Camino Real (Puerto Plata) </v>
      </c>
      <c r="H64" s="134" t="str">
        <f>VLOOKUP(E64,VIP!$A$2:$O17926,7,FALSE)</f>
        <v>Si</v>
      </c>
      <c r="I64" s="134" t="str">
        <f>VLOOKUP(E64,VIP!$A$2:$O9891,8,FALSE)</f>
        <v>Si</v>
      </c>
      <c r="J64" s="134" t="str">
        <f>VLOOKUP(E64,VIP!$A$2:$O9841,8,FALSE)</f>
        <v>Si</v>
      </c>
      <c r="K64" s="134" t="str">
        <f>VLOOKUP(E64,VIP!$A$2:$O13415,6,0)</f>
        <v>NO</v>
      </c>
      <c r="L64" s="132" t="s">
        <v>2220</v>
      </c>
      <c r="M64" s="128" t="s">
        <v>2456</v>
      </c>
      <c r="N64" s="147" t="s">
        <v>2463</v>
      </c>
      <c r="O64" s="144" t="s">
        <v>2492</v>
      </c>
      <c r="P64" s="133"/>
      <c r="Q64" s="128" t="s">
        <v>2220</v>
      </c>
    </row>
    <row r="65" spans="1:17" s="96" customFormat="1" ht="18" x14ac:dyDescent="0.25">
      <c r="A65" s="134" t="str">
        <f>VLOOKUP(E65,'LISTADO ATM'!$A$2:$C$899,3,0)</f>
        <v>NORTE</v>
      </c>
      <c r="B65" s="141" t="s">
        <v>2646</v>
      </c>
      <c r="C65" s="129">
        <v>44323.376770833333</v>
      </c>
      <c r="D65" s="129" t="s">
        <v>2182</v>
      </c>
      <c r="E65" s="130">
        <v>965</v>
      </c>
      <c r="F65" s="156" t="str">
        <f>VLOOKUP(E65,VIP!$A$2:$O13004,2,0)</f>
        <v>DRBR965</v>
      </c>
      <c r="G65" s="134" t="str">
        <f>VLOOKUP(E65,'LISTADO ATM'!$A$2:$B$898,2,0)</f>
        <v xml:space="preserve">ATM S/M La Fuente FUN (Santiago) </v>
      </c>
      <c r="H65" s="134" t="str">
        <f>VLOOKUP(E65,VIP!$A$2:$O17925,7,FALSE)</f>
        <v>Si</v>
      </c>
      <c r="I65" s="134" t="str">
        <f>VLOOKUP(E65,VIP!$A$2:$O9890,8,FALSE)</f>
        <v>Si</v>
      </c>
      <c r="J65" s="134" t="str">
        <f>VLOOKUP(E65,VIP!$A$2:$O9840,8,FALSE)</f>
        <v>Si</v>
      </c>
      <c r="K65" s="134" t="str">
        <f>VLOOKUP(E65,VIP!$A$2:$O13414,6,0)</f>
        <v>NO</v>
      </c>
      <c r="L65" s="132" t="s">
        <v>2220</v>
      </c>
      <c r="M65" s="157" t="s">
        <v>2637</v>
      </c>
      <c r="N65" s="147" t="s">
        <v>2463</v>
      </c>
      <c r="O65" s="144" t="s">
        <v>2615</v>
      </c>
      <c r="P65" s="133"/>
      <c r="Q65" s="158">
        <v>44323.45</v>
      </c>
    </row>
    <row r="66" spans="1:17" s="96" customFormat="1" ht="18" x14ac:dyDescent="0.25">
      <c r="A66" s="134" t="str">
        <f>VLOOKUP(E66,'LISTADO ATM'!$A$2:$C$899,3,0)</f>
        <v>NORTE</v>
      </c>
      <c r="B66" s="141" t="s">
        <v>2645</v>
      </c>
      <c r="C66" s="129">
        <v>44323.376875000002</v>
      </c>
      <c r="D66" s="129" t="s">
        <v>2182</v>
      </c>
      <c r="E66" s="130">
        <v>350</v>
      </c>
      <c r="F66" s="156" t="str">
        <f>VLOOKUP(E66,VIP!$A$2:$O13003,2,0)</f>
        <v>DRBR350</v>
      </c>
      <c r="G66" s="134" t="str">
        <f>VLOOKUP(E66,'LISTADO ATM'!$A$2:$B$898,2,0)</f>
        <v xml:space="preserve">ATM Oficina Villa Tapia </v>
      </c>
      <c r="H66" s="134" t="str">
        <f>VLOOKUP(E66,VIP!$A$2:$O17924,7,FALSE)</f>
        <v>Si</v>
      </c>
      <c r="I66" s="134" t="str">
        <f>VLOOKUP(E66,VIP!$A$2:$O9889,8,FALSE)</f>
        <v>Si</v>
      </c>
      <c r="J66" s="134" t="str">
        <f>VLOOKUP(E66,VIP!$A$2:$O9839,8,FALSE)</f>
        <v>Si</v>
      </c>
      <c r="K66" s="134" t="str">
        <f>VLOOKUP(E66,VIP!$A$2:$O13413,6,0)</f>
        <v>NO</v>
      </c>
      <c r="L66" s="132" t="s">
        <v>2422</v>
      </c>
      <c r="M66" s="157" t="s">
        <v>2637</v>
      </c>
      <c r="N66" s="147" t="s">
        <v>2463</v>
      </c>
      <c r="O66" s="144" t="s">
        <v>2492</v>
      </c>
      <c r="P66" s="133"/>
      <c r="Q66" s="158">
        <v>44323.45208333333</v>
      </c>
    </row>
    <row r="67" spans="1:17" s="96" customFormat="1" ht="18" x14ac:dyDescent="0.25">
      <c r="A67" s="134" t="str">
        <f>VLOOKUP(E67,'LISTADO ATM'!$A$2:$C$899,3,0)</f>
        <v>DISTRITO NACIONAL</v>
      </c>
      <c r="B67" s="141" t="s">
        <v>2644</v>
      </c>
      <c r="C67" s="129">
        <v>44323.377604166664</v>
      </c>
      <c r="D67" s="129" t="s">
        <v>2181</v>
      </c>
      <c r="E67" s="130">
        <v>160</v>
      </c>
      <c r="F67" s="156" t="str">
        <f>VLOOKUP(E67,VIP!$A$2:$O13002,2,0)</f>
        <v>DRBR160</v>
      </c>
      <c r="G67" s="134" t="str">
        <f>VLOOKUP(E67,'LISTADO ATM'!$A$2:$B$898,2,0)</f>
        <v xml:space="preserve">ATM Oficina Herrera </v>
      </c>
      <c r="H67" s="134" t="str">
        <f>VLOOKUP(E67,VIP!$A$2:$O17923,7,FALSE)</f>
        <v>Si</v>
      </c>
      <c r="I67" s="134" t="str">
        <f>VLOOKUP(E67,VIP!$A$2:$O9888,8,FALSE)</f>
        <v>Si</v>
      </c>
      <c r="J67" s="134" t="str">
        <f>VLOOKUP(E67,VIP!$A$2:$O9838,8,FALSE)</f>
        <v>Si</v>
      </c>
      <c r="K67" s="134" t="str">
        <f>VLOOKUP(E67,VIP!$A$2:$O13412,6,0)</f>
        <v>NO</v>
      </c>
      <c r="L67" s="132" t="s">
        <v>2220</v>
      </c>
      <c r="M67" s="157" t="s">
        <v>2637</v>
      </c>
      <c r="N67" s="147" t="s">
        <v>2654</v>
      </c>
      <c r="O67" s="144" t="s">
        <v>2465</v>
      </c>
      <c r="P67" s="133"/>
      <c r="Q67" s="158">
        <v>44323.552083333336</v>
      </c>
    </row>
    <row r="68" spans="1:17" s="96" customFormat="1" ht="18" x14ac:dyDescent="0.25">
      <c r="A68" s="134" t="str">
        <f>VLOOKUP(E68,'LISTADO ATM'!$A$2:$C$899,3,0)</f>
        <v>NORTE</v>
      </c>
      <c r="B68" s="141" t="s">
        <v>2643</v>
      </c>
      <c r="C68" s="129">
        <v>44323.388090277775</v>
      </c>
      <c r="D68" s="129" t="s">
        <v>2182</v>
      </c>
      <c r="E68" s="130">
        <v>597</v>
      </c>
      <c r="F68" s="156" t="str">
        <f>VLOOKUP(E68,VIP!$A$2:$O13001,2,0)</f>
        <v>DRBR316</v>
      </c>
      <c r="G68" s="134" t="str">
        <f>VLOOKUP(E68,'LISTADO ATM'!$A$2:$B$898,2,0)</f>
        <v xml:space="preserve">ATM CTB II (Santiago) </v>
      </c>
      <c r="H68" s="134" t="str">
        <f>VLOOKUP(E68,VIP!$A$2:$O17922,7,FALSE)</f>
        <v>Si</v>
      </c>
      <c r="I68" s="134" t="str">
        <f>VLOOKUP(E68,VIP!$A$2:$O9887,8,FALSE)</f>
        <v>Si</v>
      </c>
      <c r="J68" s="134" t="str">
        <f>VLOOKUP(E68,VIP!$A$2:$O9837,8,FALSE)</f>
        <v>Si</v>
      </c>
      <c r="K68" s="134" t="str">
        <f>VLOOKUP(E68,VIP!$A$2:$O13411,6,0)</f>
        <v>NO</v>
      </c>
      <c r="L68" s="132" t="s">
        <v>2246</v>
      </c>
      <c r="M68" s="157" t="s">
        <v>2637</v>
      </c>
      <c r="N68" s="147" t="s">
        <v>2463</v>
      </c>
      <c r="O68" s="144" t="s">
        <v>2615</v>
      </c>
      <c r="P68" s="133"/>
      <c r="Q68" s="158">
        <v>44323.451388888891</v>
      </c>
    </row>
    <row r="69" spans="1:17" s="96" customFormat="1" ht="18" x14ac:dyDescent="0.25">
      <c r="A69" s="134" t="str">
        <f>VLOOKUP(E69,'LISTADO ATM'!$A$2:$C$899,3,0)</f>
        <v>DISTRITO NACIONAL</v>
      </c>
      <c r="B69" s="141" t="s">
        <v>2642</v>
      </c>
      <c r="C69" s="129">
        <v>44323.402662037035</v>
      </c>
      <c r="D69" s="129" t="s">
        <v>2459</v>
      </c>
      <c r="E69" s="130">
        <v>908</v>
      </c>
      <c r="F69" s="156" t="str">
        <f>VLOOKUP(E69,VIP!$A$2:$O13000,2,0)</f>
        <v>DRBR16D</v>
      </c>
      <c r="G69" s="134" t="str">
        <f>VLOOKUP(E69,'LISTADO ATM'!$A$2:$B$898,2,0)</f>
        <v xml:space="preserve">ATM Oficina Plaza Botánika </v>
      </c>
      <c r="H69" s="134" t="str">
        <f>VLOOKUP(E69,VIP!$A$2:$O17921,7,FALSE)</f>
        <v>Si</v>
      </c>
      <c r="I69" s="134" t="str">
        <f>VLOOKUP(E69,VIP!$A$2:$O9886,8,FALSE)</f>
        <v>Si</v>
      </c>
      <c r="J69" s="134" t="str">
        <f>VLOOKUP(E69,VIP!$A$2:$O9836,8,FALSE)</f>
        <v>Si</v>
      </c>
      <c r="K69" s="134" t="str">
        <f>VLOOKUP(E69,VIP!$A$2:$O13410,6,0)</f>
        <v>NO</v>
      </c>
      <c r="L69" s="132" t="s">
        <v>2652</v>
      </c>
      <c r="M69" s="128" t="s">
        <v>2456</v>
      </c>
      <c r="N69" s="147" t="s">
        <v>2463</v>
      </c>
      <c r="O69" s="144" t="s">
        <v>2464</v>
      </c>
      <c r="P69" s="133"/>
      <c r="Q69" s="128" t="s">
        <v>2652</v>
      </c>
    </row>
    <row r="70" spans="1:17" s="96" customFormat="1" ht="18" x14ac:dyDescent="0.25">
      <c r="A70" s="134" t="str">
        <f>VLOOKUP(E70,'LISTADO ATM'!$A$2:$C$899,3,0)</f>
        <v>ESTE</v>
      </c>
      <c r="B70" s="141" t="s">
        <v>2641</v>
      </c>
      <c r="C70" s="129">
        <v>44323.42796296296</v>
      </c>
      <c r="D70" s="129" t="s">
        <v>2181</v>
      </c>
      <c r="E70" s="130">
        <v>789</v>
      </c>
      <c r="F70" s="156" t="str">
        <f>VLOOKUP(E70,VIP!$A$2:$O12999,2,0)</f>
        <v>DRBR789</v>
      </c>
      <c r="G70" s="134" t="str">
        <f>VLOOKUP(E70,'LISTADO ATM'!$A$2:$B$898,2,0)</f>
        <v>ATM Hotel Bellevue Boca Chica</v>
      </c>
      <c r="H70" s="134" t="str">
        <f>VLOOKUP(E70,VIP!$A$2:$O17920,7,FALSE)</f>
        <v>Si</v>
      </c>
      <c r="I70" s="134" t="str">
        <f>VLOOKUP(E70,VIP!$A$2:$O9885,8,FALSE)</f>
        <v>Si</v>
      </c>
      <c r="J70" s="134" t="str">
        <f>VLOOKUP(E70,VIP!$A$2:$O9835,8,FALSE)</f>
        <v>Si</v>
      </c>
      <c r="K70" s="134" t="str">
        <f>VLOOKUP(E70,VIP!$A$2:$O13409,6,0)</f>
        <v>NO</v>
      </c>
      <c r="L70" s="132" t="s">
        <v>2246</v>
      </c>
      <c r="M70" s="128" t="s">
        <v>2456</v>
      </c>
      <c r="N70" s="147" t="s">
        <v>2463</v>
      </c>
      <c r="O70" s="144" t="s">
        <v>2465</v>
      </c>
      <c r="P70" s="133"/>
      <c r="Q70" s="128" t="s">
        <v>2246</v>
      </c>
    </row>
    <row r="71" spans="1:17" s="96" customFormat="1" ht="18" x14ac:dyDescent="0.25">
      <c r="A71" s="134" t="str">
        <f>VLOOKUP(E71,'LISTADO ATM'!$A$2:$C$899,3,0)</f>
        <v>DISTRITO NACIONAL</v>
      </c>
      <c r="B71" s="141" t="s">
        <v>2640</v>
      </c>
      <c r="C71" s="129">
        <v>44323.432662037034</v>
      </c>
      <c r="D71" s="129" t="s">
        <v>2459</v>
      </c>
      <c r="E71" s="130">
        <v>685</v>
      </c>
      <c r="F71" s="156" t="str">
        <f>VLOOKUP(E71,VIP!$A$2:$O12998,2,0)</f>
        <v>DRBR685</v>
      </c>
      <c r="G71" s="134" t="str">
        <f>VLOOKUP(E71,'LISTADO ATM'!$A$2:$B$898,2,0)</f>
        <v>ATM Autoservicio UASD</v>
      </c>
      <c r="H71" s="134" t="str">
        <f>VLOOKUP(E71,VIP!$A$2:$O17919,7,FALSE)</f>
        <v>NO</v>
      </c>
      <c r="I71" s="134" t="str">
        <f>VLOOKUP(E71,VIP!$A$2:$O9884,8,FALSE)</f>
        <v>SI</v>
      </c>
      <c r="J71" s="134" t="str">
        <f>VLOOKUP(E71,VIP!$A$2:$O9834,8,FALSE)</f>
        <v>SI</v>
      </c>
      <c r="K71" s="134" t="str">
        <f>VLOOKUP(E71,VIP!$A$2:$O13408,6,0)</f>
        <v>NO</v>
      </c>
      <c r="L71" s="132" t="s">
        <v>2419</v>
      </c>
      <c r="M71" s="157" t="s">
        <v>2637</v>
      </c>
      <c r="N71" s="147" t="s">
        <v>2463</v>
      </c>
      <c r="O71" s="144" t="s">
        <v>2464</v>
      </c>
      <c r="P71" s="133"/>
      <c r="Q71" s="158">
        <v>44323.560416666667</v>
      </c>
    </row>
    <row r="72" spans="1:17" s="96" customFormat="1" ht="18" x14ac:dyDescent="0.25">
      <c r="A72" s="134" t="str">
        <f>VLOOKUP(E72,'LISTADO ATM'!$A$2:$C$899,3,0)</f>
        <v>NORTE</v>
      </c>
      <c r="B72" s="141" t="s">
        <v>2639</v>
      </c>
      <c r="C72" s="129">
        <v>44323.434895833336</v>
      </c>
      <c r="D72" s="129" t="s">
        <v>2483</v>
      </c>
      <c r="E72" s="130">
        <v>687</v>
      </c>
      <c r="F72" s="156" t="str">
        <f>VLOOKUP(E72,VIP!$A$2:$O13020,2,0)</f>
        <v>DRBR687</v>
      </c>
      <c r="G72" s="134" t="str">
        <f>VLOOKUP(E72,'LISTADO ATM'!$A$2:$B$898,2,0)</f>
        <v>ATM Oficina Monterrico II</v>
      </c>
      <c r="H72" s="134" t="str">
        <f>VLOOKUP(E72,VIP!$A$2:$O17941,7,FALSE)</f>
        <v>NO</v>
      </c>
      <c r="I72" s="134" t="str">
        <f>VLOOKUP(E72,VIP!$A$2:$O9906,8,FALSE)</f>
        <v>NO</v>
      </c>
      <c r="J72" s="134" t="str">
        <f>VLOOKUP(E72,VIP!$A$2:$O9856,8,FALSE)</f>
        <v>NO</v>
      </c>
      <c r="K72" s="134" t="str">
        <f>VLOOKUP(E72,VIP!$A$2:$O13430,6,0)</f>
        <v>SI</v>
      </c>
      <c r="L72" s="132" t="s">
        <v>2419</v>
      </c>
      <c r="M72" s="128" t="s">
        <v>2456</v>
      </c>
      <c r="N72" s="147" t="s">
        <v>2463</v>
      </c>
      <c r="O72" s="144" t="s">
        <v>2653</v>
      </c>
      <c r="P72" s="133"/>
      <c r="Q72" s="128" t="s">
        <v>2419</v>
      </c>
    </row>
    <row r="73" spans="1:17" s="96" customFormat="1" ht="18" x14ac:dyDescent="0.25">
      <c r="A73" s="134" t="str">
        <f>VLOOKUP(E73,'LISTADO ATM'!$A$2:$C$899,3,0)</f>
        <v>NORTE</v>
      </c>
      <c r="B73" s="141" t="s">
        <v>2638</v>
      </c>
      <c r="C73" s="129">
        <v>44323.438437500001</v>
      </c>
      <c r="D73" s="129" t="s">
        <v>2182</v>
      </c>
      <c r="E73" s="130">
        <v>262</v>
      </c>
      <c r="F73" s="156" t="str">
        <f>VLOOKUP(E73,VIP!$A$2:$O12996,2,0)</f>
        <v>DRBR262</v>
      </c>
      <c r="G73" s="134" t="str">
        <f>VLOOKUP(E73,'LISTADO ATM'!$A$2:$B$898,2,0)</f>
        <v xml:space="preserve">ATM Oficina Obras Públicas (Santiago) </v>
      </c>
      <c r="H73" s="134" t="str">
        <f>VLOOKUP(E73,VIP!$A$2:$O17917,7,FALSE)</f>
        <v>Si</v>
      </c>
      <c r="I73" s="134" t="str">
        <f>VLOOKUP(E73,VIP!$A$2:$O9882,8,FALSE)</f>
        <v>Si</v>
      </c>
      <c r="J73" s="134" t="str">
        <f>VLOOKUP(E73,VIP!$A$2:$O9832,8,FALSE)</f>
        <v>Si</v>
      </c>
      <c r="K73" s="134" t="str">
        <f>VLOOKUP(E73,VIP!$A$2:$O13406,6,0)</f>
        <v>SI</v>
      </c>
      <c r="L73" s="132" t="s">
        <v>2246</v>
      </c>
      <c r="M73" s="157" t="s">
        <v>2637</v>
      </c>
      <c r="N73" s="147" t="s">
        <v>2463</v>
      </c>
      <c r="O73" s="144" t="s">
        <v>2492</v>
      </c>
      <c r="P73" s="133"/>
      <c r="Q73" s="158">
        <v>44323.633333333331</v>
      </c>
    </row>
    <row r="74" spans="1:17" s="96" customFormat="1" ht="18" x14ac:dyDescent="0.25">
      <c r="A74" s="134" t="str">
        <f>VLOOKUP(E74,'LISTADO ATM'!$A$2:$C$899,3,0)</f>
        <v>DISTRITO NACIONAL</v>
      </c>
      <c r="B74" s="141" t="s">
        <v>2679</v>
      </c>
      <c r="C74" s="129">
        <v>44323.449270833335</v>
      </c>
      <c r="D74" s="129" t="s">
        <v>2483</v>
      </c>
      <c r="E74" s="130">
        <v>902</v>
      </c>
      <c r="F74" s="156" t="str">
        <f>VLOOKUP(E74,VIP!$A$2:$O13018,2,0)</f>
        <v>DRBR16A</v>
      </c>
      <c r="G74" s="134" t="str">
        <f>VLOOKUP(E74,'LISTADO ATM'!$A$2:$B$898,2,0)</f>
        <v xml:space="preserve">ATM Oficina Plaza Florida </v>
      </c>
      <c r="H74" s="134" t="str">
        <f>VLOOKUP(E74,VIP!$A$2:$O17939,7,FALSE)</f>
        <v>Si</v>
      </c>
      <c r="I74" s="134" t="str">
        <f>VLOOKUP(E74,VIP!$A$2:$O9904,8,FALSE)</f>
        <v>Si</v>
      </c>
      <c r="J74" s="134" t="str">
        <f>VLOOKUP(E74,VIP!$A$2:$O9854,8,FALSE)</f>
        <v>Si</v>
      </c>
      <c r="K74" s="134" t="str">
        <f>VLOOKUP(E74,VIP!$A$2:$O13428,6,0)</f>
        <v>NO</v>
      </c>
      <c r="L74" s="132" t="s">
        <v>2428</v>
      </c>
      <c r="M74" s="157" t="s">
        <v>2637</v>
      </c>
      <c r="N74" s="147" t="s">
        <v>2463</v>
      </c>
      <c r="O74" s="144" t="s">
        <v>2653</v>
      </c>
      <c r="P74" s="133"/>
      <c r="Q74" s="158">
        <v>44323.563888888886</v>
      </c>
    </row>
    <row r="75" spans="1:17" s="96" customFormat="1" ht="18" x14ac:dyDescent="0.25">
      <c r="A75" s="134" t="str">
        <f>VLOOKUP(E75,'LISTADO ATM'!$A$2:$C$899,3,0)</f>
        <v>ESTE</v>
      </c>
      <c r="B75" s="141" t="s">
        <v>2678</v>
      </c>
      <c r="C75" s="129">
        <v>44323.457870370374</v>
      </c>
      <c r="D75" s="129" t="s">
        <v>2181</v>
      </c>
      <c r="E75" s="130">
        <v>651</v>
      </c>
      <c r="F75" s="156" t="str">
        <f>VLOOKUP(E75,VIP!$A$2:$O13017,2,0)</f>
        <v>DRBR651</v>
      </c>
      <c r="G75" s="134" t="str">
        <f>VLOOKUP(E75,'LISTADO ATM'!$A$2:$B$898,2,0)</f>
        <v>ATM Eco Petroleo Romana</v>
      </c>
      <c r="H75" s="134" t="str">
        <f>VLOOKUP(E75,VIP!$A$2:$O17938,7,FALSE)</f>
        <v>Si</v>
      </c>
      <c r="I75" s="134" t="str">
        <f>VLOOKUP(E75,VIP!$A$2:$O9903,8,FALSE)</f>
        <v>Si</v>
      </c>
      <c r="J75" s="134" t="str">
        <f>VLOOKUP(E75,VIP!$A$2:$O9853,8,FALSE)</f>
        <v>Si</v>
      </c>
      <c r="K75" s="134" t="str">
        <f>VLOOKUP(E75,VIP!$A$2:$O13427,6,0)</f>
        <v>NO</v>
      </c>
      <c r="L75" s="132" t="s">
        <v>2422</v>
      </c>
      <c r="M75" s="157" t="s">
        <v>2637</v>
      </c>
      <c r="N75" s="147" t="s">
        <v>2654</v>
      </c>
      <c r="O75" s="144" t="s">
        <v>2465</v>
      </c>
      <c r="P75" s="133"/>
      <c r="Q75" s="158">
        <v>44323.5625</v>
      </c>
    </row>
    <row r="76" spans="1:17" s="96" customFormat="1" ht="18" x14ac:dyDescent="0.25">
      <c r="A76" s="134" t="str">
        <f>VLOOKUP(E76,'LISTADO ATM'!$A$2:$C$899,3,0)</f>
        <v>DISTRITO NACIONAL</v>
      </c>
      <c r="B76" s="141">
        <v>3335879046</v>
      </c>
      <c r="C76" s="129">
        <v>44323.459722222222</v>
      </c>
      <c r="D76" s="129" t="s">
        <v>2483</v>
      </c>
      <c r="E76" s="130">
        <v>701</v>
      </c>
      <c r="F76" s="156" t="str">
        <f>VLOOKUP(E76,VIP!$A$2:$O13001,2,0)</f>
        <v>DRBR701</v>
      </c>
      <c r="G76" s="134" t="str">
        <f>VLOOKUP(E76,'LISTADO ATM'!$A$2:$B$898,2,0)</f>
        <v>ATM Autoservicio Los Alcarrizos</v>
      </c>
      <c r="H76" s="134" t="str">
        <f>VLOOKUP(E76,VIP!$A$2:$O17922,7,FALSE)</f>
        <v>Si</v>
      </c>
      <c r="I76" s="134" t="str">
        <f>VLOOKUP(E76,VIP!$A$2:$O9887,8,FALSE)</f>
        <v>Si</v>
      </c>
      <c r="J76" s="134" t="str">
        <f>VLOOKUP(E76,VIP!$A$2:$O9837,8,FALSE)</f>
        <v>Si</v>
      </c>
      <c r="K76" s="134" t="str">
        <f>VLOOKUP(E76,VIP!$A$2:$O13411,6,0)</f>
        <v>NO</v>
      </c>
      <c r="L76" s="132" t="s">
        <v>2657</v>
      </c>
      <c r="M76" s="157" t="s">
        <v>2637</v>
      </c>
      <c r="N76" s="147" t="s">
        <v>2581</v>
      </c>
      <c r="O76" s="144" t="s">
        <v>2653</v>
      </c>
      <c r="P76" s="133" t="s">
        <v>2658</v>
      </c>
      <c r="Q76" s="128" t="s">
        <v>2657</v>
      </c>
    </row>
    <row r="77" spans="1:17" s="96" customFormat="1" ht="18" x14ac:dyDescent="0.25">
      <c r="A77" s="134" t="str">
        <f>VLOOKUP(E77,'LISTADO ATM'!$A$2:$C$899,3,0)</f>
        <v>ESTE</v>
      </c>
      <c r="B77" s="141">
        <v>3335879048</v>
      </c>
      <c r="C77" s="129">
        <v>44323.461111111108</v>
      </c>
      <c r="D77" s="129" t="s">
        <v>2483</v>
      </c>
      <c r="E77" s="130">
        <v>121</v>
      </c>
      <c r="F77" s="156" t="str">
        <f>VLOOKUP(E77,VIP!$A$2:$O13000,2,0)</f>
        <v>DRBR121</v>
      </c>
      <c r="G77" s="134" t="str">
        <f>VLOOKUP(E77,'LISTADO ATM'!$A$2:$B$898,2,0)</f>
        <v xml:space="preserve">ATM Oficina Bayaguana </v>
      </c>
      <c r="H77" s="134" t="str">
        <f>VLOOKUP(E77,VIP!$A$2:$O17921,7,FALSE)</f>
        <v>Si</v>
      </c>
      <c r="I77" s="134" t="str">
        <f>VLOOKUP(E77,VIP!$A$2:$O9886,8,FALSE)</f>
        <v>Si</v>
      </c>
      <c r="J77" s="134" t="str">
        <f>VLOOKUP(E77,VIP!$A$2:$O9836,8,FALSE)</f>
        <v>Si</v>
      </c>
      <c r="K77" s="134" t="str">
        <f>VLOOKUP(E77,VIP!$A$2:$O13410,6,0)</f>
        <v>SI</v>
      </c>
      <c r="L77" s="132" t="s">
        <v>2657</v>
      </c>
      <c r="M77" s="157" t="s">
        <v>2637</v>
      </c>
      <c r="N77" s="147" t="s">
        <v>2581</v>
      </c>
      <c r="O77" s="144" t="s">
        <v>2653</v>
      </c>
      <c r="P77" s="133" t="s">
        <v>2658</v>
      </c>
      <c r="Q77" s="128" t="s">
        <v>2657</v>
      </c>
    </row>
    <row r="78" spans="1:17" s="96" customFormat="1" ht="18" x14ac:dyDescent="0.25">
      <c r="A78" s="134" t="str">
        <f>VLOOKUP(E78,'LISTADO ATM'!$A$2:$C$899,3,0)</f>
        <v>NORTE</v>
      </c>
      <c r="B78" s="141">
        <v>3335879051</v>
      </c>
      <c r="C78" s="129">
        <v>44323.462500000001</v>
      </c>
      <c r="D78" s="129" t="s">
        <v>2483</v>
      </c>
      <c r="E78" s="130">
        <v>208</v>
      </c>
      <c r="F78" s="156" t="str">
        <f>VLOOKUP(E78,VIP!$A$2:$O12999,2,0)</f>
        <v>DRBR208</v>
      </c>
      <c r="G78" s="134" t="str">
        <f>VLOOKUP(E78,'LISTADO ATM'!$A$2:$B$898,2,0)</f>
        <v xml:space="preserve">ATM UNP Tireo </v>
      </c>
      <c r="H78" s="134" t="str">
        <f>VLOOKUP(E78,VIP!$A$2:$O17920,7,FALSE)</f>
        <v>Si</v>
      </c>
      <c r="I78" s="134" t="str">
        <f>VLOOKUP(E78,VIP!$A$2:$O9885,8,FALSE)</f>
        <v>Si</v>
      </c>
      <c r="J78" s="134" t="str">
        <f>VLOOKUP(E78,VIP!$A$2:$O9835,8,FALSE)</f>
        <v>Si</v>
      </c>
      <c r="K78" s="134" t="str">
        <f>VLOOKUP(E78,VIP!$A$2:$O13409,6,0)</f>
        <v>NO</v>
      </c>
      <c r="L78" s="132" t="s">
        <v>2657</v>
      </c>
      <c r="M78" s="157" t="s">
        <v>2637</v>
      </c>
      <c r="N78" s="147" t="s">
        <v>2581</v>
      </c>
      <c r="O78" s="144" t="s">
        <v>2653</v>
      </c>
      <c r="P78" s="133" t="s">
        <v>2658</v>
      </c>
      <c r="Q78" s="128" t="s">
        <v>2657</v>
      </c>
    </row>
    <row r="79" spans="1:17" s="96" customFormat="1" ht="18" x14ac:dyDescent="0.25">
      <c r="A79" s="134" t="str">
        <f>VLOOKUP(E79,'LISTADO ATM'!$A$2:$C$899,3,0)</f>
        <v>ESTE</v>
      </c>
      <c r="B79" s="141" t="s">
        <v>2656</v>
      </c>
      <c r="C79" s="129">
        <v>44323.462500000001</v>
      </c>
      <c r="D79" s="129" t="s">
        <v>2483</v>
      </c>
      <c r="E79" s="130">
        <v>776</v>
      </c>
      <c r="F79" s="156" t="str">
        <f>VLOOKUP(E79,VIP!$A$2:$O12998,2,0)</f>
        <v>DRBR03D</v>
      </c>
      <c r="G79" s="134" t="str">
        <f>VLOOKUP(E79,'LISTADO ATM'!$A$2:$B$898,2,0)</f>
        <v xml:space="preserve">ATM Oficina Monte Plata </v>
      </c>
      <c r="H79" s="134" t="str">
        <f>VLOOKUP(E79,VIP!$A$2:$O17919,7,FALSE)</f>
        <v>Si</v>
      </c>
      <c r="I79" s="134" t="str">
        <f>VLOOKUP(E79,VIP!$A$2:$O9884,8,FALSE)</f>
        <v>Si</v>
      </c>
      <c r="J79" s="134" t="str">
        <f>VLOOKUP(E79,VIP!$A$2:$O9834,8,FALSE)</f>
        <v>Si</v>
      </c>
      <c r="K79" s="134" t="str">
        <f>VLOOKUP(E79,VIP!$A$2:$O13408,6,0)</f>
        <v>SI</v>
      </c>
      <c r="L79" s="132" t="s">
        <v>2657</v>
      </c>
      <c r="M79" s="157" t="s">
        <v>2637</v>
      </c>
      <c r="N79" s="147" t="s">
        <v>2581</v>
      </c>
      <c r="O79" s="144" t="s">
        <v>2653</v>
      </c>
      <c r="P79" s="133" t="s">
        <v>2658</v>
      </c>
      <c r="Q79" s="128" t="s">
        <v>2657</v>
      </c>
    </row>
    <row r="80" spans="1:17" s="96" customFormat="1" ht="18" x14ac:dyDescent="0.25">
      <c r="A80" s="134" t="str">
        <f>VLOOKUP(E80,'LISTADO ATM'!$A$2:$C$899,3,0)</f>
        <v>DISTRITO NACIONAL</v>
      </c>
      <c r="B80" s="141" t="s">
        <v>2655</v>
      </c>
      <c r="C80" s="129">
        <v>44323.463194444441</v>
      </c>
      <c r="D80" s="129" t="s">
        <v>2483</v>
      </c>
      <c r="E80" s="130">
        <v>973</v>
      </c>
      <c r="F80" s="156" t="str">
        <f>VLOOKUP(E80,VIP!$A$2:$O12997,2,0)</f>
        <v>DRBR912</v>
      </c>
      <c r="G80" s="134" t="str">
        <f>VLOOKUP(E80,'LISTADO ATM'!$A$2:$B$898,2,0)</f>
        <v xml:space="preserve">ATM Oficina Sabana de la Mar </v>
      </c>
      <c r="H80" s="134" t="str">
        <f>VLOOKUP(E80,VIP!$A$2:$O17918,7,FALSE)</f>
        <v>Si</v>
      </c>
      <c r="I80" s="134" t="str">
        <f>VLOOKUP(E80,VIP!$A$2:$O9883,8,FALSE)</f>
        <v>Si</v>
      </c>
      <c r="J80" s="134" t="str">
        <f>VLOOKUP(E80,VIP!$A$2:$O9833,8,FALSE)</f>
        <v>Si</v>
      </c>
      <c r="K80" s="134" t="str">
        <f>VLOOKUP(E80,VIP!$A$2:$O13407,6,0)</f>
        <v>NO</v>
      </c>
      <c r="L80" s="132" t="s">
        <v>2657</v>
      </c>
      <c r="M80" s="157" t="s">
        <v>2637</v>
      </c>
      <c r="N80" s="147" t="s">
        <v>2581</v>
      </c>
      <c r="O80" s="144" t="s">
        <v>2653</v>
      </c>
      <c r="P80" s="133" t="s">
        <v>2658</v>
      </c>
      <c r="Q80" s="128" t="s">
        <v>2657</v>
      </c>
    </row>
    <row r="81" spans="1:17" s="96" customFormat="1" ht="18" x14ac:dyDescent="0.25">
      <c r="A81" s="134" t="str">
        <f>VLOOKUP(E81,'LISTADO ATM'!$A$2:$C$899,3,0)</f>
        <v>DISTRITO NACIONAL</v>
      </c>
      <c r="B81" s="141">
        <v>3335879058</v>
      </c>
      <c r="C81" s="129">
        <v>44323.463888888888</v>
      </c>
      <c r="D81" s="129" t="s">
        <v>2483</v>
      </c>
      <c r="E81" s="130">
        <v>938</v>
      </c>
      <c r="F81" s="156" t="str">
        <f>VLOOKUP(E81,VIP!$A$2:$O12996,2,0)</f>
        <v>DRBR938</v>
      </c>
      <c r="G81" s="134" t="str">
        <f>VLOOKUP(E81,'LISTADO ATM'!$A$2:$B$898,2,0)</f>
        <v xml:space="preserve">ATM Autobanco Oficina Filadelfia Plaza </v>
      </c>
      <c r="H81" s="134" t="str">
        <f>VLOOKUP(E81,VIP!$A$2:$O17917,7,FALSE)</f>
        <v>Si</v>
      </c>
      <c r="I81" s="134" t="str">
        <f>VLOOKUP(E81,VIP!$A$2:$O9882,8,FALSE)</f>
        <v>Si</v>
      </c>
      <c r="J81" s="134" t="str">
        <f>VLOOKUP(E81,VIP!$A$2:$O9832,8,FALSE)</f>
        <v>Si</v>
      </c>
      <c r="K81" s="134" t="str">
        <f>VLOOKUP(E81,VIP!$A$2:$O13406,6,0)</f>
        <v>NO</v>
      </c>
      <c r="L81" s="132" t="s">
        <v>2657</v>
      </c>
      <c r="M81" s="157" t="s">
        <v>2637</v>
      </c>
      <c r="N81" s="147" t="s">
        <v>2581</v>
      </c>
      <c r="O81" s="144" t="s">
        <v>2653</v>
      </c>
      <c r="P81" s="133" t="s">
        <v>2658</v>
      </c>
      <c r="Q81" s="128" t="s">
        <v>2657</v>
      </c>
    </row>
    <row r="82" spans="1:17" s="96" customFormat="1" ht="18" x14ac:dyDescent="0.25">
      <c r="A82" s="134" t="str">
        <f>VLOOKUP(E82,'LISTADO ATM'!$A$2:$C$899,3,0)</f>
        <v>DISTRITO NACIONAL</v>
      </c>
      <c r="B82" s="141">
        <v>3335879065</v>
      </c>
      <c r="C82" s="129">
        <v>44323.465277777781</v>
      </c>
      <c r="D82" s="129" t="s">
        <v>2483</v>
      </c>
      <c r="E82" s="130">
        <v>685</v>
      </c>
      <c r="F82" s="156" t="str">
        <f>VLOOKUP(E82,VIP!$A$2:$O12995,2,0)</f>
        <v>DRBR685</v>
      </c>
      <c r="G82" s="134" t="str">
        <f>VLOOKUP(E82,'LISTADO ATM'!$A$2:$B$898,2,0)</f>
        <v>ATM Autoservicio UASD</v>
      </c>
      <c r="H82" s="134" t="str">
        <f>VLOOKUP(E82,VIP!$A$2:$O17916,7,FALSE)</f>
        <v>NO</v>
      </c>
      <c r="I82" s="134" t="str">
        <f>VLOOKUP(E82,VIP!$A$2:$O9881,8,FALSE)</f>
        <v>SI</v>
      </c>
      <c r="J82" s="134" t="str">
        <f>VLOOKUP(E82,VIP!$A$2:$O9831,8,FALSE)</f>
        <v>SI</v>
      </c>
      <c r="K82" s="134" t="str">
        <f>VLOOKUP(E82,VIP!$A$2:$O13405,6,0)</f>
        <v>NO</v>
      </c>
      <c r="L82" s="132" t="s">
        <v>2657</v>
      </c>
      <c r="M82" s="157" t="s">
        <v>2637</v>
      </c>
      <c r="N82" s="147" t="s">
        <v>2581</v>
      </c>
      <c r="O82" s="144" t="s">
        <v>2653</v>
      </c>
      <c r="P82" s="133" t="s">
        <v>2658</v>
      </c>
      <c r="Q82" s="128" t="s">
        <v>2657</v>
      </c>
    </row>
    <row r="83" spans="1:17" s="96" customFormat="1" ht="18" x14ac:dyDescent="0.25">
      <c r="A83" s="134" t="str">
        <f>VLOOKUP(E83,'LISTADO ATM'!$A$2:$C$899,3,0)</f>
        <v>NORTE</v>
      </c>
      <c r="B83" s="141" t="s">
        <v>2677</v>
      </c>
      <c r="C83" s="129">
        <v>44323.477488425924</v>
      </c>
      <c r="D83" s="129" t="s">
        <v>2182</v>
      </c>
      <c r="E83" s="130">
        <v>518</v>
      </c>
      <c r="F83" s="156" t="str">
        <f>VLOOKUP(E83,VIP!$A$2:$O13016,2,0)</f>
        <v>DRBR518</v>
      </c>
      <c r="G83" s="134" t="str">
        <f>VLOOKUP(E83,'LISTADO ATM'!$A$2:$B$898,2,0)</f>
        <v xml:space="preserve">ATM Autobanco Los Alamos </v>
      </c>
      <c r="H83" s="134" t="str">
        <f>VLOOKUP(E83,VIP!$A$2:$O17937,7,FALSE)</f>
        <v>Si</v>
      </c>
      <c r="I83" s="134" t="str">
        <f>VLOOKUP(E83,VIP!$A$2:$O9902,8,FALSE)</f>
        <v>Si</v>
      </c>
      <c r="J83" s="134" t="str">
        <f>VLOOKUP(E83,VIP!$A$2:$O9852,8,FALSE)</f>
        <v>Si</v>
      </c>
      <c r="K83" s="134" t="str">
        <f>VLOOKUP(E83,VIP!$A$2:$O13426,6,0)</f>
        <v>NO</v>
      </c>
      <c r="L83" s="132" t="s">
        <v>2220</v>
      </c>
      <c r="M83" s="128" t="s">
        <v>2456</v>
      </c>
      <c r="N83" s="147" t="s">
        <v>2463</v>
      </c>
      <c r="O83" s="144" t="s">
        <v>2492</v>
      </c>
      <c r="P83" s="133"/>
      <c r="Q83" s="128" t="s">
        <v>2220</v>
      </c>
    </row>
    <row r="84" spans="1:17" s="96" customFormat="1" ht="18" x14ac:dyDescent="0.25">
      <c r="A84" s="134" t="str">
        <f>VLOOKUP(E84,'LISTADO ATM'!$A$2:$C$899,3,0)</f>
        <v>DISTRITO NACIONAL</v>
      </c>
      <c r="B84" s="141" t="s">
        <v>2676</v>
      </c>
      <c r="C84" s="129">
        <v>44323.480034722219</v>
      </c>
      <c r="D84" s="129" t="s">
        <v>2483</v>
      </c>
      <c r="E84" s="130">
        <v>37</v>
      </c>
      <c r="F84" s="156" t="str">
        <f>VLOOKUP(E84,VIP!$A$2:$O13015,2,0)</f>
        <v>DRBR037</v>
      </c>
      <c r="G84" s="134" t="str">
        <f>VLOOKUP(E84,'LISTADO ATM'!$A$2:$B$898,2,0)</f>
        <v xml:space="preserve">ATM Oficina Villa Mella </v>
      </c>
      <c r="H84" s="134" t="str">
        <f>VLOOKUP(E84,VIP!$A$2:$O17936,7,FALSE)</f>
        <v>Si</v>
      </c>
      <c r="I84" s="134" t="str">
        <f>VLOOKUP(E84,VIP!$A$2:$O9901,8,FALSE)</f>
        <v>Si</v>
      </c>
      <c r="J84" s="134" t="str">
        <f>VLOOKUP(E84,VIP!$A$2:$O9851,8,FALSE)</f>
        <v>Si</v>
      </c>
      <c r="K84" s="134" t="str">
        <f>VLOOKUP(E84,VIP!$A$2:$O13425,6,0)</f>
        <v>SI</v>
      </c>
      <c r="L84" s="132" t="s">
        <v>2450</v>
      </c>
      <c r="M84" s="128" t="s">
        <v>2456</v>
      </c>
      <c r="N84" s="147" t="s">
        <v>2463</v>
      </c>
      <c r="O84" s="144" t="s">
        <v>2653</v>
      </c>
      <c r="P84" s="133"/>
      <c r="Q84" s="128" t="s">
        <v>2450</v>
      </c>
    </row>
    <row r="85" spans="1:17" s="96" customFormat="1" ht="18" x14ac:dyDescent="0.25">
      <c r="A85" s="134" t="str">
        <f>VLOOKUP(E85,'LISTADO ATM'!$A$2:$C$899,3,0)</f>
        <v>NORTE</v>
      </c>
      <c r="B85" s="141" t="s">
        <v>2675</v>
      </c>
      <c r="C85" s="129">
        <v>44323.481712962966</v>
      </c>
      <c r="D85" s="129" t="s">
        <v>2182</v>
      </c>
      <c r="E85" s="130">
        <v>720</v>
      </c>
      <c r="F85" s="156" t="str">
        <f>VLOOKUP(E85,VIP!$A$2:$O13014,2,0)</f>
        <v>DRBR12E</v>
      </c>
      <c r="G85" s="134" t="str">
        <f>VLOOKUP(E85,'LISTADO ATM'!$A$2:$B$898,2,0)</f>
        <v xml:space="preserve">ATM OMSA (Santiago) </v>
      </c>
      <c r="H85" s="134" t="str">
        <f>VLOOKUP(E85,VIP!$A$2:$O17935,7,FALSE)</f>
        <v>Si</v>
      </c>
      <c r="I85" s="134" t="str">
        <f>VLOOKUP(E85,VIP!$A$2:$O9900,8,FALSE)</f>
        <v>Si</v>
      </c>
      <c r="J85" s="134" t="str">
        <f>VLOOKUP(E85,VIP!$A$2:$O9850,8,FALSE)</f>
        <v>Si</v>
      </c>
      <c r="K85" s="134" t="str">
        <f>VLOOKUP(E85,VIP!$A$2:$O13424,6,0)</f>
        <v>NO</v>
      </c>
      <c r="L85" s="132" t="s">
        <v>2422</v>
      </c>
      <c r="M85" s="128" t="s">
        <v>2456</v>
      </c>
      <c r="N85" s="147" t="s">
        <v>2463</v>
      </c>
      <c r="O85" s="144" t="s">
        <v>2492</v>
      </c>
      <c r="P85" s="133"/>
      <c r="Q85" s="128" t="s">
        <v>2422</v>
      </c>
    </row>
    <row r="86" spans="1:17" s="96" customFormat="1" ht="18" x14ac:dyDescent="0.25">
      <c r="A86" s="134" t="str">
        <f>VLOOKUP(E86,'LISTADO ATM'!$A$2:$C$899,3,0)</f>
        <v>DISTRITO NACIONAL</v>
      </c>
      <c r="B86" s="141" t="s">
        <v>2674</v>
      </c>
      <c r="C86" s="129">
        <v>44323.482986111114</v>
      </c>
      <c r="D86" s="129" t="s">
        <v>2181</v>
      </c>
      <c r="E86" s="130">
        <v>389</v>
      </c>
      <c r="F86" s="156" t="str">
        <f>VLOOKUP(E86,VIP!$A$2:$O13013,2,0)</f>
        <v>DRBR389</v>
      </c>
      <c r="G86" s="134" t="str">
        <f>VLOOKUP(E86,'LISTADO ATM'!$A$2:$B$898,2,0)</f>
        <v xml:space="preserve">ATM Casino Hotel Princess </v>
      </c>
      <c r="H86" s="134" t="str">
        <f>VLOOKUP(E86,VIP!$A$2:$O17934,7,FALSE)</f>
        <v>Si</v>
      </c>
      <c r="I86" s="134" t="str">
        <f>VLOOKUP(E86,VIP!$A$2:$O9899,8,FALSE)</f>
        <v>Si</v>
      </c>
      <c r="J86" s="134" t="str">
        <f>VLOOKUP(E86,VIP!$A$2:$O9849,8,FALSE)</f>
        <v>Si</v>
      </c>
      <c r="K86" s="134" t="str">
        <f>VLOOKUP(E86,VIP!$A$2:$O13423,6,0)</f>
        <v>NO</v>
      </c>
      <c r="L86" s="132" t="s">
        <v>2220</v>
      </c>
      <c r="M86" s="157" t="s">
        <v>2637</v>
      </c>
      <c r="N86" s="147" t="s">
        <v>2654</v>
      </c>
      <c r="O86" s="144" t="s">
        <v>2465</v>
      </c>
      <c r="P86" s="133"/>
      <c r="Q86" s="158">
        <v>44323.560416666667</v>
      </c>
    </row>
    <row r="87" spans="1:17" s="96" customFormat="1" ht="18" x14ac:dyDescent="0.25">
      <c r="A87" s="134" t="str">
        <f>VLOOKUP(E87,'LISTADO ATM'!$A$2:$C$899,3,0)</f>
        <v>NORTE</v>
      </c>
      <c r="B87" s="141" t="s">
        <v>2673</v>
      </c>
      <c r="C87" s="129">
        <v>44323.486458333333</v>
      </c>
      <c r="D87" s="129" t="s">
        <v>2182</v>
      </c>
      <c r="E87" s="130">
        <v>497</v>
      </c>
      <c r="F87" s="156" t="str">
        <f>VLOOKUP(E87,VIP!$A$2:$O13012,2,0)</f>
        <v>DRBR497</v>
      </c>
      <c r="G87" s="134" t="str">
        <f>VLOOKUP(E87,'LISTADO ATM'!$A$2:$B$898,2,0)</f>
        <v xml:space="preserve">ATM Oficina El Portal II (Santiago) </v>
      </c>
      <c r="H87" s="134" t="str">
        <f>VLOOKUP(E87,VIP!$A$2:$O17933,7,FALSE)</f>
        <v>Si</v>
      </c>
      <c r="I87" s="134" t="str">
        <f>VLOOKUP(E87,VIP!$A$2:$O9898,8,FALSE)</f>
        <v>Si</v>
      </c>
      <c r="J87" s="134" t="str">
        <f>VLOOKUP(E87,VIP!$A$2:$O9848,8,FALSE)</f>
        <v>Si</v>
      </c>
      <c r="K87" s="134" t="str">
        <f>VLOOKUP(E87,VIP!$A$2:$O13422,6,0)</f>
        <v>SI</v>
      </c>
      <c r="L87" s="132" t="s">
        <v>2422</v>
      </c>
      <c r="M87" s="157" t="s">
        <v>2637</v>
      </c>
      <c r="N87" s="147" t="s">
        <v>2463</v>
      </c>
      <c r="O87" s="144" t="s">
        <v>2492</v>
      </c>
      <c r="P87" s="133"/>
      <c r="Q87" s="158">
        <v>44323.565972222219</v>
      </c>
    </row>
    <row r="88" spans="1:17" s="96" customFormat="1" ht="18" x14ac:dyDescent="0.25">
      <c r="A88" s="134" t="str">
        <f>VLOOKUP(E88,'LISTADO ATM'!$A$2:$C$899,3,0)</f>
        <v>DISTRITO NACIONAL</v>
      </c>
      <c r="B88" s="141" t="s">
        <v>2672</v>
      </c>
      <c r="C88" s="129">
        <v>44323.486585648148</v>
      </c>
      <c r="D88" s="129" t="s">
        <v>2459</v>
      </c>
      <c r="E88" s="130">
        <v>169</v>
      </c>
      <c r="F88" s="156" t="str">
        <f>VLOOKUP(E88,VIP!$A$2:$O13011,2,0)</f>
        <v>DRBR169</v>
      </c>
      <c r="G88" s="134" t="str">
        <f>VLOOKUP(E88,'LISTADO ATM'!$A$2:$B$898,2,0)</f>
        <v xml:space="preserve">ATM Oficina Caonabo </v>
      </c>
      <c r="H88" s="134" t="str">
        <f>VLOOKUP(E88,VIP!$A$2:$O17932,7,FALSE)</f>
        <v>Si</v>
      </c>
      <c r="I88" s="134" t="str">
        <f>VLOOKUP(E88,VIP!$A$2:$O9897,8,FALSE)</f>
        <v>Si</v>
      </c>
      <c r="J88" s="134" t="str">
        <f>VLOOKUP(E88,VIP!$A$2:$O9847,8,FALSE)</f>
        <v>Si</v>
      </c>
      <c r="K88" s="134" t="str">
        <f>VLOOKUP(E88,VIP!$A$2:$O13421,6,0)</f>
        <v>NO</v>
      </c>
      <c r="L88" s="132" t="s">
        <v>2419</v>
      </c>
      <c r="M88" s="157" t="s">
        <v>2637</v>
      </c>
      <c r="N88" s="147" t="s">
        <v>2463</v>
      </c>
      <c r="O88" s="144" t="s">
        <v>2464</v>
      </c>
      <c r="P88" s="133"/>
      <c r="Q88" s="158">
        <v>44323.568749999999</v>
      </c>
    </row>
    <row r="89" spans="1:17" s="96" customFormat="1" ht="18" x14ac:dyDescent="0.25">
      <c r="A89" s="134" t="str">
        <f>VLOOKUP(E89,'LISTADO ATM'!$A$2:$C$899,3,0)</f>
        <v>ESTE</v>
      </c>
      <c r="B89" s="141" t="s">
        <v>2671</v>
      </c>
      <c r="C89" s="129">
        <v>44323.487407407411</v>
      </c>
      <c r="D89" s="129" t="s">
        <v>2459</v>
      </c>
      <c r="E89" s="130">
        <v>217</v>
      </c>
      <c r="F89" s="156" t="str">
        <f>VLOOKUP(E89,VIP!$A$2:$O13010,2,0)</f>
        <v>DRBR217</v>
      </c>
      <c r="G89" s="134" t="str">
        <f>VLOOKUP(E89,'LISTADO ATM'!$A$2:$B$898,2,0)</f>
        <v xml:space="preserve">ATM Oficina Bávaro </v>
      </c>
      <c r="H89" s="134" t="str">
        <f>VLOOKUP(E89,VIP!$A$2:$O17931,7,FALSE)</f>
        <v>Si</v>
      </c>
      <c r="I89" s="134" t="str">
        <f>VLOOKUP(E89,VIP!$A$2:$O9896,8,FALSE)</f>
        <v>Si</v>
      </c>
      <c r="J89" s="134" t="str">
        <f>VLOOKUP(E89,VIP!$A$2:$O9846,8,FALSE)</f>
        <v>Si</v>
      </c>
      <c r="K89" s="134" t="str">
        <f>VLOOKUP(E89,VIP!$A$2:$O13420,6,0)</f>
        <v>NO</v>
      </c>
      <c r="L89" s="132" t="s">
        <v>2450</v>
      </c>
      <c r="M89" s="157" t="s">
        <v>2637</v>
      </c>
      <c r="N89" s="147" t="s">
        <v>2463</v>
      </c>
      <c r="O89" s="144" t="s">
        <v>2464</v>
      </c>
      <c r="P89" s="133"/>
      <c r="Q89" s="158">
        <v>44323.568749999999</v>
      </c>
    </row>
    <row r="90" spans="1:17" s="96" customFormat="1" ht="18" x14ac:dyDescent="0.25">
      <c r="A90" s="134" t="str">
        <f>VLOOKUP(E90,'LISTADO ATM'!$A$2:$C$899,3,0)</f>
        <v>ESTE</v>
      </c>
      <c r="B90" s="141" t="s">
        <v>2670</v>
      </c>
      <c r="C90" s="129">
        <v>44323.490960648145</v>
      </c>
      <c r="D90" s="129" t="s">
        <v>2181</v>
      </c>
      <c r="E90" s="130">
        <v>521</v>
      </c>
      <c r="F90" s="156" t="str">
        <f>VLOOKUP(E90,VIP!$A$2:$O13009,2,0)</f>
        <v>DRBR521</v>
      </c>
      <c r="G90" s="134" t="str">
        <f>VLOOKUP(E90,'LISTADO ATM'!$A$2:$B$898,2,0)</f>
        <v xml:space="preserve">ATM UNP Bayahibe (La Romana) </v>
      </c>
      <c r="H90" s="134" t="str">
        <f>VLOOKUP(E90,VIP!$A$2:$O17930,7,FALSE)</f>
        <v>Si</v>
      </c>
      <c r="I90" s="134" t="str">
        <f>VLOOKUP(E90,VIP!$A$2:$O9895,8,FALSE)</f>
        <v>Si</v>
      </c>
      <c r="J90" s="134" t="str">
        <f>VLOOKUP(E90,VIP!$A$2:$O9845,8,FALSE)</f>
        <v>Si</v>
      </c>
      <c r="K90" s="134" t="str">
        <f>VLOOKUP(E90,VIP!$A$2:$O13419,6,0)</f>
        <v>NO</v>
      </c>
      <c r="L90" s="132" t="s">
        <v>2220</v>
      </c>
      <c r="M90" s="128" t="s">
        <v>2456</v>
      </c>
      <c r="N90" s="147" t="s">
        <v>2654</v>
      </c>
      <c r="O90" s="144" t="s">
        <v>2465</v>
      </c>
      <c r="P90" s="133"/>
      <c r="Q90" s="128" t="s">
        <v>2220</v>
      </c>
    </row>
    <row r="91" spans="1:17" s="96" customFormat="1" ht="18" x14ac:dyDescent="0.25">
      <c r="A91" s="134" t="str">
        <f>VLOOKUP(E91,'LISTADO ATM'!$A$2:$C$899,3,0)</f>
        <v>ESTE</v>
      </c>
      <c r="B91" s="141" t="s">
        <v>2669</v>
      </c>
      <c r="C91" s="129">
        <v>44323.491990740738</v>
      </c>
      <c r="D91" s="129" t="s">
        <v>2459</v>
      </c>
      <c r="E91" s="130">
        <v>104</v>
      </c>
      <c r="F91" s="156" t="str">
        <f>VLOOKUP(E91,VIP!$A$2:$O13008,2,0)</f>
        <v>DRBR104</v>
      </c>
      <c r="G91" s="134" t="str">
        <f>VLOOKUP(E91,'LISTADO ATM'!$A$2:$B$898,2,0)</f>
        <v xml:space="preserve">ATM Jumbo Higuey </v>
      </c>
      <c r="H91" s="134" t="str">
        <f>VLOOKUP(E91,VIP!$A$2:$O17929,7,FALSE)</f>
        <v>Si</v>
      </c>
      <c r="I91" s="134" t="str">
        <f>VLOOKUP(E91,VIP!$A$2:$O9894,8,FALSE)</f>
        <v>Si</v>
      </c>
      <c r="J91" s="134" t="str">
        <f>VLOOKUP(E91,VIP!$A$2:$O9844,8,FALSE)</f>
        <v>Si</v>
      </c>
      <c r="K91" s="134" t="str">
        <f>VLOOKUP(E91,VIP!$A$2:$O13418,6,0)</f>
        <v>NO</v>
      </c>
      <c r="L91" s="132" t="s">
        <v>2450</v>
      </c>
      <c r="M91" s="128" t="s">
        <v>2456</v>
      </c>
      <c r="N91" s="147" t="s">
        <v>2463</v>
      </c>
      <c r="O91" s="144" t="s">
        <v>2464</v>
      </c>
      <c r="P91" s="133"/>
      <c r="Q91" s="128" t="s">
        <v>2450</v>
      </c>
    </row>
    <row r="92" spans="1:17" s="96" customFormat="1" ht="18" x14ac:dyDescent="0.25">
      <c r="A92" s="134" t="str">
        <f>VLOOKUP(E92,'LISTADO ATM'!$A$2:$C$899,3,0)</f>
        <v>DISTRITO NACIONAL</v>
      </c>
      <c r="B92" s="141" t="s">
        <v>2668</v>
      </c>
      <c r="C92" s="129">
        <v>44323.494768518518</v>
      </c>
      <c r="D92" s="129" t="s">
        <v>2181</v>
      </c>
      <c r="E92" s="130">
        <v>676</v>
      </c>
      <c r="F92" s="156" t="str">
        <f>VLOOKUP(E92,VIP!$A$2:$O13007,2,0)</f>
        <v>DRBR676</v>
      </c>
      <c r="G92" s="134" t="str">
        <f>VLOOKUP(E92,'LISTADO ATM'!$A$2:$B$898,2,0)</f>
        <v>ATM S/M Bravo Colina Del Oeste</v>
      </c>
      <c r="H92" s="134" t="str">
        <f>VLOOKUP(E92,VIP!$A$2:$O17928,7,FALSE)</f>
        <v>Si</v>
      </c>
      <c r="I92" s="134" t="str">
        <f>VLOOKUP(E92,VIP!$A$2:$O9893,8,FALSE)</f>
        <v>Si</v>
      </c>
      <c r="J92" s="134" t="str">
        <f>VLOOKUP(E92,VIP!$A$2:$O9843,8,FALSE)</f>
        <v>Si</v>
      </c>
      <c r="K92" s="134" t="str">
        <f>VLOOKUP(E92,VIP!$A$2:$O13417,6,0)</f>
        <v>NO</v>
      </c>
      <c r="L92" s="132" t="s">
        <v>2428</v>
      </c>
      <c r="M92" s="157" t="s">
        <v>2637</v>
      </c>
      <c r="N92" s="147" t="s">
        <v>2654</v>
      </c>
      <c r="O92" s="144" t="s">
        <v>2465</v>
      </c>
      <c r="P92" s="133"/>
      <c r="Q92" s="158">
        <v>44323.566666666666</v>
      </c>
    </row>
    <row r="93" spans="1:17" s="96" customFormat="1" ht="18" x14ac:dyDescent="0.25">
      <c r="A93" s="134" t="str">
        <f>VLOOKUP(E93,'LISTADO ATM'!$A$2:$C$899,3,0)</f>
        <v>NORTE</v>
      </c>
      <c r="B93" s="141" t="s">
        <v>2667</v>
      </c>
      <c r="C93" s="129">
        <v>44323.501006944447</v>
      </c>
      <c r="D93" s="129" t="s">
        <v>2681</v>
      </c>
      <c r="E93" s="130">
        <v>142</v>
      </c>
      <c r="F93" s="156" t="str">
        <f>VLOOKUP(E93,VIP!$A$2:$O13006,2,0)</f>
        <v>DRBR142</v>
      </c>
      <c r="G93" s="134" t="str">
        <f>VLOOKUP(E93,'LISTADO ATM'!$A$2:$B$898,2,0)</f>
        <v xml:space="preserve">ATM Centro de Caja Galerías Bonao </v>
      </c>
      <c r="H93" s="134" t="str">
        <f>VLOOKUP(E93,VIP!$A$2:$O17927,7,FALSE)</f>
        <v>Si</v>
      </c>
      <c r="I93" s="134" t="str">
        <f>VLOOKUP(E93,VIP!$A$2:$O9892,8,FALSE)</f>
        <v>Si</v>
      </c>
      <c r="J93" s="134" t="str">
        <f>VLOOKUP(E93,VIP!$A$2:$O9842,8,FALSE)</f>
        <v>Si</v>
      </c>
      <c r="K93" s="134" t="str">
        <f>VLOOKUP(E93,VIP!$A$2:$O13416,6,0)</f>
        <v>SI</v>
      </c>
      <c r="L93" s="132" t="s">
        <v>2450</v>
      </c>
      <c r="M93" s="128" t="s">
        <v>2456</v>
      </c>
      <c r="N93" s="147" t="s">
        <v>2463</v>
      </c>
      <c r="O93" s="144" t="s">
        <v>2680</v>
      </c>
      <c r="P93" s="133"/>
      <c r="Q93" s="128" t="s">
        <v>2450</v>
      </c>
    </row>
    <row r="94" spans="1:17" s="96" customFormat="1" ht="18" x14ac:dyDescent="0.25">
      <c r="A94" s="134" t="str">
        <f>VLOOKUP(E94,'LISTADO ATM'!$A$2:$C$899,3,0)</f>
        <v>NORTE</v>
      </c>
      <c r="B94" s="141" t="s">
        <v>2666</v>
      </c>
      <c r="C94" s="129">
        <v>44323.502187500002</v>
      </c>
      <c r="D94" s="129" t="s">
        <v>2182</v>
      </c>
      <c r="E94" s="130">
        <v>756</v>
      </c>
      <c r="F94" s="156" t="str">
        <f>VLOOKUP(E94,VIP!$A$2:$O13005,2,0)</f>
        <v>DRBR756</v>
      </c>
      <c r="G94" s="134" t="str">
        <f>VLOOKUP(E94,'LISTADO ATM'!$A$2:$B$898,2,0)</f>
        <v xml:space="preserve">ATM UNP Villa La Mata (Cotuí) </v>
      </c>
      <c r="H94" s="134" t="str">
        <f>VLOOKUP(E94,VIP!$A$2:$O17926,7,FALSE)</f>
        <v>Si</v>
      </c>
      <c r="I94" s="134" t="str">
        <f>VLOOKUP(E94,VIP!$A$2:$O9891,8,FALSE)</f>
        <v>Si</v>
      </c>
      <c r="J94" s="134" t="str">
        <f>VLOOKUP(E94,VIP!$A$2:$O9841,8,FALSE)</f>
        <v>Si</v>
      </c>
      <c r="K94" s="134" t="str">
        <f>VLOOKUP(E94,VIP!$A$2:$O13415,6,0)</f>
        <v>NO</v>
      </c>
      <c r="L94" s="132" t="s">
        <v>2422</v>
      </c>
      <c r="M94" s="157" t="s">
        <v>2637</v>
      </c>
      <c r="N94" s="147" t="s">
        <v>2463</v>
      </c>
      <c r="O94" s="144" t="s">
        <v>2492</v>
      </c>
      <c r="P94" s="133"/>
      <c r="Q94" s="158">
        <v>44323.566666666666</v>
      </c>
    </row>
    <row r="95" spans="1:17" s="96" customFormat="1" ht="18" x14ac:dyDescent="0.25">
      <c r="A95" s="134" t="str">
        <f>VLOOKUP(E95,'LISTADO ATM'!$A$2:$C$899,3,0)</f>
        <v>NORTE</v>
      </c>
      <c r="B95" s="141" t="s">
        <v>2665</v>
      </c>
      <c r="C95" s="129">
        <v>44323.50341435185</v>
      </c>
      <c r="D95" s="129" t="s">
        <v>2182</v>
      </c>
      <c r="E95" s="130">
        <v>383</v>
      </c>
      <c r="F95" s="156" t="str">
        <f>VLOOKUP(E95,VIP!$A$2:$O13004,2,0)</f>
        <v>DRBR383</v>
      </c>
      <c r="G95" s="134" t="str">
        <f>VLOOKUP(E95,'LISTADO ATM'!$A$2:$B$898,2,0)</f>
        <v>ATM S/M Daniel (Dajabón)</v>
      </c>
      <c r="H95" s="134" t="str">
        <f>VLOOKUP(E95,VIP!$A$2:$O17925,7,FALSE)</f>
        <v>N/A</v>
      </c>
      <c r="I95" s="134" t="str">
        <f>VLOOKUP(E95,VIP!$A$2:$O9890,8,FALSE)</f>
        <v>N/A</v>
      </c>
      <c r="J95" s="134" t="str">
        <f>VLOOKUP(E95,VIP!$A$2:$O9840,8,FALSE)</f>
        <v>N/A</v>
      </c>
      <c r="K95" s="134" t="str">
        <f>VLOOKUP(E95,VIP!$A$2:$O13414,6,0)</f>
        <v>N/A</v>
      </c>
      <c r="L95" s="132" t="s">
        <v>2479</v>
      </c>
      <c r="M95" s="157" t="s">
        <v>2637</v>
      </c>
      <c r="N95" s="147" t="s">
        <v>2463</v>
      </c>
      <c r="O95" s="144" t="s">
        <v>2492</v>
      </c>
      <c r="P95" s="133"/>
      <c r="Q95" s="158">
        <v>44323.636805555558</v>
      </c>
    </row>
    <row r="96" spans="1:17" s="96" customFormat="1" ht="18" x14ac:dyDescent="0.25">
      <c r="A96" s="134" t="str">
        <f>VLOOKUP(E96,'LISTADO ATM'!$A$2:$C$899,3,0)</f>
        <v>DISTRITO NACIONAL</v>
      </c>
      <c r="B96" s="141" t="s">
        <v>2664</v>
      </c>
      <c r="C96" s="129">
        <v>44323.503807870373</v>
      </c>
      <c r="D96" s="129" t="s">
        <v>2459</v>
      </c>
      <c r="E96" s="130">
        <v>884</v>
      </c>
      <c r="F96" s="156" t="str">
        <f>VLOOKUP(E96,VIP!$A$2:$O13003,2,0)</f>
        <v>DRBR884</v>
      </c>
      <c r="G96" s="134" t="str">
        <f>VLOOKUP(E96,'LISTADO ATM'!$A$2:$B$898,2,0)</f>
        <v xml:space="preserve">ATM UNP Olé Sabana Perdida </v>
      </c>
      <c r="H96" s="134" t="str">
        <f>VLOOKUP(E96,VIP!$A$2:$O17924,7,FALSE)</f>
        <v>Si</v>
      </c>
      <c r="I96" s="134" t="str">
        <f>VLOOKUP(E96,VIP!$A$2:$O9889,8,FALSE)</f>
        <v>Si</v>
      </c>
      <c r="J96" s="134" t="str">
        <f>VLOOKUP(E96,VIP!$A$2:$O9839,8,FALSE)</f>
        <v>Si</v>
      </c>
      <c r="K96" s="134" t="str">
        <f>VLOOKUP(E96,VIP!$A$2:$O13413,6,0)</f>
        <v>NO</v>
      </c>
      <c r="L96" s="132" t="s">
        <v>2419</v>
      </c>
      <c r="M96" s="128" t="s">
        <v>2456</v>
      </c>
      <c r="N96" s="147" t="s">
        <v>2463</v>
      </c>
      <c r="O96" s="144" t="s">
        <v>2464</v>
      </c>
      <c r="P96" s="133"/>
      <c r="Q96" s="128" t="s">
        <v>2419</v>
      </c>
    </row>
    <row r="97" spans="1:17" s="96" customFormat="1" ht="18" x14ac:dyDescent="0.25">
      <c r="A97" s="134" t="str">
        <f>VLOOKUP(E97,'LISTADO ATM'!$A$2:$C$899,3,0)</f>
        <v>ESTE</v>
      </c>
      <c r="B97" s="141" t="s">
        <v>2694</v>
      </c>
      <c r="C97" s="129">
        <v>44323.511111111111</v>
      </c>
      <c r="D97" s="129" t="s">
        <v>2483</v>
      </c>
      <c r="E97" s="130">
        <v>830</v>
      </c>
      <c r="F97" s="156" t="str">
        <f>VLOOKUP(E97,VIP!$A$2:$O13022,2,0)</f>
        <v>DRBR830</v>
      </c>
      <c r="G97" s="134" t="str">
        <f>VLOOKUP(E97,'LISTADO ATM'!$A$2:$B$898,2,0)</f>
        <v xml:space="preserve">ATM UNP Sabana Grande de Boyá </v>
      </c>
      <c r="H97" s="134" t="str">
        <f>VLOOKUP(E97,VIP!$A$2:$O17941,7,FALSE)</f>
        <v>Si</v>
      </c>
      <c r="I97" s="134" t="str">
        <f>VLOOKUP(E97,VIP!$A$2:$O9906,8,FALSE)</f>
        <v>Si</v>
      </c>
      <c r="J97" s="134" t="str">
        <f>VLOOKUP(E97,VIP!$A$2:$O9856,8,FALSE)</f>
        <v>Si</v>
      </c>
      <c r="K97" s="134" t="str">
        <f>VLOOKUP(E97,VIP!$A$2:$O13430,6,0)</f>
        <v>NO</v>
      </c>
      <c r="L97" s="132" t="s">
        <v>2697</v>
      </c>
      <c r="M97" s="157" t="s">
        <v>2637</v>
      </c>
      <c r="N97" s="147" t="s">
        <v>2581</v>
      </c>
      <c r="O97" s="144" t="s">
        <v>2698</v>
      </c>
      <c r="P97" s="133" t="s">
        <v>2658</v>
      </c>
      <c r="Q97" s="128" t="s">
        <v>2697</v>
      </c>
    </row>
    <row r="98" spans="1:17" s="96" customFormat="1" ht="18" x14ac:dyDescent="0.25">
      <c r="A98" s="134" t="str">
        <f>VLOOKUP(E98,'LISTADO ATM'!$A$2:$C$899,3,0)</f>
        <v>DISTRITO NACIONAL</v>
      </c>
      <c r="B98" s="141" t="s">
        <v>2693</v>
      </c>
      <c r="C98" s="129">
        <v>44323.511666666665</v>
      </c>
      <c r="D98" s="129" t="s">
        <v>2483</v>
      </c>
      <c r="E98" s="130">
        <v>570</v>
      </c>
      <c r="F98" s="156" t="str">
        <f>VLOOKUP(E98,VIP!$A$2:$O13021,2,0)</f>
        <v>DRBR478</v>
      </c>
      <c r="G98" s="134" t="str">
        <f>VLOOKUP(E98,'LISTADO ATM'!$A$2:$B$898,2,0)</f>
        <v xml:space="preserve">ATM S/M Liverpool Villa Mella </v>
      </c>
      <c r="H98" s="134" t="str">
        <f>VLOOKUP(E98,VIP!$A$2:$O17940,7,FALSE)</f>
        <v>Si</v>
      </c>
      <c r="I98" s="134" t="str">
        <f>VLOOKUP(E98,VIP!$A$2:$O9905,8,FALSE)</f>
        <v>Si</v>
      </c>
      <c r="J98" s="134" t="str">
        <f>VLOOKUP(E98,VIP!$A$2:$O9855,8,FALSE)</f>
        <v>Si</v>
      </c>
      <c r="K98" s="134" t="str">
        <f>VLOOKUP(E98,VIP!$A$2:$O13429,6,0)</f>
        <v>NO</v>
      </c>
      <c r="L98" s="132" t="s">
        <v>2697</v>
      </c>
      <c r="M98" s="157" t="s">
        <v>2637</v>
      </c>
      <c r="N98" s="147" t="s">
        <v>2581</v>
      </c>
      <c r="O98" s="144" t="s">
        <v>2698</v>
      </c>
      <c r="P98" s="133" t="s">
        <v>2658</v>
      </c>
      <c r="Q98" s="128" t="s">
        <v>2697</v>
      </c>
    </row>
    <row r="99" spans="1:17" s="96" customFormat="1" ht="18" x14ac:dyDescent="0.25">
      <c r="A99" s="134" t="str">
        <f>VLOOKUP(E99,'LISTADO ATM'!$A$2:$C$899,3,0)</f>
        <v>NORTE</v>
      </c>
      <c r="B99" s="141" t="s">
        <v>2692</v>
      </c>
      <c r="C99" s="129">
        <v>44323.512314814812</v>
      </c>
      <c r="D99" s="129" t="s">
        <v>2483</v>
      </c>
      <c r="E99" s="130">
        <v>990</v>
      </c>
      <c r="F99" s="156" t="str">
        <f>VLOOKUP(E99,VIP!$A$2:$O13020,2,0)</f>
        <v>DRBR742</v>
      </c>
      <c r="G99" s="134" t="str">
        <f>VLOOKUP(E99,'LISTADO ATM'!$A$2:$B$898,2,0)</f>
        <v xml:space="preserve">ATM Autoservicio Bonao II </v>
      </c>
      <c r="H99" s="134" t="str">
        <f>VLOOKUP(E99,VIP!$A$2:$O17939,7,FALSE)</f>
        <v>Si</v>
      </c>
      <c r="I99" s="134" t="str">
        <f>VLOOKUP(E99,VIP!$A$2:$O9904,8,FALSE)</f>
        <v>Si</v>
      </c>
      <c r="J99" s="134" t="str">
        <f>VLOOKUP(E99,VIP!$A$2:$O9854,8,FALSE)</f>
        <v>Si</v>
      </c>
      <c r="K99" s="134" t="str">
        <f>VLOOKUP(E99,VIP!$A$2:$O13428,6,0)</f>
        <v>NO</v>
      </c>
      <c r="L99" s="132" t="s">
        <v>2697</v>
      </c>
      <c r="M99" s="157" t="s">
        <v>2637</v>
      </c>
      <c r="N99" s="147" t="s">
        <v>2581</v>
      </c>
      <c r="O99" s="144" t="s">
        <v>2698</v>
      </c>
      <c r="P99" s="133" t="s">
        <v>2658</v>
      </c>
      <c r="Q99" s="128" t="s">
        <v>2697</v>
      </c>
    </row>
    <row r="100" spans="1:17" s="96" customFormat="1" ht="18" x14ac:dyDescent="0.25">
      <c r="A100" s="134" t="str">
        <f>VLOOKUP(E100,'LISTADO ATM'!$A$2:$C$899,3,0)</f>
        <v>DISTRITO NACIONAL</v>
      </c>
      <c r="B100" s="141" t="s">
        <v>2691</v>
      </c>
      <c r="C100" s="129">
        <v>44323.513067129628</v>
      </c>
      <c r="D100" s="129" t="s">
        <v>2483</v>
      </c>
      <c r="E100" s="130">
        <v>701</v>
      </c>
      <c r="F100" s="156" t="str">
        <f>VLOOKUP(E100,VIP!$A$2:$O13019,2,0)</f>
        <v>DRBR701</v>
      </c>
      <c r="G100" s="134" t="str">
        <f>VLOOKUP(E100,'LISTADO ATM'!$A$2:$B$898,2,0)</f>
        <v>ATM Autoservicio Los Alcarrizos</v>
      </c>
      <c r="H100" s="134" t="str">
        <f>VLOOKUP(E100,VIP!$A$2:$O17938,7,FALSE)</f>
        <v>Si</v>
      </c>
      <c r="I100" s="134" t="str">
        <f>VLOOKUP(E100,VIP!$A$2:$O9903,8,FALSE)</f>
        <v>Si</v>
      </c>
      <c r="J100" s="134" t="str">
        <f>VLOOKUP(E100,VIP!$A$2:$O9853,8,FALSE)</f>
        <v>Si</v>
      </c>
      <c r="K100" s="134" t="str">
        <f>VLOOKUP(E100,VIP!$A$2:$O13427,6,0)</f>
        <v>NO</v>
      </c>
      <c r="L100" s="132" t="s">
        <v>2697</v>
      </c>
      <c r="M100" s="157" t="s">
        <v>2637</v>
      </c>
      <c r="N100" s="147" t="s">
        <v>2581</v>
      </c>
      <c r="O100" s="144" t="s">
        <v>2698</v>
      </c>
      <c r="P100" s="133" t="s">
        <v>2658</v>
      </c>
      <c r="Q100" s="128" t="s">
        <v>2697</v>
      </c>
    </row>
    <row r="101" spans="1:17" s="96" customFormat="1" ht="18" x14ac:dyDescent="0.25">
      <c r="A101" s="134" t="str">
        <f>VLOOKUP(E101,'LISTADO ATM'!$A$2:$C$899,3,0)</f>
        <v>NORTE</v>
      </c>
      <c r="B101" s="141" t="s">
        <v>2690</v>
      </c>
      <c r="C101" s="129">
        <v>44323.513819444444</v>
      </c>
      <c r="D101" s="129" t="s">
        <v>2483</v>
      </c>
      <c r="E101" s="130">
        <v>256</v>
      </c>
      <c r="F101" s="156" t="str">
        <f>VLOOKUP(E101,VIP!$A$2:$O13018,2,0)</f>
        <v>DRBR256</v>
      </c>
      <c r="G101" s="134" t="str">
        <f>VLOOKUP(E101,'LISTADO ATM'!$A$2:$B$898,2,0)</f>
        <v xml:space="preserve">ATM Oficina Licey Al Medio </v>
      </c>
      <c r="H101" s="134" t="str">
        <f>VLOOKUP(E101,VIP!$A$2:$O17937,7,FALSE)</f>
        <v>Si</v>
      </c>
      <c r="I101" s="134" t="str">
        <f>VLOOKUP(E101,VIP!$A$2:$O9902,8,FALSE)</f>
        <v>Si</v>
      </c>
      <c r="J101" s="134" t="str">
        <f>VLOOKUP(E101,VIP!$A$2:$O9852,8,FALSE)</f>
        <v>Si</v>
      </c>
      <c r="K101" s="134" t="str">
        <f>VLOOKUP(E101,VIP!$A$2:$O13426,6,0)</f>
        <v>NO</v>
      </c>
      <c r="L101" s="132" t="s">
        <v>2697</v>
      </c>
      <c r="M101" s="157" t="s">
        <v>2637</v>
      </c>
      <c r="N101" s="147" t="s">
        <v>2581</v>
      </c>
      <c r="O101" s="144" t="s">
        <v>2698</v>
      </c>
      <c r="P101" s="133" t="s">
        <v>2658</v>
      </c>
      <c r="Q101" s="128" t="s">
        <v>2697</v>
      </c>
    </row>
    <row r="102" spans="1:17" s="96" customFormat="1" ht="18" x14ac:dyDescent="0.25">
      <c r="A102" s="134" t="str">
        <f>VLOOKUP(E102,'LISTADO ATM'!$A$2:$C$899,3,0)</f>
        <v>DISTRITO NACIONAL</v>
      </c>
      <c r="B102" s="141" t="s">
        <v>2689</v>
      </c>
      <c r="C102" s="129">
        <v>44323.514363425929</v>
      </c>
      <c r="D102" s="129" t="s">
        <v>2483</v>
      </c>
      <c r="E102" s="130">
        <v>514</v>
      </c>
      <c r="F102" s="156" t="str">
        <f>VLOOKUP(E102,VIP!$A$2:$O13017,2,0)</f>
        <v>DRBR514</v>
      </c>
      <c r="G102" s="134" t="str">
        <f>VLOOKUP(E102,'LISTADO ATM'!$A$2:$B$898,2,0)</f>
        <v>ATM Autoservicio Charles de Gaulle</v>
      </c>
      <c r="H102" s="134" t="str">
        <f>VLOOKUP(E102,VIP!$A$2:$O17936,7,FALSE)</f>
        <v>Si</v>
      </c>
      <c r="I102" s="134" t="str">
        <f>VLOOKUP(E102,VIP!$A$2:$O9901,8,FALSE)</f>
        <v>No</v>
      </c>
      <c r="J102" s="134" t="str">
        <f>VLOOKUP(E102,VIP!$A$2:$O9851,8,FALSE)</f>
        <v>No</v>
      </c>
      <c r="K102" s="134" t="str">
        <f>VLOOKUP(E102,VIP!$A$2:$O13425,6,0)</f>
        <v>NO</v>
      </c>
      <c r="L102" s="132" t="s">
        <v>2697</v>
      </c>
      <c r="M102" s="157" t="s">
        <v>2637</v>
      </c>
      <c r="N102" s="147" t="s">
        <v>2581</v>
      </c>
      <c r="O102" s="144" t="s">
        <v>2698</v>
      </c>
      <c r="P102" s="133" t="s">
        <v>2658</v>
      </c>
      <c r="Q102" s="128" t="s">
        <v>2697</v>
      </c>
    </row>
    <row r="103" spans="1:17" s="96" customFormat="1" ht="18" x14ac:dyDescent="0.25">
      <c r="A103" s="134" t="str">
        <f>VLOOKUP(E103,'LISTADO ATM'!$A$2:$C$899,3,0)</f>
        <v>SUR</v>
      </c>
      <c r="B103" s="141" t="s">
        <v>2688</v>
      </c>
      <c r="C103" s="129">
        <v>44323.514976851853</v>
      </c>
      <c r="D103" s="129" t="s">
        <v>2483</v>
      </c>
      <c r="E103" s="130">
        <v>829</v>
      </c>
      <c r="F103" s="156" t="str">
        <f>VLOOKUP(E103,VIP!$A$2:$O13016,2,0)</f>
        <v>DRBR829</v>
      </c>
      <c r="G103" s="134" t="str">
        <f>VLOOKUP(E103,'LISTADO ATM'!$A$2:$B$898,2,0)</f>
        <v xml:space="preserve">ATM UNP Multicentro Sirena Baní </v>
      </c>
      <c r="H103" s="134" t="str">
        <f>VLOOKUP(E103,VIP!$A$2:$O17935,7,FALSE)</f>
        <v>Si</v>
      </c>
      <c r="I103" s="134" t="str">
        <f>VLOOKUP(E103,VIP!$A$2:$O9900,8,FALSE)</f>
        <v>Si</v>
      </c>
      <c r="J103" s="134" t="str">
        <f>VLOOKUP(E103,VIP!$A$2:$O9850,8,FALSE)</f>
        <v>Si</v>
      </c>
      <c r="K103" s="134" t="str">
        <f>VLOOKUP(E103,VIP!$A$2:$O13424,6,0)</f>
        <v>NO</v>
      </c>
      <c r="L103" s="132" t="s">
        <v>2697</v>
      </c>
      <c r="M103" s="157" t="s">
        <v>2637</v>
      </c>
      <c r="N103" s="147" t="s">
        <v>2581</v>
      </c>
      <c r="O103" s="144" t="s">
        <v>2698</v>
      </c>
      <c r="P103" s="133" t="s">
        <v>2658</v>
      </c>
      <c r="Q103" s="128" t="s">
        <v>2697</v>
      </c>
    </row>
    <row r="104" spans="1:17" s="96" customFormat="1" ht="18" x14ac:dyDescent="0.25">
      <c r="A104" s="134" t="str">
        <f>VLOOKUP(E104,'LISTADO ATM'!$A$2:$C$899,3,0)</f>
        <v>DISTRITO NACIONAL</v>
      </c>
      <c r="B104" s="141" t="s">
        <v>2687</v>
      </c>
      <c r="C104" s="129">
        <v>44323.516122685185</v>
      </c>
      <c r="D104" s="129" t="s">
        <v>2483</v>
      </c>
      <c r="E104" s="130">
        <v>835</v>
      </c>
      <c r="F104" s="156" t="str">
        <f>VLOOKUP(E104,VIP!$A$2:$O13015,2,0)</f>
        <v>DRBR835</v>
      </c>
      <c r="G104" s="134" t="str">
        <f>VLOOKUP(E104,'LISTADO ATM'!$A$2:$B$898,2,0)</f>
        <v xml:space="preserve">ATM UNP Megacentro </v>
      </c>
      <c r="H104" s="134" t="str">
        <f>VLOOKUP(E104,VIP!$A$2:$O17934,7,FALSE)</f>
        <v>Si</v>
      </c>
      <c r="I104" s="134" t="str">
        <f>VLOOKUP(E104,VIP!$A$2:$O9899,8,FALSE)</f>
        <v>Si</v>
      </c>
      <c r="J104" s="134" t="str">
        <f>VLOOKUP(E104,VIP!$A$2:$O9849,8,FALSE)</f>
        <v>Si</v>
      </c>
      <c r="K104" s="134" t="str">
        <f>VLOOKUP(E104,VIP!$A$2:$O13423,6,0)</f>
        <v>SI</v>
      </c>
      <c r="L104" s="132" t="s">
        <v>2697</v>
      </c>
      <c r="M104" s="157" t="s">
        <v>2637</v>
      </c>
      <c r="N104" s="147" t="s">
        <v>2581</v>
      </c>
      <c r="O104" s="144" t="s">
        <v>2698</v>
      </c>
      <c r="P104" s="133" t="s">
        <v>2658</v>
      </c>
      <c r="Q104" s="128" t="s">
        <v>2697</v>
      </c>
    </row>
    <row r="105" spans="1:17" s="96" customFormat="1" ht="18" x14ac:dyDescent="0.25">
      <c r="A105" s="134" t="str">
        <f>VLOOKUP(E105,'LISTADO ATM'!$A$2:$C$899,3,0)</f>
        <v>DISTRITO NACIONAL</v>
      </c>
      <c r="B105" s="141" t="s">
        <v>2686</v>
      </c>
      <c r="C105" s="129">
        <v>44323.516898148147</v>
      </c>
      <c r="D105" s="129" t="s">
        <v>2483</v>
      </c>
      <c r="E105" s="130">
        <v>669</v>
      </c>
      <c r="F105" s="156" t="str">
        <f>VLOOKUP(E105,VIP!$A$2:$O13014,2,0)</f>
        <v>DRBR669</v>
      </c>
      <c r="G105" s="134" t="str">
        <f>VLOOKUP(E105,'LISTADO ATM'!$A$2:$B$898,2,0)</f>
        <v>ATM Ayuntamiento Sto. Dgo. Norte</v>
      </c>
      <c r="H105" s="134" t="str">
        <f>VLOOKUP(E105,VIP!$A$2:$O17933,7,FALSE)</f>
        <v>Si</v>
      </c>
      <c r="I105" s="134" t="str">
        <f>VLOOKUP(E105,VIP!$A$2:$O9898,8,FALSE)</f>
        <v>Si</v>
      </c>
      <c r="J105" s="134" t="str">
        <f>VLOOKUP(E105,VIP!$A$2:$O9848,8,FALSE)</f>
        <v>Si</v>
      </c>
      <c r="K105" s="134" t="str">
        <f>VLOOKUP(E105,VIP!$A$2:$O13422,6,0)</f>
        <v>SI</v>
      </c>
      <c r="L105" s="132" t="s">
        <v>2697</v>
      </c>
      <c r="M105" s="157" t="s">
        <v>2637</v>
      </c>
      <c r="N105" s="147" t="s">
        <v>2581</v>
      </c>
      <c r="O105" s="144" t="s">
        <v>2698</v>
      </c>
      <c r="P105" s="133" t="s">
        <v>2658</v>
      </c>
      <c r="Q105" s="128" t="s">
        <v>2697</v>
      </c>
    </row>
    <row r="106" spans="1:17" s="96" customFormat="1" ht="18" x14ac:dyDescent="0.25">
      <c r="A106" s="134" t="str">
        <f>VLOOKUP(E106,'LISTADO ATM'!$A$2:$C$899,3,0)</f>
        <v>NORTE</v>
      </c>
      <c r="B106" s="141" t="s">
        <v>2685</v>
      </c>
      <c r="C106" s="129">
        <v>44323.52002314815</v>
      </c>
      <c r="D106" s="129" t="s">
        <v>2483</v>
      </c>
      <c r="E106" s="130">
        <v>819</v>
      </c>
      <c r="F106" s="156" t="str">
        <f>VLOOKUP(E106,VIP!$A$2:$O13013,2,0)</f>
        <v>DRBR819</v>
      </c>
      <c r="G106" s="134" t="str">
        <f>VLOOKUP(E106,'LISTADO ATM'!$A$2:$B$898,2,0)</f>
        <v xml:space="preserve">ATM Jurisdicción Inmobiliaria (Santiago) </v>
      </c>
      <c r="H106" s="134" t="str">
        <f>VLOOKUP(E106,VIP!$A$2:$O17932,7,FALSE)</f>
        <v>No</v>
      </c>
      <c r="I106" s="134" t="str">
        <f>VLOOKUP(E106,VIP!$A$2:$O9897,8,FALSE)</f>
        <v>No</v>
      </c>
      <c r="J106" s="134" t="str">
        <f>VLOOKUP(E106,VIP!$A$2:$O9847,8,FALSE)</f>
        <v>No</v>
      </c>
      <c r="K106" s="134" t="str">
        <f>VLOOKUP(E106,VIP!$A$2:$O13421,6,0)</f>
        <v>NO</v>
      </c>
      <c r="L106" s="132" t="s">
        <v>2697</v>
      </c>
      <c r="M106" s="157" t="s">
        <v>2637</v>
      </c>
      <c r="N106" s="147" t="s">
        <v>2581</v>
      </c>
      <c r="O106" s="144" t="s">
        <v>2698</v>
      </c>
      <c r="P106" s="133" t="s">
        <v>2658</v>
      </c>
      <c r="Q106" s="128" t="s">
        <v>2697</v>
      </c>
    </row>
    <row r="107" spans="1:17" s="96" customFormat="1" ht="18" x14ac:dyDescent="0.25">
      <c r="A107" s="134" t="str">
        <f>VLOOKUP(E107,'LISTADO ATM'!$A$2:$C$899,3,0)</f>
        <v>SUR</v>
      </c>
      <c r="B107" s="141" t="s">
        <v>2684</v>
      </c>
      <c r="C107" s="160">
        <v>44323.521168981482</v>
      </c>
      <c r="D107" s="129" t="s">
        <v>2483</v>
      </c>
      <c r="E107" s="130">
        <v>765</v>
      </c>
      <c r="F107" s="156" t="str">
        <f>VLOOKUP(E107,VIP!$A$2:$O13012,2,0)</f>
        <v>DRBR191</v>
      </c>
      <c r="G107" s="134" t="str">
        <f>VLOOKUP(E107,'LISTADO ATM'!$A$2:$B$898,2,0)</f>
        <v xml:space="preserve">ATM Oficina Azua I </v>
      </c>
      <c r="H107" s="134" t="str">
        <f>VLOOKUP(E107,VIP!$A$2:$O17931,7,FALSE)</f>
        <v>Si</v>
      </c>
      <c r="I107" s="134" t="str">
        <f>VLOOKUP(E107,VIP!$A$2:$O9896,8,FALSE)</f>
        <v>Si</v>
      </c>
      <c r="J107" s="134" t="str">
        <f>VLOOKUP(E107,VIP!$A$2:$O9846,8,FALSE)</f>
        <v>Si</v>
      </c>
      <c r="K107" s="134" t="str">
        <f>VLOOKUP(E107,VIP!$A$2:$O13420,6,0)</f>
        <v>NO</v>
      </c>
      <c r="L107" s="132" t="s">
        <v>2696</v>
      </c>
      <c r="M107" s="128" t="s">
        <v>2637</v>
      </c>
      <c r="N107" s="147" t="s">
        <v>2581</v>
      </c>
      <c r="O107" s="144" t="s">
        <v>2698</v>
      </c>
      <c r="P107" s="133" t="s">
        <v>2699</v>
      </c>
      <c r="Q107" s="128" t="s">
        <v>2696</v>
      </c>
    </row>
    <row r="108" spans="1:17" s="96" customFormat="1" ht="18" x14ac:dyDescent="0.25">
      <c r="A108" s="134" t="str">
        <f>VLOOKUP(E108,'LISTADO ATM'!$A$2:$C$899,3,0)</f>
        <v>DISTRITO NACIONAL</v>
      </c>
      <c r="B108" s="141" t="s">
        <v>2683</v>
      </c>
      <c r="C108" s="129">
        <v>44323.522951388892</v>
      </c>
      <c r="D108" s="129" t="s">
        <v>2483</v>
      </c>
      <c r="E108" s="130">
        <v>697</v>
      </c>
      <c r="F108" s="156" t="str">
        <f>VLOOKUP(E108,VIP!$A$2:$O13011,2,0)</f>
        <v>DRBR697</v>
      </c>
      <c r="G108" s="134" t="str">
        <f>VLOOKUP(E108,'LISTADO ATM'!$A$2:$B$898,2,0)</f>
        <v>ATM Hipermercado Olé Ciudad Juan Bosch</v>
      </c>
      <c r="H108" s="134" t="str">
        <f>VLOOKUP(E108,VIP!$A$2:$O17930,7,FALSE)</f>
        <v>Si</v>
      </c>
      <c r="I108" s="134" t="str">
        <f>VLOOKUP(E108,VIP!$A$2:$O9895,8,FALSE)</f>
        <v>Si</v>
      </c>
      <c r="J108" s="134" t="str">
        <f>VLOOKUP(E108,VIP!$A$2:$O9845,8,FALSE)</f>
        <v>Si</v>
      </c>
      <c r="K108" s="134" t="str">
        <f>VLOOKUP(E108,VIP!$A$2:$O13419,6,0)</f>
        <v>NO</v>
      </c>
      <c r="L108" s="132" t="s">
        <v>2695</v>
      </c>
      <c r="M108" s="128" t="s">
        <v>2637</v>
      </c>
      <c r="N108" s="147" t="s">
        <v>2581</v>
      </c>
      <c r="O108" s="144" t="s">
        <v>2698</v>
      </c>
      <c r="P108" s="133" t="s">
        <v>2699</v>
      </c>
      <c r="Q108" s="128" t="s">
        <v>2695</v>
      </c>
    </row>
    <row r="109" spans="1:17" s="96" customFormat="1" ht="18" x14ac:dyDescent="0.25">
      <c r="A109" s="134" t="str">
        <f>VLOOKUP(E109,'LISTADO ATM'!$A$2:$C$899,3,0)</f>
        <v>ESTE</v>
      </c>
      <c r="B109" s="141" t="s">
        <v>2682</v>
      </c>
      <c r="C109" s="129">
        <v>44323.523634259262</v>
      </c>
      <c r="D109" s="129" t="s">
        <v>2483</v>
      </c>
      <c r="E109" s="130">
        <v>776</v>
      </c>
      <c r="F109" s="156" t="str">
        <f>VLOOKUP(E109,VIP!$A$2:$O13010,2,0)</f>
        <v>DRBR03D</v>
      </c>
      <c r="G109" s="134" t="str">
        <f>VLOOKUP(E109,'LISTADO ATM'!$A$2:$B$898,2,0)</f>
        <v xml:space="preserve">ATM Oficina Monte Plata </v>
      </c>
      <c r="H109" s="134" t="str">
        <f>VLOOKUP(E109,VIP!$A$2:$O17929,7,FALSE)</f>
        <v>Si</v>
      </c>
      <c r="I109" s="134" t="str">
        <f>VLOOKUP(E109,VIP!$A$2:$O9894,8,FALSE)</f>
        <v>Si</v>
      </c>
      <c r="J109" s="134" t="str">
        <f>VLOOKUP(E109,VIP!$A$2:$O9844,8,FALSE)</f>
        <v>Si</v>
      </c>
      <c r="K109" s="134" t="str">
        <f>VLOOKUP(E109,VIP!$A$2:$O13418,6,0)</f>
        <v>SI</v>
      </c>
      <c r="L109" s="132" t="s">
        <v>2695</v>
      </c>
      <c r="M109" s="128" t="s">
        <v>2637</v>
      </c>
      <c r="N109" s="147" t="s">
        <v>2581</v>
      </c>
      <c r="O109" s="144" t="s">
        <v>2698</v>
      </c>
      <c r="P109" s="133" t="s">
        <v>2699</v>
      </c>
      <c r="Q109" s="128" t="s">
        <v>2695</v>
      </c>
    </row>
    <row r="110" spans="1:17" s="96" customFormat="1" ht="18" x14ac:dyDescent="0.25">
      <c r="A110" s="134" t="str">
        <f>VLOOKUP(E110,'LISTADO ATM'!$A$2:$C$899,3,0)</f>
        <v>NORTE</v>
      </c>
      <c r="B110" s="141" t="s">
        <v>2663</v>
      </c>
      <c r="C110" s="129">
        <v>44323.548321759263</v>
      </c>
      <c r="D110" s="129" t="s">
        <v>2182</v>
      </c>
      <c r="E110" s="130">
        <v>986</v>
      </c>
      <c r="F110" s="156" t="str">
        <f>VLOOKUP(E110,VIP!$A$2:$O13002,2,0)</f>
        <v>DRBR986</v>
      </c>
      <c r="G110" s="134" t="str">
        <f>VLOOKUP(E110,'LISTADO ATM'!$A$2:$B$898,2,0)</f>
        <v xml:space="preserve">ATM S/M Jumbo (La Vega) </v>
      </c>
      <c r="H110" s="134" t="str">
        <f>VLOOKUP(E110,VIP!$A$2:$O17923,7,FALSE)</f>
        <v>Si</v>
      </c>
      <c r="I110" s="134" t="str">
        <f>VLOOKUP(E110,VIP!$A$2:$O9888,8,FALSE)</f>
        <v>Si</v>
      </c>
      <c r="J110" s="134" t="str">
        <f>VLOOKUP(E110,VIP!$A$2:$O9838,8,FALSE)</f>
        <v>Si</v>
      </c>
      <c r="K110" s="134" t="str">
        <f>VLOOKUP(E110,VIP!$A$2:$O13412,6,0)</f>
        <v>NO</v>
      </c>
      <c r="L110" s="132" t="s">
        <v>2422</v>
      </c>
      <c r="M110" s="157" t="s">
        <v>2637</v>
      </c>
      <c r="N110" s="147" t="s">
        <v>2463</v>
      </c>
      <c r="O110" s="144" t="s">
        <v>2492</v>
      </c>
      <c r="P110" s="133"/>
      <c r="Q110" s="158">
        <v>44323.638194444444</v>
      </c>
    </row>
    <row r="111" spans="1:17" s="96" customFormat="1" ht="18" x14ac:dyDescent="0.25">
      <c r="A111" s="134" t="str">
        <f>VLOOKUP(E111,'LISTADO ATM'!$A$2:$C$899,3,0)</f>
        <v>NORTE</v>
      </c>
      <c r="B111" s="141" t="s">
        <v>2662</v>
      </c>
      <c r="C111" s="129">
        <v>44323.550393518519</v>
      </c>
      <c r="D111" s="129" t="s">
        <v>2182</v>
      </c>
      <c r="E111" s="130">
        <v>874</v>
      </c>
      <c r="F111" s="156" t="str">
        <f>VLOOKUP(E111,VIP!$A$2:$O13001,2,0)</f>
        <v>DRBR874</v>
      </c>
      <c r="G111" s="134" t="str">
        <f>VLOOKUP(E111,'LISTADO ATM'!$A$2:$B$898,2,0)</f>
        <v xml:space="preserve">ATM Zona Franca Esperanza II (Mao) </v>
      </c>
      <c r="H111" s="134" t="str">
        <f>VLOOKUP(E111,VIP!$A$2:$O17922,7,FALSE)</f>
        <v>Si</v>
      </c>
      <c r="I111" s="134" t="str">
        <f>VLOOKUP(E111,VIP!$A$2:$O9887,8,FALSE)</f>
        <v>Si</v>
      </c>
      <c r="J111" s="134" t="str">
        <f>VLOOKUP(E111,VIP!$A$2:$O9837,8,FALSE)</f>
        <v>Si</v>
      </c>
      <c r="K111" s="134" t="str">
        <f>VLOOKUP(E111,VIP!$A$2:$O13411,6,0)</f>
        <v>NO</v>
      </c>
      <c r="L111" s="132" t="s">
        <v>2220</v>
      </c>
      <c r="M111" s="128" t="s">
        <v>2456</v>
      </c>
      <c r="N111" s="147" t="s">
        <v>2463</v>
      </c>
      <c r="O111" s="144" t="s">
        <v>2492</v>
      </c>
      <c r="P111" s="133"/>
      <c r="Q111" s="128" t="s">
        <v>2220</v>
      </c>
    </row>
    <row r="112" spans="1:17" s="96" customFormat="1" ht="18" x14ac:dyDescent="0.25">
      <c r="A112" s="134" t="str">
        <f>VLOOKUP(E112,'LISTADO ATM'!$A$2:$C$899,3,0)</f>
        <v>SUR</v>
      </c>
      <c r="B112" s="141" t="s">
        <v>2661</v>
      </c>
      <c r="C112" s="129">
        <v>44323.551770833335</v>
      </c>
      <c r="D112" s="129" t="s">
        <v>2181</v>
      </c>
      <c r="E112" s="130">
        <v>677</v>
      </c>
      <c r="F112" s="156" t="str">
        <f>VLOOKUP(E112,VIP!$A$2:$O13000,2,0)</f>
        <v>DRBR677</v>
      </c>
      <c r="G112" s="134" t="str">
        <f>VLOOKUP(E112,'LISTADO ATM'!$A$2:$B$898,2,0)</f>
        <v>ATM PBG Villa Jaragua</v>
      </c>
      <c r="H112" s="134" t="str">
        <f>VLOOKUP(E112,VIP!$A$2:$O17921,7,FALSE)</f>
        <v>Si</v>
      </c>
      <c r="I112" s="134" t="str">
        <f>VLOOKUP(E112,VIP!$A$2:$O9886,8,FALSE)</f>
        <v>Si</v>
      </c>
      <c r="J112" s="134" t="str">
        <f>VLOOKUP(E112,VIP!$A$2:$O9836,8,FALSE)</f>
        <v>Si</v>
      </c>
      <c r="K112" s="134" t="str">
        <f>VLOOKUP(E112,VIP!$A$2:$O13410,6,0)</f>
        <v>SI</v>
      </c>
      <c r="L112" s="132" t="s">
        <v>2220</v>
      </c>
      <c r="M112" s="128" t="s">
        <v>2456</v>
      </c>
      <c r="N112" s="147" t="s">
        <v>2654</v>
      </c>
      <c r="O112" s="144" t="s">
        <v>2465</v>
      </c>
      <c r="P112" s="133"/>
      <c r="Q112" s="128" t="s">
        <v>2220</v>
      </c>
    </row>
    <row r="113" spans="1:17" s="96" customFormat="1" ht="18" x14ac:dyDescent="0.25">
      <c r="A113" s="134" t="str">
        <f>VLOOKUP(E113,'LISTADO ATM'!$A$2:$C$899,3,0)</f>
        <v>DISTRITO NACIONAL</v>
      </c>
      <c r="B113" s="141" t="s">
        <v>2660</v>
      </c>
      <c r="C113" s="129">
        <v>44323.553611111114</v>
      </c>
      <c r="D113" s="129" t="s">
        <v>2181</v>
      </c>
      <c r="E113" s="130">
        <v>818</v>
      </c>
      <c r="F113" s="156" t="str">
        <f>VLOOKUP(E113,VIP!$A$2:$O12999,2,0)</f>
        <v>DRBR818</v>
      </c>
      <c r="G113" s="134" t="str">
        <f>VLOOKUP(E113,'LISTADO ATM'!$A$2:$B$898,2,0)</f>
        <v xml:space="preserve">ATM Juridicción Inmobiliaria </v>
      </c>
      <c r="H113" s="134" t="str">
        <f>VLOOKUP(E113,VIP!$A$2:$O17920,7,FALSE)</f>
        <v>No</v>
      </c>
      <c r="I113" s="134" t="str">
        <f>VLOOKUP(E113,VIP!$A$2:$O9885,8,FALSE)</f>
        <v>No</v>
      </c>
      <c r="J113" s="134" t="str">
        <f>VLOOKUP(E113,VIP!$A$2:$O9835,8,FALSE)</f>
        <v>No</v>
      </c>
      <c r="K113" s="134" t="str">
        <f>VLOOKUP(E113,VIP!$A$2:$O13409,6,0)</f>
        <v>NO</v>
      </c>
      <c r="L113" s="132" t="s">
        <v>2220</v>
      </c>
      <c r="M113" s="128" t="s">
        <v>2456</v>
      </c>
      <c r="N113" s="147" t="s">
        <v>2654</v>
      </c>
      <c r="O113" s="144" t="s">
        <v>2465</v>
      </c>
      <c r="P113" s="133"/>
      <c r="Q113" s="128" t="s">
        <v>2220</v>
      </c>
    </row>
    <row r="114" spans="1:17" s="96" customFormat="1" ht="18" x14ac:dyDescent="0.25">
      <c r="A114" s="134" t="e">
        <f>VLOOKUP(E114,'LISTADO ATM'!$A$2:$C$899,3,0)</f>
        <v>#N/A</v>
      </c>
      <c r="B114" s="141" t="s">
        <v>2659</v>
      </c>
      <c r="C114" s="129">
        <v>44323.556215277778</v>
      </c>
      <c r="D114" s="129" t="s">
        <v>2182</v>
      </c>
      <c r="E114" s="130">
        <v>166</v>
      </c>
      <c r="F114" s="156" t="e">
        <f>VLOOKUP(E114,VIP!$A$2:$O13000,2,0)</f>
        <v>#N/A</v>
      </c>
      <c r="G114" s="134" t="e">
        <f>VLOOKUP(E114,'LISTADO ATM'!$A$2:$B$898,2,0)</f>
        <v>#N/A</v>
      </c>
      <c r="H114" s="134" t="e">
        <f>VLOOKUP(E114,VIP!$A$2:$O17919,7,FALSE)</f>
        <v>#N/A</v>
      </c>
      <c r="I114" s="134" t="e">
        <f>VLOOKUP(E114,VIP!$A$2:$O9884,8,FALSE)</f>
        <v>#N/A</v>
      </c>
      <c r="J114" s="134" t="e">
        <f>VLOOKUP(E114,VIP!$A$2:$O9834,8,FALSE)</f>
        <v>#N/A</v>
      </c>
      <c r="K114" s="134" t="e">
        <f>VLOOKUP(E114,VIP!$A$2:$O13408,6,0)</f>
        <v>#N/A</v>
      </c>
      <c r="L114" s="132" t="s">
        <v>2246</v>
      </c>
      <c r="M114" s="128" t="s">
        <v>2456</v>
      </c>
      <c r="N114" s="147" t="s">
        <v>2463</v>
      </c>
      <c r="O114" s="144" t="s">
        <v>2615</v>
      </c>
      <c r="P114" s="133"/>
      <c r="Q114" s="128" t="s">
        <v>2246</v>
      </c>
    </row>
    <row r="115" spans="1:17" s="96" customFormat="1" ht="18" x14ac:dyDescent="0.25">
      <c r="A115" s="134" t="str">
        <f>VLOOKUP(E115,'LISTADO ATM'!$A$2:$C$899,3,0)</f>
        <v>ESTE</v>
      </c>
      <c r="B115" s="141">
        <v>3335879423</v>
      </c>
      <c r="C115" s="129">
        <v>44323.604166666664</v>
      </c>
      <c r="D115" s="129" t="s">
        <v>2483</v>
      </c>
      <c r="E115" s="130">
        <v>651</v>
      </c>
      <c r="F115" s="156" t="str">
        <f>VLOOKUP(E115,VIP!$A$2:$O13008,2,0)</f>
        <v>DRBR651</v>
      </c>
      <c r="G115" s="134" t="str">
        <f>VLOOKUP(E115,'LISTADO ATM'!$A$2:$B$898,2,0)</f>
        <v>ATM Eco Petroleo Romana</v>
      </c>
      <c r="H115" s="134" t="str">
        <f>VLOOKUP(E115,VIP!$A$2:$O17927,7,FALSE)</f>
        <v>Si</v>
      </c>
      <c r="I115" s="134" t="str">
        <f>VLOOKUP(E115,VIP!$A$2:$O9892,8,FALSE)</f>
        <v>Si</v>
      </c>
      <c r="J115" s="134" t="str">
        <f>VLOOKUP(E115,VIP!$A$2:$O9842,8,FALSE)</f>
        <v>Si</v>
      </c>
      <c r="K115" s="134" t="str">
        <f>VLOOKUP(E115,VIP!$A$2:$O13416,6,0)</f>
        <v>NO</v>
      </c>
      <c r="L115" s="132" t="s">
        <v>2657</v>
      </c>
      <c r="M115" s="157" t="s">
        <v>2637</v>
      </c>
      <c r="N115" s="147" t="s">
        <v>2581</v>
      </c>
      <c r="O115" s="144" t="s">
        <v>2653</v>
      </c>
      <c r="P115" s="133" t="s">
        <v>2658</v>
      </c>
      <c r="Q115" s="128" t="s">
        <v>2657</v>
      </c>
    </row>
    <row r="116" spans="1:17" s="96" customFormat="1" ht="18" x14ac:dyDescent="0.25">
      <c r="A116" s="134" t="str">
        <f>VLOOKUP(E116,'LISTADO ATM'!$A$2:$C$899,3,0)</f>
        <v>ESTE</v>
      </c>
      <c r="B116" s="141">
        <v>3335879429</v>
      </c>
      <c r="C116" s="129">
        <v>44323.605555555558</v>
      </c>
      <c r="D116" s="129" t="s">
        <v>2483</v>
      </c>
      <c r="E116" s="130">
        <v>912</v>
      </c>
      <c r="F116" s="156" t="str">
        <f>VLOOKUP(E116,VIP!$A$2:$O13007,2,0)</f>
        <v>DRBR973</v>
      </c>
      <c r="G116" s="134" t="str">
        <f>VLOOKUP(E116,'LISTADO ATM'!$A$2:$B$898,2,0)</f>
        <v xml:space="preserve">ATM Oficina San Pedro II </v>
      </c>
      <c r="H116" s="134" t="str">
        <f>VLOOKUP(E116,VIP!$A$2:$O17926,7,FALSE)</f>
        <v>Si</v>
      </c>
      <c r="I116" s="134" t="str">
        <f>VLOOKUP(E116,VIP!$A$2:$O9891,8,FALSE)</f>
        <v>Si</v>
      </c>
      <c r="J116" s="134" t="str">
        <f>VLOOKUP(E116,VIP!$A$2:$O9841,8,FALSE)</f>
        <v>Si</v>
      </c>
      <c r="K116" s="134" t="str">
        <f>VLOOKUP(E116,VIP!$A$2:$O13415,6,0)</f>
        <v>SI</v>
      </c>
      <c r="L116" s="132" t="s">
        <v>2657</v>
      </c>
      <c r="M116" s="157" t="s">
        <v>2637</v>
      </c>
      <c r="N116" s="147" t="s">
        <v>2581</v>
      </c>
      <c r="O116" s="144" t="s">
        <v>2653</v>
      </c>
      <c r="P116" s="133" t="s">
        <v>2658</v>
      </c>
      <c r="Q116" s="128" t="s">
        <v>2657</v>
      </c>
    </row>
    <row r="117" spans="1:17" s="96" customFormat="1" ht="18" x14ac:dyDescent="0.25">
      <c r="A117" s="134" t="str">
        <f>VLOOKUP(E117,'LISTADO ATM'!$A$2:$C$899,3,0)</f>
        <v>DISTRITO NACIONAL</v>
      </c>
      <c r="B117" s="141">
        <v>3335879434</v>
      </c>
      <c r="C117" s="129">
        <v>44323.606249999997</v>
      </c>
      <c r="D117" s="129" t="s">
        <v>2483</v>
      </c>
      <c r="E117" s="130">
        <v>115</v>
      </c>
      <c r="F117" s="156" t="str">
        <f>VLOOKUP(E117,VIP!$A$2:$O13006,2,0)</f>
        <v>DRBR115</v>
      </c>
      <c r="G117" s="134" t="str">
        <f>VLOOKUP(E117,'LISTADO ATM'!$A$2:$B$898,2,0)</f>
        <v xml:space="preserve">ATM Oficina Megacentro I </v>
      </c>
      <c r="H117" s="134" t="str">
        <f>VLOOKUP(E117,VIP!$A$2:$O17925,7,FALSE)</f>
        <v>Si</v>
      </c>
      <c r="I117" s="134" t="str">
        <f>VLOOKUP(E117,VIP!$A$2:$O9890,8,FALSE)</f>
        <v>Si</v>
      </c>
      <c r="J117" s="134" t="str">
        <f>VLOOKUP(E117,VIP!$A$2:$O9840,8,FALSE)</f>
        <v>Si</v>
      </c>
      <c r="K117" s="134" t="str">
        <f>VLOOKUP(E117,VIP!$A$2:$O13414,6,0)</f>
        <v>SI</v>
      </c>
      <c r="L117" s="132" t="s">
        <v>2657</v>
      </c>
      <c r="M117" s="157" t="s">
        <v>2637</v>
      </c>
      <c r="N117" s="147" t="s">
        <v>2581</v>
      </c>
      <c r="O117" s="144" t="s">
        <v>2653</v>
      </c>
      <c r="P117" s="133" t="s">
        <v>2658</v>
      </c>
      <c r="Q117" s="128" t="s">
        <v>2657</v>
      </c>
    </row>
    <row r="118" spans="1:17" s="96" customFormat="1" ht="18" x14ac:dyDescent="0.25">
      <c r="A118" s="134" t="str">
        <f>VLOOKUP(E118,'LISTADO ATM'!$A$2:$C$899,3,0)</f>
        <v>DISTRITO NACIONAL</v>
      </c>
      <c r="B118" s="141">
        <v>3335879437</v>
      </c>
      <c r="C118" s="159">
        <v>44323.606944444444</v>
      </c>
      <c r="D118" s="129" t="s">
        <v>2483</v>
      </c>
      <c r="E118" s="130">
        <v>955</v>
      </c>
      <c r="F118" s="156" t="str">
        <f>VLOOKUP(E118,VIP!$A$2:$O13005,2,0)</f>
        <v>DRBR955</v>
      </c>
      <c r="G118" s="134" t="str">
        <f>VLOOKUP(E118,'LISTADO ATM'!$A$2:$B$898,2,0)</f>
        <v xml:space="preserve">ATM Oficina Americana Independencia II </v>
      </c>
      <c r="H118" s="134" t="str">
        <f>VLOOKUP(E118,VIP!$A$2:$O17924,7,FALSE)</f>
        <v>Si</v>
      </c>
      <c r="I118" s="134" t="str">
        <f>VLOOKUP(E118,VIP!$A$2:$O9889,8,FALSE)</f>
        <v>Si</v>
      </c>
      <c r="J118" s="134" t="str">
        <f>VLOOKUP(E118,VIP!$A$2:$O9839,8,FALSE)</f>
        <v>Si</v>
      </c>
      <c r="K118" s="134" t="str">
        <f>VLOOKUP(E118,VIP!$A$2:$O13413,6,0)</f>
        <v>NO</v>
      </c>
      <c r="L118" s="132" t="s">
        <v>2657</v>
      </c>
      <c r="M118" s="157" t="s">
        <v>2637</v>
      </c>
      <c r="N118" s="147" t="s">
        <v>2581</v>
      </c>
      <c r="O118" s="144" t="s">
        <v>2653</v>
      </c>
      <c r="P118" s="133" t="s">
        <v>2658</v>
      </c>
      <c r="Q118" s="128" t="s">
        <v>2657</v>
      </c>
    </row>
    <row r="119" spans="1:17" s="96" customFormat="1" ht="18" x14ac:dyDescent="0.25">
      <c r="A119" s="134" t="str">
        <f>VLOOKUP(E119,'LISTADO ATM'!$A$2:$C$899,3,0)</f>
        <v>SUR</v>
      </c>
      <c r="B119" s="141">
        <v>3335879441</v>
      </c>
      <c r="C119" s="129">
        <v>44323.60833333333</v>
      </c>
      <c r="D119" s="129" t="s">
        <v>2483</v>
      </c>
      <c r="E119" s="130">
        <v>616</v>
      </c>
      <c r="F119" s="156" t="str">
        <f>VLOOKUP(E119,VIP!$A$2:$O13004,2,0)</f>
        <v>DRBR187</v>
      </c>
      <c r="G119" s="134" t="str">
        <f>VLOOKUP(E119,'LISTADO ATM'!$A$2:$B$898,2,0)</f>
        <v xml:space="preserve">ATM 5ta. Brigada Barahona </v>
      </c>
      <c r="H119" s="134" t="str">
        <f>VLOOKUP(E119,VIP!$A$2:$O17923,7,FALSE)</f>
        <v>Si</v>
      </c>
      <c r="I119" s="134" t="str">
        <f>VLOOKUP(E119,VIP!$A$2:$O9888,8,FALSE)</f>
        <v>Si</v>
      </c>
      <c r="J119" s="134" t="str">
        <f>VLOOKUP(E119,VIP!$A$2:$O9838,8,FALSE)</f>
        <v>Si</v>
      </c>
      <c r="K119" s="134" t="str">
        <f>VLOOKUP(E119,VIP!$A$2:$O13412,6,0)</f>
        <v>NO</v>
      </c>
      <c r="L119" s="132" t="s">
        <v>2657</v>
      </c>
      <c r="M119" s="157" t="s">
        <v>2637</v>
      </c>
      <c r="N119" s="147" t="s">
        <v>2581</v>
      </c>
      <c r="O119" s="144" t="s">
        <v>2653</v>
      </c>
      <c r="P119" s="133" t="s">
        <v>2658</v>
      </c>
      <c r="Q119" s="128" t="s">
        <v>2657</v>
      </c>
    </row>
    <row r="120" spans="1:17" s="96" customFormat="1" ht="18" x14ac:dyDescent="0.25">
      <c r="A120" s="134" t="str">
        <f>VLOOKUP(E120,'LISTADO ATM'!$A$2:$C$899,3,0)</f>
        <v>DISTRITO NACIONAL</v>
      </c>
      <c r="B120" s="141">
        <v>3335879442</v>
      </c>
      <c r="C120" s="129">
        <v>44323.609027777777</v>
      </c>
      <c r="D120" s="129" t="s">
        <v>2483</v>
      </c>
      <c r="E120" s="130">
        <v>958</v>
      </c>
      <c r="F120" s="156" t="str">
        <f>VLOOKUP(E120,VIP!$A$2:$O13003,2,0)</f>
        <v>DRBR958</v>
      </c>
      <c r="G120" s="134" t="str">
        <f>VLOOKUP(E120,'LISTADO ATM'!$A$2:$B$898,2,0)</f>
        <v xml:space="preserve">ATM Olé Aut. San Isidro </v>
      </c>
      <c r="H120" s="134" t="str">
        <f>VLOOKUP(E120,VIP!$A$2:$O17922,7,FALSE)</f>
        <v>Si</v>
      </c>
      <c r="I120" s="134" t="str">
        <f>VLOOKUP(E120,VIP!$A$2:$O9887,8,FALSE)</f>
        <v>Si</v>
      </c>
      <c r="J120" s="134" t="str">
        <f>VLOOKUP(E120,VIP!$A$2:$O9837,8,FALSE)</f>
        <v>Si</v>
      </c>
      <c r="K120" s="134" t="str">
        <f>VLOOKUP(E120,VIP!$A$2:$O13411,6,0)</f>
        <v>NO</v>
      </c>
      <c r="L120" s="132" t="s">
        <v>2657</v>
      </c>
      <c r="M120" s="157" t="s">
        <v>2637</v>
      </c>
      <c r="N120" s="147" t="s">
        <v>2581</v>
      </c>
      <c r="O120" s="144" t="s">
        <v>2653</v>
      </c>
      <c r="P120" s="133" t="s">
        <v>2658</v>
      </c>
      <c r="Q120" s="128" t="s">
        <v>2657</v>
      </c>
    </row>
    <row r="121" spans="1:17" s="96" customFormat="1" ht="18" x14ac:dyDescent="0.25">
      <c r="A121" s="134" t="str">
        <f>VLOOKUP(E121,'LISTADO ATM'!$A$2:$C$899,3,0)</f>
        <v>ESTE</v>
      </c>
      <c r="B121" s="141">
        <v>3335879445</v>
      </c>
      <c r="C121" s="129">
        <v>44323.61041666667</v>
      </c>
      <c r="D121" s="129" t="s">
        <v>2483</v>
      </c>
      <c r="E121" s="130">
        <v>824</v>
      </c>
      <c r="F121" s="156" t="str">
        <f>VLOOKUP(E121,VIP!$A$2:$O13002,2,0)</f>
        <v>DRBR824</v>
      </c>
      <c r="G121" s="134" t="str">
        <f>VLOOKUP(E121,'LISTADO ATM'!$A$2:$B$898,2,0)</f>
        <v xml:space="preserve">ATM Multiplaza (Higuey) </v>
      </c>
      <c r="H121" s="134" t="str">
        <f>VLOOKUP(E121,VIP!$A$2:$O17921,7,FALSE)</f>
        <v>Si</v>
      </c>
      <c r="I121" s="134" t="str">
        <f>VLOOKUP(E121,VIP!$A$2:$O9886,8,FALSE)</f>
        <v>Si</v>
      </c>
      <c r="J121" s="134" t="str">
        <f>VLOOKUP(E121,VIP!$A$2:$O9836,8,FALSE)</f>
        <v>Si</v>
      </c>
      <c r="K121" s="134" t="str">
        <f>VLOOKUP(E121,VIP!$A$2:$O13410,6,0)</f>
        <v>NO</v>
      </c>
      <c r="L121" s="132" t="s">
        <v>2657</v>
      </c>
      <c r="M121" s="157" t="s">
        <v>2637</v>
      </c>
      <c r="N121" s="147" t="s">
        <v>2581</v>
      </c>
      <c r="O121" s="144" t="s">
        <v>2653</v>
      </c>
      <c r="P121" s="133" t="s">
        <v>2658</v>
      </c>
      <c r="Q121" s="128" t="s">
        <v>2657</v>
      </c>
    </row>
    <row r="122" spans="1:17" s="96" customFormat="1" ht="18" x14ac:dyDescent="0.25">
      <c r="A122" s="134" t="str">
        <f>VLOOKUP(E122,'LISTADO ATM'!$A$2:$C$899,3,0)</f>
        <v>NORTE</v>
      </c>
      <c r="B122" s="141" t="s">
        <v>2712</v>
      </c>
      <c r="C122" s="129">
        <v>44323.636956018519</v>
      </c>
      <c r="D122" s="129" t="s">
        <v>2483</v>
      </c>
      <c r="E122" s="130">
        <v>333</v>
      </c>
      <c r="F122" s="161" t="str">
        <f>VLOOKUP(E122,VIP!$A$2:$O13004,2,0)</f>
        <v>DRBR333</v>
      </c>
      <c r="G122" s="134" t="str">
        <f>VLOOKUP(E122,'LISTADO ATM'!$A$2:$B$898,2,0)</f>
        <v>ATM Oficina Turey Maimón</v>
      </c>
      <c r="H122" s="134" t="str">
        <f>VLOOKUP(E122,VIP!$A$2:$O17925,7,FALSE)</f>
        <v>Si</v>
      </c>
      <c r="I122" s="134" t="str">
        <f>VLOOKUP(E122,VIP!$A$2:$O9890,8,FALSE)</f>
        <v>Si</v>
      </c>
      <c r="J122" s="134" t="str">
        <f>VLOOKUP(E122,VIP!$A$2:$O9840,8,FALSE)</f>
        <v>Si</v>
      </c>
      <c r="K122" s="134" t="str">
        <f>VLOOKUP(E122,VIP!$A$2:$O13414,6,0)</f>
        <v>NO</v>
      </c>
      <c r="L122" s="132" t="s">
        <v>2450</v>
      </c>
      <c r="M122" s="128" t="s">
        <v>2456</v>
      </c>
      <c r="N122" s="147" t="s">
        <v>2463</v>
      </c>
      <c r="O122" s="144" t="s">
        <v>2484</v>
      </c>
      <c r="P122" s="133"/>
      <c r="Q122" s="128" t="s">
        <v>2450</v>
      </c>
    </row>
    <row r="123" spans="1:17" s="96" customFormat="1" ht="18" x14ac:dyDescent="0.25">
      <c r="A123" s="134" t="str">
        <f>VLOOKUP(E123,'LISTADO ATM'!$A$2:$C$899,3,0)</f>
        <v>NORTE</v>
      </c>
      <c r="B123" s="141" t="s">
        <v>2711</v>
      </c>
      <c r="C123" s="129">
        <v>44323.639004629629</v>
      </c>
      <c r="D123" s="129" t="s">
        <v>2483</v>
      </c>
      <c r="E123" s="130">
        <v>208</v>
      </c>
      <c r="F123" s="161" t="str">
        <f>VLOOKUP(E123,VIP!$A$2:$O13003,2,0)</f>
        <v>DRBR208</v>
      </c>
      <c r="G123" s="134" t="str">
        <f>VLOOKUP(E123,'LISTADO ATM'!$A$2:$B$898,2,0)</f>
        <v xml:space="preserve">ATM UNP Tireo </v>
      </c>
      <c r="H123" s="134" t="str">
        <f>VLOOKUP(E123,VIP!$A$2:$O17924,7,FALSE)</f>
        <v>Si</v>
      </c>
      <c r="I123" s="134" t="str">
        <f>VLOOKUP(E123,VIP!$A$2:$O9889,8,FALSE)</f>
        <v>Si</v>
      </c>
      <c r="J123" s="134" t="str">
        <f>VLOOKUP(E123,VIP!$A$2:$O9839,8,FALSE)</f>
        <v>Si</v>
      </c>
      <c r="K123" s="134" t="str">
        <f>VLOOKUP(E123,VIP!$A$2:$O13413,6,0)</f>
        <v>NO</v>
      </c>
      <c r="L123" s="132" t="s">
        <v>2450</v>
      </c>
      <c r="M123" s="128" t="s">
        <v>2456</v>
      </c>
      <c r="N123" s="147" t="s">
        <v>2463</v>
      </c>
      <c r="O123" s="144" t="s">
        <v>2484</v>
      </c>
      <c r="P123" s="133"/>
      <c r="Q123" s="128" t="s">
        <v>2450</v>
      </c>
    </row>
    <row r="124" spans="1:17" s="96" customFormat="1" ht="18" x14ac:dyDescent="0.25">
      <c r="A124" s="134" t="str">
        <f>VLOOKUP(E124,'LISTADO ATM'!$A$2:$C$899,3,0)</f>
        <v>DISTRITO NACIONAL</v>
      </c>
      <c r="B124" s="141" t="s">
        <v>2710</v>
      </c>
      <c r="C124" s="129">
        <v>44323.649675925924</v>
      </c>
      <c r="D124" s="129" t="s">
        <v>2459</v>
      </c>
      <c r="E124" s="130">
        <v>578</v>
      </c>
      <c r="F124" s="161" t="str">
        <f>VLOOKUP(E124,VIP!$A$2:$O13002,2,0)</f>
        <v>DRBR324</v>
      </c>
      <c r="G124" s="134" t="str">
        <f>VLOOKUP(E124,'LISTADO ATM'!$A$2:$B$898,2,0)</f>
        <v xml:space="preserve">ATM Procuraduría General de la República </v>
      </c>
      <c r="H124" s="134" t="str">
        <f>VLOOKUP(E124,VIP!$A$2:$O17923,7,FALSE)</f>
        <v>Si</v>
      </c>
      <c r="I124" s="134" t="str">
        <f>VLOOKUP(E124,VIP!$A$2:$O9888,8,FALSE)</f>
        <v>No</v>
      </c>
      <c r="J124" s="134" t="str">
        <f>VLOOKUP(E124,VIP!$A$2:$O9838,8,FALSE)</f>
        <v>No</v>
      </c>
      <c r="K124" s="134" t="str">
        <f>VLOOKUP(E124,VIP!$A$2:$O13412,6,0)</f>
        <v>NO</v>
      </c>
      <c r="L124" s="132" t="s">
        <v>2419</v>
      </c>
      <c r="M124" s="128" t="s">
        <v>2456</v>
      </c>
      <c r="N124" s="147" t="s">
        <v>2463</v>
      </c>
      <c r="O124" s="144" t="s">
        <v>2464</v>
      </c>
      <c r="P124" s="133"/>
      <c r="Q124" s="128" t="s">
        <v>2419</v>
      </c>
    </row>
    <row r="125" spans="1:17" s="96" customFormat="1" ht="18" x14ac:dyDescent="0.25">
      <c r="A125" s="134" t="str">
        <f>VLOOKUP(E125,'LISTADO ATM'!$A$2:$C$899,3,0)</f>
        <v>ESTE</v>
      </c>
      <c r="B125" s="141" t="s">
        <v>2709</v>
      </c>
      <c r="C125" s="129">
        <v>44323.66511574074</v>
      </c>
      <c r="D125" s="129" t="s">
        <v>2459</v>
      </c>
      <c r="E125" s="130">
        <v>608</v>
      </c>
      <c r="F125" s="161" t="str">
        <f>VLOOKUP(E125,VIP!$A$2:$O13001,2,0)</f>
        <v>DRBR305</v>
      </c>
      <c r="G125" s="134" t="str">
        <f>VLOOKUP(E125,'LISTADO ATM'!$A$2:$B$898,2,0)</f>
        <v xml:space="preserve">ATM Oficina Jumbo (San Pedro) </v>
      </c>
      <c r="H125" s="134" t="str">
        <f>VLOOKUP(E125,VIP!$A$2:$O17922,7,FALSE)</f>
        <v>Si</v>
      </c>
      <c r="I125" s="134" t="str">
        <f>VLOOKUP(E125,VIP!$A$2:$O9887,8,FALSE)</f>
        <v>Si</v>
      </c>
      <c r="J125" s="134" t="str">
        <f>VLOOKUP(E125,VIP!$A$2:$O9837,8,FALSE)</f>
        <v>Si</v>
      </c>
      <c r="K125" s="134" t="str">
        <f>VLOOKUP(E125,VIP!$A$2:$O13411,6,0)</f>
        <v>SI</v>
      </c>
      <c r="L125" s="132" t="s">
        <v>2575</v>
      </c>
      <c r="M125" s="128" t="s">
        <v>2456</v>
      </c>
      <c r="N125" s="147" t="s">
        <v>2463</v>
      </c>
      <c r="O125" s="144" t="s">
        <v>2464</v>
      </c>
      <c r="P125" s="133"/>
      <c r="Q125" s="128" t="s">
        <v>2575</v>
      </c>
    </row>
    <row r="126" spans="1:17" s="96" customFormat="1" ht="18" x14ac:dyDescent="0.25">
      <c r="A126" s="134" t="str">
        <f>VLOOKUP(E126,'LISTADO ATM'!$A$2:$C$899,3,0)</f>
        <v>DISTRITO NACIONAL</v>
      </c>
      <c r="B126" s="141" t="s">
        <v>2708</v>
      </c>
      <c r="C126" s="129">
        <v>44323.736458333333</v>
      </c>
      <c r="D126" s="129" t="s">
        <v>2181</v>
      </c>
      <c r="E126" s="130">
        <v>904</v>
      </c>
      <c r="F126" s="161" t="str">
        <f>VLOOKUP(E126,VIP!$A$2:$O13000,2,0)</f>
        <v>DRBR24B</v>
      </c>
      <c r="G126" s="134" t="str">
        <f>VLOOKUP(E126,'LISTADO ATM'!$A$2:$B$898,2,0)</f>
        <v xml:space="preserve">ATM Oficina Multicentro La Sirena Churchill </v>
      </c>
      <c r="H126" s="134" t="str">
        <f>VLOOKUP(E126,VIP!$A$2:$O17921,7,FALSE)</f>
        <v>Si</v>
      </c>
      <c r="I126" s="134" t="str">
        <f>VLOOKUP(E126,VIP!$A$2:$O9886,8,FALSE)</f>
        <v>Si</v>
      </c>
      <c r="J126" s="134" t="str">
        <f>VLOOKUP(E126,VIP!$A$2:$O9836,8,FALSE)</f>
        <v>Si</v>
      </c>
      <c r="K126" s="134" t="str">
        <f>VLOOKUP(E126,VIP!$A$2:$O13410,6,0)</f>
        <v>SI</v>
      </c>
      <c r="L126" s="132" t="s">
        <v>2220</v>
      </c>
      <c r="M126" s="128" t="s">
        <v>2456</v>
      </c>
      <c r="N126" s="147" t="s">
        <v>2463</v>
      </c>
      <c r="O126" s="144" t="s">
        <v>2465</v>
      </c>
      <c r="P126" s="133"/>
      <c r="Q126" s="128" t="s">
        <v>2220</v>
      </c>
    </row>
    <row r="127" spans="1:17" s="96" customFormat="1" ht="18" x14ac:dyDescent="0.25">
      <c r="A127" s="134" t="str">
        <f>VLOOKUP(E127,'LISTADO ATM'!$A$2:$C$899,3,0)</f>
        <v>DISTRITO NACIONAL</v>
      </c>
      <c r="B127" s="141" t="s">
        <v>2707</v>
      </c>
      <c r="C127" s="129">
        <v>44323.737905092596</v>
      </c>
      <c r="D127" s="129" t="s">
        <v>2181</v>
      </c>
      <c r="E127" s="130">
        <v>517</v>
      </c>
      <c r="F127" s="161" t="str">
        <f>VLOOKUP(E127,VIP!$A$2:$O12999,2,0)</f>
        <v>DRBR517</v>
      </c>
      <c r="G127" s="134" t="str">
        <f>VLOOKUP(E127,'LISTADO ATM'!$A$2:$B$898,2,0)</f>
        <v xml:space="preserve">ATM Autobanco Oficina Sans Soucí </v>
      </c>
      <c r="H127" s="134" t="str">
        <f>VLOOKUP(E127,VIP!$A$2:$O17920,7,FALSE)</f>
        <v>Si</v>
      </c>
      <c r="I127" s="134" t="str">
        <f>VLOOKUP(E127,VIP!$A$2:$O9885,8,FALSE)</f>
        <v>Si</v>
      </c>
      <c r="J127" s="134" t="str">
        <f>VLOOKUP(E127,VIP!$A$2:$O9835,8,FALSE)</f>
        <v>Si</v>
      </c>
      <c r="K127" s="134" t="str">
        <f>VLOOKUP(E127,VIP!$A$2:$O13409,6,0)</f>
        <v>SI</v>
      </c>
      <c r="L127" s="132" t="s">
        <v>2220</v>
      </c>
      <c r="M127" s="128" t="s">
        <v>2456</v>
      </c>
      <c r="N127" s="147" t="s">
        <v>2463</v>
      </c>
      <c r="O127" s="144" t="s">
        <v>2465</v>
      </c>
      <c r="P127" s="133"/>
      <c r="Q127" s="128" t="s">
        <v>2220</v>
      </c>
    </row>
    <row r="128" spans="1:17" s="96" customFormat="1" ht="18" x14ac:dyDescent="0.25">
      <c r="A128" s="134" t="str">
        <f>VLOOKUP(E128,'LISTADO ATM'!$A$2:$C$899,3,0)</f>
        <v>NORTE</v>
      </c>
      <c r="B128" s="141" t="s">
        <v>2706</v>
      </c>
      <c r="C128" s="129">
        <v>44323.739340277774</v>
      </c>
      <c r="D128" s="129" t="s">
        <v>2182</v>
      </c>
      <c r="E128" s="130">
        <v>937</v>
      </c>
      <c r="F128" s="161" t="str">
        <f>VLOOKUP(E128,VIP!$A$2:$O12998,2,0)</f>
        <v>DRBR937</v>
      </c>
      <c r="G128" s="134" t="str">
        <f>VLOOKUP(E128,'LISTADO ATM'!$A$2:$B$898,2,0)</f>
        <v xml:space="preserve">ATM Autobanco Oficina La Vega II </v>
      </c>
      <c r="H128" s="134" t="str">
        <f>VLOOKUP(E128,VIP!$A$2:$O17919,7,FALSE)</f>
        <v>Si</v>
      </c>
      <c r="I128" s="134" t="str">
        <f>VLOOKUP(E128,VIP!$A$2:$O9884,8,FALSE)</f>
        <v>Si</v>
      </c>
      <c r="J128" s="134" t="str">
        <f>VLOOKUP(E128,VIP!$A$2:$O9834,8,FALSE)</f>
        <v>Si</v>
      </c>
      <c r="K128" s="134" t="str">
        <f>VLOOKUP(E128,VIP!$A$2:$O13408,6,0)</f>
        <v>NO</v>
      </c>
      <c r="L128" s="132" t="s">
        <v>2220</v>
      </c>
      <c r="M128" s="128" t="s">
        <v>2456</v>
      </c>
      <c r="N128" s="147" t="s">
        <v>2463</v>
      </c>
      <c r="O128" s="144" t="s">
        <v>2615</v>
      </c>
      <c r="P128" s="133"/>
      <c r="Q128" s="128" t="s">
        <v>2220</v>
      </c>
    </row>
    <row r="129" spans="1:17" s="96" customFormat="1" ht="18" x14ac:dyDescent="0.25">
      <c r="A129" s="134" t="str">
        <f>VLOOKUP(E129,'LISTADO ATM'!$A$2:$C$899,3,0)</f>
        <v>ESTE</v>
      </c>
      <c r="B129" s="141" t="s">
        <v>2705</v>
      </c>
      <c r="C129" s="129">
        <v>44323.742291666669</v>
      </c>
      <c r="D129" s="129" t="s">
        <v>2181</v>
      </c>
      <c r="E129" s="130">
        <v>899</v>
      </c>
      <c r="F129" s="161" t="str">
        <f>VLOOKUP(E129,VIP!$A$2:$O12997,2,0)</f>
        <v>DRBR899</v>
      </c>
      <c r="G129" s="134" t="str">
        <f>VLOOKUP(E129,'LISTADO ATM'!$A$2:$B$898,2,0)</f>
        <v xml:space="preserve">ATM Oficina Punta Cana </v>
      </c>
      <c r="H129" s="134" t="str">
        <f>VLOOKUP(E129,VIP!$A$2:$O17918,7,FALSE)</f>
        <v>Si</v>
      </c>
      <c r="I129" s="134" t="str">
        <f>VLOOKUP(E129,VIP!$A$2:$O9883,8,FALSE)</f>
        <v>Si</v>
      </c>
      <c r="J129" s="134" t="str">
        <f>VLOOKUP(E129,VIP!$A$2:$O9833,8,FALSE)</f>
        <v>Si</v>
      </c>
      <c r="K129" s="134" t="str">
        <f>VLOOKUP(E129,VIP!$A$2:$O13407,6,0)</f>
        <v>NO</v>
      </c>
      <c r="L129" s="132" t="s">
        <v>2220</v>
      </c>
      <c r="M129" s="128" t="s">
        <v>2456</v>
      </c>
      <c r="N129" s="147" t="s">
        <v>2463</v>
      </c>
      <c r="O129" s="144" t="s">
        <v>2465</v>
      </c>
      <c r="P129" s="133"/>
      <c r="Q129" s="128" t="s">
        <v>2220</v>
      </c>
    </row>
    <row r="130" spans="1:17" s="96" customFormat="1" ht="18" x14ac:dyDescent="0.25">
      <c r="A130" s="134" t="str">
        <f>VLOOKUP(E130,'LISTADO ATM'!$A$2:$C$899,3,0)</f>
        <v>SUR</v>
      </c>
      <c r="B130" s="141" t="s">
        <v>2704</v>
      </c>
      <c r="C130" s="129">
        <v>44323.744143518517</v>
      </c>
      <c r="D130" s="129" t="s">
        <v>2181</v>
      </c>
      <c r="E130" s="130">
        <v>891</v>
      </c>
      <c r="F130" s="161" t="str">
        <f>VLOOKUP(E130,VIP!$A$2:$O12996,2,0)</f>
        <v>DRBR891</v>
      </c>
      <c r="G130" s="134" t="str">
        <f>VLOOKUP(E130,'LISTADO ATM'!$A$2:$B$898,2,0)</f>
        <v xml:space="preserve">ATM Estación Texaco (Barahona) </v>
      </c>
      <c r="H130" s="134" t="str">
        <f>VLOOKUP(E130,VIP!$A$2:$O17917,7,FALSE)</f>
        <v>Si</v>
      </c>
      <c r="I130" s="134" t="str">
        <f>VLOOKUP(E130,VIP!$A$2:$O9882,8,FALSE)</f>
        <v>Si</v>
      </c>
      <c r="J130" s="134" t="str">
        <f>VLOOKUP(E130,VIP!$A$2:$O9832,8,FALSE)</f>
        <v>Si</v>
      </c>
      <c r="K130" s="134" t="str">
        <f>VLOOKUP(E130,VIP!$A$2:$O13406,6,0)</f>
        <v>NO</v>
      </c>
      <c r="L130" s="132" t="s">
        <v>2422</v>
      </c>
      <c r="M130" s="128" t="s">
        <v>2456</v>
      </c>
      <c r="N130" s="147" t="s">
        <v>2463</v>
      </c>
      <c r="O130" s="144" t="s">
        <v>2465</v>
      </c>
      <c r="P130" s="133"/>
      <c r="Q130" s="128" t="s">
        <v>2422</v>
      </c>
    </row>
    <row r="131" spans="1:17" s="96" customFormat="1" ht="18" x14ac:dyDescent="0.25">
      <c r="A131" s="134" t="str">
        <f>VLOOKUP(E131,'LISTADO ATM'!$A$2:$C$899,3,0)</f>
        <v>DISTRITO NACIONAL</v>
      </c>
      <c r="B131" s="141" t="s">
        <v>2703</v>
      </c>
      <c r="C131" s="129">
        <v>44323.745717592596</v>
      </c>
      <c r="D131" s="129" t="s">
        <v>2181</v>
      </c>
      <c r="E131" s="130">
        <v>686</v>
      </c>
      <c r="F131" s="161" t="str">
        <f>VLOOKUP(E131,VIP!$A$2:$O12995,2,0)</f>
        <v>DRBR686</v>
      </c>
      <c r="G131" s="134" t="str">
        <f>VLOOKUP(E131,'LISTADO ATM'!$A$2:$B$898,2,0)</f>
        <v>ATM Autoservicio Oficina Máximo Gómez</v>
      </c>
      <c r="H131" s="134" t="str">
        <f>VLOOKUP(E131,VIP!$A$2:$O17916,7,FALSE)</f>
        <v>Si</v>
      </c>
      <c r="I131" s="134" t="str">
        <f>VLOOKUP(E131,VIP!$A$2:$O9881,8,FALSE)</f>
        <v>Si</v>
      </c>
      <c r="J131" s="134" t="str">
        <f>VLOOKUP(E131,VIP!$A$2:$O9831,8,FALSE)</f>
        <v>Si</v>
      </c>
      <c r="K131" s="134" t="str">
        <f>VLOOKUP(E131,VIP!$A$2:$O13405,6,0)</f>
        <v>NO</v>
      </c>
      <c r="L131" s="132" t="s">
        <v>2220</v>
      </c>
      <c r="M131" s="128" t="s">
        <v>2456</v>
      </c>
      <c r="N131" s="147" t="s">
        <v>2463</v>
      </c>
      <c r="O131" s="144" t="s">
        <v>2465</v>
      </c>
      <c r="P131" s="133"/>
      <c r="Q131" s="128" t="s">
        <v>2220</v>
      </c>
    </row>
    <row r="132" spans="1:17" s="96" customFormat="1" ht="18" x14ac:dyDescent="0.25">
      <c r="A132" s="134" t="str">
        <f>VLOOKUP(E132,'LISTADO ATM'!$A$2:$C$899,3,0)</f>
        <v>DISTRITO NACIONAL</v>
      </c>
      <c r="B132" s="141" t="s">
        <v>2702</v>
      </c>
      <c r="C132" s="129">
        <v>44323.748518518521</v>
      </c>
      <c r="D132" s="129" t="s">
        <v>2181</v>
      </c>
      <c r="E132" s="130">
        <v>671</v>
      </c>
      <c r="F132" s="161" t="str">
        <f>VLOOKUP(E132,VIP!$A$2:$O12994,2,0)</f>
        <v>DRBR671</v>
      </c>
      <c r="G132" s="134" t="str">
        <f>VLOOKUP(E132,'LISTADO ATM'!$A$2:$B$898,2,0)</f>
        <v>ATM Ayuntamiento Sto. Dgo. Norte</v>
      </c>
      <c r="H132" s="134" t="str">
        <f>VLOOKUP(E132,VIP!$A$2:$O17915,7,FALSE)</f>
        <v>Si</v>
      </c>
      <c r="I132" s="134" t="str">
        <f>VLOOKUP(E132,VIP!$A$2:$O9880,8,FALSE)</f>
        <v>Si</v>
      </c>
      <c r="J132" s="134" t="str">
        <f>VLOOKUP(E132,VIP!$A$2:$O9830,8,FALSE)</f>
        <v>Si</v>
      </c>
      <c r="K132" s="134" t="str">
        <f>VLOOKUP(E132,VIP!$A$2:$O13404,6,0)</f>
        <v>NO</v>
      </c>
      <c r="L132" s="132" t="s">
        <v>2246</v>
      </c>
      <c r="M132" s="128" t="s">
        <v>2456</v>
      </c>
      <c r="N132" s="147" t="s">
        <v>2463</v>
      </c>
      <c r="O132" s="144" t="s">
        <v>2465</v>
      </c>
      <c r="P132" s="133"/>
      <c r="Q132" s="128" t="s">
        <v>2246</v>
      </c>
    </row>
    <row r="133" spans="1:17" s="96" customFormat="1" ht="18" x14ac:dyDescent="0.25">
      <c r="A133" s="134" t="str">
        <f>VLOOKUP(E133,'LISTADO ATM'!$A$2:$C$899,3,0)</f>
        <v>DISTRITO NACIONAL</v>
      </c>
      <c r="B133" s="141" t="s">
        <v>2701</v>
      </c>
      <c r="C133" s="129">
        <v>44323.749675925923</v>
      </c>
      <c r="D133" s="129" t="s">
        <v>2459</v>
      </c>
      <c r="E133" s="130">
        <v>147</v>
      </c>
      <c r="F133" s="161" t="str">
        <f>VLOOKUP(E133,VIP!$A$2:$O12993,2,0)</f>
        <v>DRBR147</v>
      </c>
      <c r="G133" s="134" t="str">
        <f>VLOOKUP(E133,'LISTADO ATM'!$A$2:$B$898,2,0)</f>
        <v xml:space="preserve">ATM Kiosco Megacentro I </v>
      </c>
      <c r="H133" s="134" t="str">
        <f>VLOOKUP(E133,VIP!$A$2:$O17914,7,FALSE)</f>
        <v>Si</v>
      </c>
      <c r="I133" s="134" t="str">
        <f>VLOOKUP(E133,VIP!$A$2:$O9879,8,FALSE)</f>
        <v>Si</v>
      </c>
      <c r="J133" s="134" t="str">
        <f>VLOOKUP(E133,VIP!$A$2:$O9829,8,FALSE)</f>
        <v>Si</v>
      </c>
      <c r="K133" s="134" t="str">
        <f>VLOOKUP(E133,VIP!$A$2:$O13403,6,0)</f>
        <v>NO</v>
      </c>
      <c r="L133" s="132" t="s">
        <v>2450</v>
      </c>
      <c r="M133" s="128" t="s">
        <v>2456</v>
      </c>
      <c r="N133" s="147" t="s">
        <v>2463</v>
      </c>
      <c r="O133" s="144" t="s">
        <v>2464</v>
      </c>
      <c r="P133" s="133"/>
      <c r="Q133" s="128" t="s">
        <v>2450</v>
      </c>
    </row>
    <row r="134" spans="1:17" s="96" customFormat="1" ht="18" x14ac:dyDescent="0.25">
      <c r="A134" s="134" t="str">
        <f>VLOOKUP(E134,'LISTADO ATM'!$A$2:$C$899,3,0)</f>
        <v>SUR</v>
      </c>
      <c r="B134" s="141" t="s">
        <v>2700</v>
      </c>
      <c r="C134" s="129">
        <v>44323.750104166669</v>
      </c>
      <c r="D134" s="129" t="s">
        <v>2181</v>
      </c>
      <c r="E134" s="130">
        <v>890</v>
      </c>
      <c r="F134" s="161" t="str">
        <f>VLOOKUP(E134,VIP!$A$2:$O12992,2,0)</f>
        <v>DRBR890</v>
      </c>
      <c r="G134" s="134" t="str">
        <f>VLOOKUP(E134,'LISTADO ATM'!$A$2:$B$898,2,0)</f>
        <v xml:space="preserve">ATM Escuela Penitenciaria (San Cristóbal) </v>
      </c>
      <c r="H134" s="134" t="str">
        <f>VLOOKUP(E134,VIP!$A$2:$O17913,7,FALSE)</f>
        <v>Si</v>
      </c>
      <c r="I134" s="134" t="str">
        <f>VLOOKUP(E134,VIP!$A$2:$O9878,8,FALSE)</f>
        <v>Si</v>
      </c>
      <c r="J134" s="134" t="str">
        <f>VLOOKUP(E134,VIP!$A$2:$O9828,8,FALSE)</f>
        <v>Si</v>
      </c>
      <c r="K134" s="134" t="str">
        <f>VLOOKUP(E134,VIP!$A$2:$O13402,6,0)</f>
        <v>NO</v>
      </c>
      <c r="L134" s="132" t="s">
        <v>2246</v>
      </c>
      <c r="M134" s="128" t="s">
        <v>2456</v>
      </c>
      <c r="N134" s="147" t="s">
        <v>2463</v>
      </c>
      <c r="O134" s="144" t="s">
        <v>2465</v>
      </c>
      <c r="P134" s="133"/>
      <c r="Q134" s="128" t="s">
        <v>2246</v>
      </c>
    </row>
    <row r="135" spans="1:17" s="96" customFormat="1" ht="18" x14ac:dyDescent="0.25">
      <c r="A135" s="134" t="str">
        <f>VLOOKUP(E135,'LISTADO ATM'!$A$2:$C$899,3,0)</f>
        <v>DISTRITO NACIONAL</v>
      </c>
      <c r="B135" s="141" t="s">
        <v>2713</v>
      </c>
      <c r="C135" s="129">
        <v>44323.938009259262</v>
      </c>
      <c r="D135" s="129" t="s">
        <v>2181</v>
      </c>
      <c r="E135" s="130">
        <v>678</v>
      </c>
      <c r="F135" s="161" t="str">
        <f>VLOOKUP(E135,VIP!$A$2:$O12993,2,0)</f>
        <v>DRBR678</v>
      </c>
      <c r="G135" s="134" t="str">
        <f>VLOOKUP(E135,'LISTADO ATM'!$A$2:$B$898,2,0)</f>
        <v>ATM Eco Petroleo San Isidro</v>
      </c>
      <c r="H135" s="134" t="str">
        <f>VLOOKUP(E135,VIP!$A$2:$O17914,7,FALSE)</f>
        <v>Si</v>
      </c>
      <c r="I135" s="134" t="str">
        <f>VLOOKUP(E135,VIP!$A$2:$O9879,8,FALSE)</f>
        <v>Si</v>
      </c>
      <c r="J135" s="134" t="str">
        <f>VLOOKUP(E135,VIP!$A$2:$O9829,8,FALSE)</f>
        <v>Si</v>
      </c>
      <c r="K135" s="134" t="str">
        <f>VLOOKUP(E135,VIP!$A$2:$O13403,6,0)</f>
        <v>NO</v>
      </c>
      <c r="L135" s="132" t="s">
        <v>2479</v>
      </c>
      <c r="M135" s="128" t="s">
        <v>2456</v>
      </c>
      <c r="N135" s="147" t="s">
        <v>2463</v>
      </c>
      <c r="O135" s="144" t="s">
        <v>2465</v>
      </c>
      <c r="P135" s="133"/>
      <c r="Q135" s="128" t="s">
        <v>2479</v>
      </c>
    </row>
    <row r="136" spans="1:17" s="96" customFormat="1" ht="18" x14ac:dyDescent="0.25">
      <c r="A136" s="134" t="str">
        <f>VLOOKUP(E136,'LISTADO ATM'!$A$2:$C$899,3,0)</f>
        <v>ESTE</v>
      </c>
      <c r="B136" s="141" t="s">
        <v>2714</v>
      </c>
      <c r="C136" s="129">
        <v>44323.934641203705</v>
      </c>
      <c r="D136" s="129" t="s">
        <v>2181</v>
      </c>
      <c r="E136" s="130">
        <v>680</v>
      </c>
      <c r="F136" s="161" t="str">
        <f>VLOOKUP(E136,VIP!$A$2:$O12994,2,0)</f>
        <v>DRBR680</v>
      </c>
      <c r="G136" s="134" t="str">
        <f>VLOOKUP(E136,'LISTADO ATM'!$A$2:$B$898,2,0)</f>
        <v>ATM Hotel Royalton</v>
      </c>
      <c r="H136" s="134" t="str">
        <f>VLOOKUP(E136,VIP!$A$2:$O17915,7,FALSE)</f>
        <v>NO</v>
      </c>
      <c r="I136" s="134" t="str">
        <f>VLOOKUP(E136,VIP!$A$2:$O9880,8,FALSE)</f>
        <v>NO</v>
      </c>
      <c r="J136" s="134" t="str">
        <f>VLOOKUP(E136,VIP!$A$2:$O9830,8,FALSE)</f>
        <v>NO</v>
      </c>
      <c r="K136" s="134" t="str">
        <f>VLOOKUP(E136,VIP!$A$2:$O13404,6,0)</f>
        <v>NO</v>
      </c>
      <c r="L136" s="132" t="s">
        <v>2220</v>
      </c>
      <c r="M136" s="128" t="s">
        <v>2456</v>
      </c>
      <c r="N136" s="147" t="s">
        <v>2463</v>
      </c>
      <c r="O136" s="144" t="s">
        <v>2465</v>
      </c>
      <c r="P136" s="133"/>
      <c r="Q136" s="128" t="s">
        <v>2220</v>
      </c>
    </row>
    <row r="137" spans="1:17" s="96" customFormat="1" ht="18" x14ac:dyDescent="0.25">
      <c r="A137" s="134" t="str">
        <f>VLOOKUP(E137,'LISTADO ATM'!$A$2:$C$899,3,0)</f>
        <v>DISTRITO NACIONAL</v>
      </c>
      <c r="B137" s="141" t="s">
        <v>2715</v>
      </c>
      <c r="C137" s="129">
        <v>44323.933368055557</v>
      </c>
      <c r="D137" s="129" t="s">
        <v>2181</v>
      </c>
      <c r="E137" s="130">
        <v>326</v>
      </c>
      <c r="F137" s="161" t="str">
        <f>VLOOKUP(E137,VIP!$A$2:$O12995,2,0)</f>
        <v>DRBR326</v>
      </c>
      <c r="G137" s="134" t="str">
        <f>VLOOKUP(E137,'LISTADO ATM'!$A$2:$B$898,2,0)</f>
        <v>ATM Autoservicio Jiménez Moya II</v>
      </c>
      <c r="H137" s="134" t="str">
        <f>VLOOKUP(E137,VIP!$A$2:$O17916,7,FALSE)</f>
        <v>Si</v>
      </c>
      <c r="I137" s="134" t="str">
        <f>VLOOKUP(E137,VIP!$A$2:$O9881,8,FALSE)</f>
        <v>Si</v>
      </c>
      <c r="J137" s="134" t="str">
        <f>VLOOKUP(E137,VIP!$A$2:$O9831,8,FALSE)</f>
        <v>Si</v>
      </c>
      <c r="K137" s="134" t="str">
        <f>VLOOKUP(E137,VIP!$A$2:$O13405,6,0)</f>
        <v>NO</v>
      </c>
      <c r="L137" s="132" t="s">
        <v>2220</v>
      </c>
      <c r="M137" s="128" t="s">
        <v>2456</v>
      </c>
      <c r="N137" s="147" t="s">
        <v>2463</v>
      </c>
      <c r="O137" s="144" t="s">
        <v>2465</v>
      </c>
      <c r="P137" s="133"/>
      <c r="Q137" s="128" t="s">
        <v>2220</v>
      </c>
    </row>
    <row r="138" spans="1:17" s="96" customFormat="1" ht="18" x14ac:dyDescent="0.25">
      <c r="A138" s="134" t="str">
        <f>VLOOKUP(E138,'LISTADO ATM'!$A$2:$C$899,3,0)</f>
        <v>NORTE</v>
      </c>
      <c r="B138" s="141" t="s">
        <v>2716</v>
      </c>
      <c r="C138" s="129">
        <v>44323.93178240741</v>
      </c>
      <c r="D138" s="129" t="s">
        <v>2182</v>
      </c>
      <c r="E138" s="130">
        <v>538</v>
      </c>
      <c r="F138" s="161" t="str">
        <f>VLOOKUP(E138,VIP!$A$2:$O12996,2,0)</f>
        <v>DRBR538</v>
      </c>
      <c r="G138" s="134" t="str">
        <f>VLOOKUP(E138,'LISTADO ATM'!$A$2:$B$898,2,0)</f>
        <v>ATM  Autoservicio San Fco. Macorís</v>
      </c>
      <c r="H138" s="134" t="str">
        <f>VLOOKUP(E138,VIP!$A$2:$O17917,7,FALSE)</f>
        <v>Si</v>
      </c>
      <c r="I138" s="134" t="str">
        <f>VLOOKUP(E138,VIP!$A$2:$O9882,8,FALSE)</f>
        <v>Si</v>
      </c>
      <c r="J138" s="134" t="str">
        <f>VLOOKUP(E138,VIP!$A$2:$O9832,8,FALSE)</f>
        <v>Si</v>
      </c>
      <c r="K138" s="134" t="str">
        <f>VLOOKUP(E138,VIP!$A$2:$O13406,6,0)</f>
        <v>NO</v>
      </c>
      <c r="L138" s="132" t="s">
        <v>2220</v>
      </c>
      <c r="M138" s="128" t="s">
        <v>2456</v>
      </c>
      <c r="N138" s="147" t="s">
        <v>2463</v>
      </c>
      <c r="O138" s="144" t="s">
        <v>2615</v>
      </c>
      <c r="P138" s="133"/>
      <c r="Q138" s="128" t="s">
        <v>2220</v>
      </c>
    </row>
    <row r="139" spans="1:17" s="96" customFormat="1" ht="18" x14ac:dyDescent="0.25">
      <c r="A139" s="134" t="str">
        <f>VLOOKUP(E139,'LISTADO ATM'!$A$2:$C$899,3,0)</f>
        <v>NORTE</v>
      </c>
      <c r="B139" s="141" t="s">
        <v>2717</v>
      </c>
      <c r="C139" s="129">
        <v>44323.930196759262</v>
      </c>
      <c r="D139" s="129" t="s">
        <v>2182</v>
      </c>
      <c r="E139" s="130">
        <v>22</v>
      </c>
      <c r="F139" s="161" t="str">
        <f>VLOOKUP(E139,VIP!$A$2:$O12997,2,0)</f>
        <v>DRBR813</v>
      </c>
      <c r="G139" s="134" t="str">
        <f>VLOOKUP(E139,'LISTADO ATM'!$A$2:$B$898,2,0)</f>
        <v>ATM S/M Olimpico (Santiago)</v>
      </c>
      <c r="H139" s="134" t="str">
        <f>VLOOKUP(E139,VIP!$A$2:$O17918,7,FALSE)</f>
        <v>Si</v>
      </c>
      <c r="I139" s="134" t="str">
        <f>VLOOKUP(E139,VIP!$A$2:$O9883,8,FALSE)</f>
        <v>Si</v>
      </c>
      <c r="J139" s="134" t="str">
        <f>VLOOKUP(E139,VIP!$A$2:$O9833,8,FALSE)</f>
        <v>Si</v>
      </c>
      <c r="K139" s="134" t="str">
        <f>VLOOKUP(E139,VIP!$A$2:$O13407,6,0)</f>
        <v>NO</v>
      </c>
      <c r="L139" s="132" t="s">
        <v>2422</v>
      </c>
      <c r="M139" s="128" t="s">
        <v>2456</v>
      </c>
      <c r="N139" s="147" t="s">
        <v>2463</v>
      </c>
      <c r="O139" s="144" t="s">
        <v>2615</v>
      </c>
      <c r="P139" s="133"/>
      <c r="Q139" s="128" t="s">
        <v>2422</v>
      </c>
    </row>
    <row r="140" spans="1:17" s="96" customFormat="1" ht="18" x14ac:dyDescent="0.25">
      <c r="A140" s="134" t="str">
        <f>VLOOKUP(E140,'LISTADO ATM'!$A$2:$C$899,3,0)</f>
        <v>DISTRITO NACIONAL</v>
      </c>
      <c r="B140" s="141" t="s">
        <v>2718</v>
      </c>
      <c r="C140" s="129">
        <v>44323.92827546296</v>
      </c>
      <c r="D140" s="129" t="s">
        <v>2181</v>
      </c>
      <c r="E140" s="130">
        <v>238</v>
      </c>
      <c r="F140" s="161" t="str">
        <f>VLOOKUP(E140,VIP!$A$2:$O12998,2,0)</f>
        <v>DRBR238</v>
      </c>
      <c r="G140" s="134" t="str">
        <f>VLOOKUP(E140,'LISTADO ATM'!$A$2:$B$898,2,0)</f>
        <v xml:space="preserve">ATM Multicentro La Sirena Charles de Gaulle </v>
      </c>
      <c r="H140" s="134" t="str">
        <f>VLOOKUP(E140,VIP!$A$2:$O17919,7,FALSE)</f>
        <v>Si</v>
      </c>
      <c r="I140" s="134" t="str">
        <f>VLOOKUP(E140,VIP!$A$2:$O9884,8,FALSE)</f>
        <v>Si</v>
      </c>
      <c r="J140" s="134" t="str">
        <f>VLOOKUP(E140,VIP!$A$2:$O9834,8,FALSE)</f>
        <v>Si</v>
      </c>
      <c r="K140" s="134" t="str">
        <f>VLOOKUP(E140,VIP!$A$2:$O13408,6,0)</f>
        <v>No</v>
      </c>
      <c r="L140" s="132" t="s">
        <v>2422</v>
      </c>
      <c r="M140" s="128" t="s">
        <v>2456</v>
      </c>
      <c r="N140" s="147" t="s">
        <v>2463</v>
      </c>
      <c r="O140" s="144" t="s">
        <v>2465</v>
      </c>
      <c r="P140" s="133"/>
      <c r="Q140" s="128" t="s">
        <v>2422</v>
      </c>
    </row>
    <row r="141" spans="1:17" s="96" customFormat="1" ht="18" x14ac:dyDescent="0.25">
      <c r="A141" s="134" t="str">
        <f>VLOOKUP(E141,'LISTADO ATM'!$A$2:$C$899,3,0)</f>
        <v>DISTRITO NACIONAL</v>
      </c>
      <c r="B141" s="141" t="s">
        <v>2719</v>
      </c>
      <c r="C141" s="129">
        <v>44323.92628472222</v>
      </c>
      <c r="D141" s="129" t="s">
        <v>2181</v>
      </c>
      <c r="E141" s="130">
        <v>622</v>
      </c>
      <c r="F141" s="161" t="str">
        <f>VLOOKUP(E141,VIP!$A$2:$O12999,2,0)</f>
        <v>DRBR622</v>
      </c>
      <c r="G141" s="134" t="str">
        <f>VLOOKUP(E141,'LISTADO ATM'!$A$2:$B$898,2,0)</f>
        <v xml:space="preserve">ATM Ayuntamiento D.N. </v>
      </c>
      <c r="H141" s="134" t="str">
        <f>VLOOKUP(E141,VIP!$A$2:$O17920,7,FALSE)</f>
        <v>Si</v>
      </c>
      <c r="I141" s="134" t="str">
        <f>VLOOKUP(E141,VIP!$A$2:$O9885,8,FALSE)</f>
        <v>Si</v>
      </c>
      <c r="J141" s="134" t="str">
        <f>VLOOKUP(E141,VIP!$A$2:$O9835,8,FALSE)</f>
        <v>Si</v>
      </c>
      <c r="K141" s="134" t="str">
        <f>VLOOKUP(E141,VIP!$A$2:$O13409,6,0)</f>
        <v>NO</v>
      </c>
      <c r="L141" s="132" t="s">
        <v>2246</v>
      </c>
      <c r="M141" s="128" t="s">
        <v>2456</v>
      </c>
      <c r="N141" s="147" t="s">
        <v>2463</v>
      </c>
      <c r="O141" s="144" t="s">
        <v>2465</v>
      </c>
      <c r="P141" s="133"/>
      <c r="Q141" s="128" t="s">
        <v>2246</v>
      </c>
    </row>
    <row r="142" spans="1:17" s="96" customFormat="1" ht="18" x14ac:dyDescent="0.25">
      <c r="A142" s="134" t="str">
        <f>VLOOKUP(E142,'LISTADO ATM'!$A$2:$C$899,3,0)</f>
        <v>DISTRITO NACIONAL</v>
      </c>
      <c r="B142" s="141" t="s">
        <v>2720</v>
      </c>
      <c r="C142" s="129">
        <v>44323.925509259258</v>
      </c>
      <c r="D142" s="129" t="s">
        <v>2181</v>
      </c>
      <c r="E142" s="130">
        <v>883</v>
      </c>
      <c r="F142" s="161" t="str">
        <f>VLOOKUP(E142,VIP!$A$2:$O13000,2,0)</f>
        <v>DRBR883</v>
      </c>
      <c r="G142" s="134" t="str">
        <f>VLOOKUP(E142,'LISTADO ATM'!$A$2:$B$898,2,0)</f>
        <v xml:space="preserve">ATM Oficina Filadelfia Plaza </v>
      </c>
      <c r="H142" s="134" t="str">
        <f>VLOOKUP(E142,VIP!$A$2:$O17921,7,FALSE)</f>
        <v>Si</v>
      </c>
      <c r="I142" s="134" t="str">
        <f>VLOOKUP(E142,VIP!$A$2:$O9886,8,FALSE)</f>
        <v>Si</v>
      </c>
      <c r="J142" s="134" t="str">
        <f>VLOOKUP(E142,VIP!$A$2:$O9836,8,FALSE)</f>
        <v>Si</v>
      </c>
      <c r="K142" s="134" t="str">
        <f>VLOOKUP(E142,VIP!$A$2:$O13410,6,0)</f>
        <v>NO</v>
      </c>
      <c r="L142" s="132" t="s">
        <v>2726</v>
      </c>
      <c r="M142" s="128" t="s">
        <v>2456</v>
      </c>
      <c r="N142" s="147" t="s">
        <v>2463</v>
      </c>
      <c r="O142" s="144" t="s">
        <v>2465</v>
      </c>
      <c r="P142" s="133"/>
      <c r="Q142" s="128" t="s">
        <v>2726</v>
      </c>
    </row>
    <row r="143" spans="1:17" s="96" customFormat="1" ht="18" x14ac:dyDescent="0.25">
      <c r="A143" s="134" t="str">
        <f>VLOOKUP(E143,'LISTADO ATM'!$A$2:$C$899,3,0)</f>
        <v>DISTRITO NACIONAL</v>
      </c>
      <c r="B143" s="141" t="s">
        <v>2721</v>
      </c>
      <c r="C143" s="129">
        <v>44323.924745370372</v>
      </c>
      <c r="D143" s="129" t="s">
        <v>2181</v>
      </c>
      <c r="E143" s="130">
        <v>938</v>
      </c>
      <c r="F143" s="161" t="str">
        <f>VLOOKUP(E143,VIP!$A$2:$O13001,2,0)</f>
        <v>DRBR938</v>
      </c>
      <c r="G143" s="134" t="str">
        <f>VLOOKUP(E143,'LISTADO ATM'!$A$2:$B$898,2,0)</f>
        <v xml:space="preserve">ATM Autobanco Oficina Filadelfia Plaza </v>
      </c>
      <c r="H143" s="134" t="str">
        <f>VLOOKUP(E143,VIP!$A$2:$O17922,7,FALSE)</f>
        <v>Si</v>
      </c>
      <c r="I143" s="134" t="str">
        <f>VLOOKUP(E143,VIP!$A$2:$O9887,8,FALSE)</f>
        <v>Si</v>
      </c>
      <c r="J143" s="134" t="str">
        <f>VLOOKUP(E143,VIP!$A$2:$O9837,8,FALSE)</f>
        <v>Si</v>
      </c>
      <c r="K143" s="134" t="str">
        <f>VLOOKUP(E143,VIP!$A$2:$O13411,6,0)</f>
        <v>NO</v>
      </c>
      <c r="L143" s="132" t="s">
        <v>2246</v>
      </c>
      <c r="M143" s="128" t="s">
        <v>2456</v>
      </c>
      <c r="N143" s="147" t="s">
        <v>2463</v>
      </c>
      <c r="O143" s="144" t="s">
        <v>2465</v>
      </c>
      <c r="P143" s="133"/>
      <c r="Q143" s="128" t="s">
        <v>2246</v>
      </c>
    </row>
    <row r="144" spans="1:17" s="96" customFormat="1" ht="18" x14ac:dyDescent="0.25">
      <c r="A144" s="134" t="str">
        <f>VLOOKUP(E144,'LISTADO ATM'!$A$2:$C$899,3,0)</f>
        <v>NORTE</v>
      </c>
      <c r="B144" s="141" t="s">
        <v>2722</v>
      </c>
      <c r="C144" s="129">
        <v>44323.923182870371</v>
      </c>
      <c r="D144" s="129" t="s">
        <v>2182</v>
      </c>
      <c r="E144" s="130">
        <v>64</v>
      </c>
      <c r="F144" s="161" t="str">
        <f>VLOOKUP(E144,VIP!$A$2:$O13002,2,0)</f>
        <v>DRBR064</v>
      </c>
      <c r="G144" s="134" t="str">
        <f>VLOOKUP(E144,'LISTADO ATM'!$A$2:$B$898,2,0)</f>
        <v xml:space="preserve">ATM COOPALINA (Cotuí) </v>
      </c>
      <c r="H144" s="134" t="str">
        <f>VLOOKUP(E144,VIP!$A$2:$O17923,7,FALSE)</f>
        <v>Si</v>
      </c>
      <c r="I144" s="134" t="str">
        <f>VLOOKUP(E144,VIP!$A$2:$O9888,8,FALSE)</f>
        <v>Si</v>
      </c>
      <c r="J144" s="134" t="str">
        <f>VLOOKUP(E144,VIP!$A$2:$O9838,8,FALSE)</f>
        <v>Si</v>
      </c>
      <c r="K144" s="134" t="str">
        <f>VLOOKUP(E144,VIP!$A$2:$O13412,6,0)</f>
        <v>NO</v>
      </c>
      <c r="L144" s="132" t="s">
        <v>2246</v>
      </c>
      <c r="M144" s="128" t="s">
        <v>2456</v>
      </c>
      <c r="N144" s="147" t="s">
        <v>2463</v>
      </c>
      <c r="O144" s="144" t="s">
        <v>2615</v>
      </c>
      <c r="P144" s="133"/>
      <c r="Q144" s="128" t="s">
        <v>2246</v>
      </c>
    </row>
    <row r="145" spans="1:17" s="96" customFormat="1" ht="18" x14ac:dyDescent="0.25">
      <c r="A145" s="134" t="str">
        <f>VLOOKUP(E145,'LISTADO ATM'!$A$2:$C$899,3,0)</f>
        <v>DISTRITO NACIONAL</v>
      </c>
      <c r="B145" s="141" t="s">
        <v>2723</v>
      </c>
      <c r="C145" s="129">
        <v>44323.893171296295</v>
      </c>
      <c r="D145" s="129" t="s">
        <v>2459</v>
      </c>
      <c r="E145" s="130">
        <v>655</v>
      </c>
      <c r="F145" s="161" t="str">
        <f>VLOOKUP(E145,VIP!$A$2:$O13003,2,0)</f>
        <v>DRBR655</v>
      </c>
      <c r="G145" s="134" t="str">
        <f>VLOOKUP(E145,'LISTADO ATM'!$A$2:$B$898,2,0)</f>
        <v>ATM Farmacia Sandra</v>
      </c>
      <c r="H145" s="134" t="str">
        <f>VLOOKUP(E145,VIP!$A$2:$O17924,7,FALSE)</f>
        <v>Si</v>
      </c>
      <c r="I145" s="134" t="str">
        <f>VLOOKUP(E145,VIP!$A$2:$O9889,8,FALSE)</f>
        <v>Si</v>
      </c>
      <c r="J145" s="134" t="str">
        <f>VLOOKUP(E145,VIP!$A$2:$O9839,8,FALSE)</f>
        <v>Si</v>
      </c>
      <c r="K145" s="134" t="str">
        <f>VLOOKUP(E145,VIP!$A$2:$O13413,6,0)</f>
        <v>NO</v>
      </c>
      <c r="L145" s="132" t="s">
        <v>2450</v>
      </c>
      <c r="M145" s="128" t="s">
        <v>2456</v>
      </c>
      <c r="N145" s="147" t="s">
        <v>2463</v>
      </c>
      <c r="O145" s="144" t="s">
        <v>2464</v>
      </c>
      <c r="P145" s="133"/>
      <c r="Q145" s="128" t="s">
        <v>2450</v>
      </c>
    </row>
    <row r="146" spans="1:17" s="96" customFormat="1" ht="18" x14ac:dyDescent="0.25">
      <c r="A146" s="134" t="str">
        <f>VLOOKUP(E146,'LISTADO ATM'!$A$2:$C$899,3,0)</f>
        <v>DISTRITO NACIONAL</v>
      </c>
      <c r="B146" s="141" t="s">
        <v>2724</v>
      </c>
      <c r="C146" s="129">
        <v>44323.890069444446</v>
      </c>
      <c r="D146" s="129" t="s">
        <v>2459</v>
      </c>
      <c r="E146" s="130">
        <v>486</v>
      </c>
      <c r="F146" s="161" t="str">
        <f>VLOOKUP(E146,VIP!$A$2:$O13004,2,0)</f>
        <v>DRBR486</v>
      </c>
      <c r="G146" s="134" t="str">
        <f>VLOOKUP(E146,'LISTADO ATM'!$A$2:$B$898,2,0)</f>
        <v xml:space="preserve">ATM Olé La Caleta </v>
      </c>
      <c r="H146" s="134" t="str">
        <f>VLOOKUP(E146,VIP!$A$2:$O17925,7,FALSE)</f>
        <v>Si</v>
      </c>
      <c r="I146" s="134" t="str">
        <f>VLOOKUP(E146,VIP!$A$2:$O9890,8,FALSE)</f>
        <v>Si</v>
      </c>
      <c r="J146" s="134" t="str">
        <f>VLOOKUP(E146,VIP!$A$2:$O9840,8,FALSE)</f>
        <v>Si</v>
      </c>
      <c r="K146" s="134" t="str">
        <f>VLOOKUP(E146,VIP!$A$2:$O13414,6,0)</f>
        <v>NO</v>
      </c>
      <c r="L146" s="132" t="s">
        <v>2419</v>
      </c>
      <c r="M146" s="128" t="s">
        <v>2456</v>
      </c>
      <c r="N146" s="147" t="s">
        <v>2463</v>
      </c>
      <c r="O146" s="144" t="s">
        <v>2464</v>
      </c>
      <c r="P146" s="133"/>
      <c r="Q146" s="128" t="s">
        <v>2419</v>
      </c>
    </row>
    <row r="147" spans="1:17" s="96" customFormat="1" ht="18" x14ac:dyDescent="0.25">
      <c r="A147" s="134" t="str">
        <f>VLOOKUP(E147,'LISTADO ATM'!$A$2:$C$899,3,0)</f>
        <v>SUR</v>
      </c>
      <c r="B147" s="141" t="s">
        <v>2725</v>
      </c>
      <c r="C147" s="129">
        <v>44323.884629629632</v>
      </c>
      <c r="D147" s="129" t="s">
        <v>2459</v>
      </c>
      <c r="E147" s="130">
        <v>356</v>
      </c>
      <c r="F147" s="161" t="str">
        <f>VLOOKUP(E147,VIP!$A$2:$O13005,2,0)</f>
        <v>DRBR356</v>
      </c>
      <c r="G147" s="134" t="str">
        <f>VLOOKUP(E147,'LISTADO ATM'!$A$2:$B$898,2,0)</f>
        <v xml:space="preserve">ATM Estación Sigma (San Cristóbal) </v>
      </c>
      <c r="H147" s="134" t="str">
        <f>VLOOKUP(E147,VIP!$A$2:$O17926,7,FALSE)</f>
        <v>Si</v>
      </c>
      <c r="I147" s="134" t="str">
        <f>VLOOKUP(E147,VIP!$A$2:$O9891,8,FALSE)</f>
        <v>Si</v>
      </c>
      <c r="J147" s="134" t="str">
        <f>VLOOKUP(E147,VIP!$A$2:$O9841,8,FALSE)</f>
        <v>Si</v>
      </c>
      <c r="K147" s="134" t="str">
        <f>VLOOKUP(E147,VIP!$A$2:$O13415,6,0)</f>
        <v>NO</v>
      </c>
      <c r="L147" s="132" t="s">
        <v>2419</v>
      </c>
      <c r="M147" s="128" t="s">
        <v>2456</v>
      </c>
      <c r="N147" s="147" t="s">
        <v>2463</v>
      </c>
      <c r="O147" s="144" t="s">
        <v>2464</v>
      </c>
      <c r="P147" s="133"/>
      <c r="Q147" s="128" t="s">
        <v>2419</v>
      </c>
    </row>
  </sheetData>
  <autoFilter ref="A4:Q27">
    <sortState ref="A5:Q134">
      <sortCondition ref="C4:C2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8:B1048576 B1:B27">
    <cfRule type="duplicateValues" dxfId="222" priority="616"/>
  </conditionalFormatting>
  <conditionalFormatting sqref="B148:B1048576">
    <cfRule type="duplicateValues" dxfId="221" priority="200"/>
  </conditionalFormatting>
  <conditionalFormatting sqref="E148:E1048576 E1:E27">
    <cfRule type="duplicateValues" dxfId="220" priority="191"/>
  </conditionalFormatting>
  <conditionalFormatting sqref="E148:E1048576">
    <cfRule type="duplicateValues" dxfId="219" priority="125567"/>
  </conditionalFormatting>
  <conditionalFormatting sqref="E148:E1048576 E1:E27">
    <cfRule type="duplicateValues" dxfId="218" priority="125571"/>
    <cfRule type="duplicateValues" dxfId="217" priority="125572"/>
  </conditionalFormatting>
  <conditionalFormatting sqref="E148:E1048576 E1:E27">
    <cfRule type="duplicateValues" dxfId="216" priority="125583"/>
    <cfRule type="duplicateValues" dxfId="215" priority="125584"/>
    <cfRule type="duplicateValues" dxfId="214" priority="125585"/>
    <cfRule type="duplicateValues" dxfId="213" priority="125586"/>
  </conditionalFormatting>
  <conditionalFormatting sqref="E148:E1048576 E5:E27">
    <cfRule type="duplicateValues" dxfId="212" priority="125599"/>
    <cfRule type="duplicateValues" dxfId="211" priority="125600"/>
  </conditionalFormatting>
  <conditionalFormatting sqref="E148:E1048576 E5:E27">
    <cfRule type="duplicateValues" dxfId="210" priority="125605"/>
  </conditionalFormatting>
  <conditionalFormatting sqref="E148:E1048576">
    <cfRule type="duplicateValues" dxfId="209" priority="125608"/>
  </conditionalFormatting>
  <conditionalFormatting sqref="B42:B46">
    <cfRule type="duplicateValues" dxfId="208" priority="125658"/>
  </conditionalFormatting>
  <conditionalFormatting sqref="E42:E121">
    <cfRule type="duplicateValues" dxfId="207" priority="125660"/>
  </conditionalFormatting>
  <conditionalFormatting sqref="E42:E121">
    <cfRule type="duplicateValues" dxfId="206" priority="125661"/>
    <cfRule type="duplicateValues" dxfId="205" priority="125662"/>
  </conditionalFormatting>
  <conditionalFormatting sqref="E42:E121">
    <cfRule type="duplicateValues" dxfId="204" priority="125663"/>
    <cfRule type="duplicateValues" dxfId="203" priority="125664"/>
    <cfRule type="duplicateValues" dxfId="202" priority="125665"/>
    <cfRule type="duplicateValues" dxfId="201" priority="125666"/>
  </conditionalFormatting>
  <conditionalFormatting sqref="B148:B1048576 B1:B46">
    <cfRule type="duplicateValues" dxfId="200" priority="133"/>
    <cfRule type="duplicateValues" dxfId="199" priority="134"/>
  </conditionalFormatting>
  <conditionalFormatting sqref="B47:B53">
    <cfRule type="duplicateValues" dxfId="198" priority="132"/>
  </conditionalFormatting>
  <conditionalFormatting sqref="E47:E53">
    <cfRule type="duplicateValues" dxfId="197" priority="131"/>
  </conditionalFormatting>
  <conditionalFormatting sqref="E47:E53">
    <cfRule type="duplicateValues" dxfId="196" priority="129"/>
    <cfRule type="duplicateValues" dxfId="195" priority="130"/>
  </conditionalFormatting>
  <conditionalFormatting sqref="E47:E53">
    <cfRule type="duplicateValues" dxfId="194" priority="125"/>
    <cfRule type="duplicateValues" dxfId="193" priority="126"/>
    <cfRule type="duplicateValues" dxfId="192" priority="127"/>
    <cfRule type="duplicateValues" dxfId="191" priority="128"/>
  </conditionalFormatting>
  <conditionalFormatting sqref="B47:B53">
    <cfRule type="duplicateValues" dxfId="190" priority="123"/>
    <cfRule type="duplicateValues" dxfId="189" priority="124"/>
  </conditionalFormatting>
  <conditionalFormatting sqref="E148:E1048576 E1:E121">
    <cfRule type="duplicateValues" dxfId="188" priority="122"/>
  </conditionalFormatting>
  <conditionalFormatting sqref="B54:B60">
    <cfRule type="duplicateValues" dxfId="187" priority="121"/>
  </conditionalFormatting>
  <conditionalFormatting sqref="E54:E60">
    <cfRule type="duplicateValues" dxfId="186" priority="120"/>
  </conditionalFormatting>
  <conditionalFormatting sqref="E54:E60">
    <cfRule type="duplicateValues" dxfId="185" priority="118"/>
    <cfRule type="duplicateValues" dxfId="184" priority="119"/>
  </conditionalFormatting>
  <conditionalFormatting sqref="E54:E60">
    <cfRule type="duplicateValues" dxfId="183" priority="114"/>
    <cfRule type="duplicateValues" dxfId="182" priority="115"/>
    <cfRule type="duplicateValues" dxfId="181" priority="116"/>
    <cfRule type="duplicateValues" dxfId="180" priority="117"/>
  </conditionalFormatting>
  <conditionalFormatting sqref="B54:B60">
    <cfRule type="duplicateValues" dxfId="179" priority="112"/>
    <cfRule type="duplicateValues" dxfId="178" priority="113"/>
  </conditionalFormatting>
  <conditionalFormatting sqref="E54:E60">
    <cfRule type="duplicateValues" dxfId="177" priority="111"/>
  </conditionalFormatting>
  <conditionalFormatting sqref="B28:B41">
    <cfRule type="duplicateValues" dxfId="176" priority="126803"/>
  </conditionalFormatting>
  <conditionalFormatting sqref="E23:E121">
    <cfRule type="duplicateValues" dxfId="175" priority="126804"/>
  </conditionalFormatting>
  <conditionalFormatting sqref="E23:E121">
    <cfRule type="duplicateValues" dxfId="174" priority="126805"/>
    <cfRule type="duplicateValues" dxfId="173" priority="126806"/>
  </conditionalFormatting>
  <conditionalFormatting sqref="E23:E121">
    <cfRule type="duplicateValues" dxfId="172" priority="126807"/>
    <cfRule type="duplicateValues" dxfId="171" priority="126808"/>
    <cfRule type="duplicateValues" dxfId="170" priority="126809"/>
    <cfRule type="duplicateValues" dxfId="169" priority="126810"/>
  </conditionalFormatting>
  <conditionalFormatting sqref="B61:B74">
    <cfRule type="duplicateValues" dxfId="168" priority="99"/>
  </conditionalFormatting>
  <conditionalFormatting sqref="B61:B74">
    <cfRule type="duplicateValues" dxfId="167" priority="97"/>
    <cfRule type="duplicateValues" dxfId="166" priority="98"/>
  </conditionalFormatting>
  <conditionalFormatting sqref="E61:E74">
    <cfRule type="duplicateValues" dxfId="165" priority="126849"/>
  </conditionalFormatting>
  <conditionalFormatting sqref="E61:E74">
    <cfRule type="duplicateValues" dxfId="164" priority="126850"/>
    <cfRule type="duplicateValues" dxfId="163" priority="126851"/>
  </conditionalFormatting>
  <conditionalFormatting sqref="E61:E74">
    <cfRule type="duplicateValues" dxfId="162" priority="126852"/>
    <cfRule type="duplicateValues" dxfId="161" priority="126853"/>
    <cfRule type="duplicateValues" dxfId="160" priority="126854"/>
    <cfRule type="duplicateValues" dxfId="159" priority="126855"/>
  </conditionalFormatting>
  <conditionalFormatting sqref="B77">
    <cfRule type="duplicateValues" dxfId="158" priority="86"/>
  </conditionalFormatting>
  <conditionalFormatting sqref="B77">
    <cfRule type="duplicateValues" dxfId="157" priority="84"/>
    <cfRule type="duplicateValues" dxfId="156" priority="85"/>
  </conditionalFormatting>
  <conditionalFormatting sqref="B78:B81 B75:B76">
    <cfRule type="duplicateValues" dxfId="155" priority="126870"/>
  </conditionalFormatting>
  <conditionalFormatting sqref="B78:B81 B75:B76">
    <cfRule type="duplicateValues" dxfId="154" priority="126872"/>
    <cfRule type="duplicateValues" dxfId="153" priority="126873"/>
  </conditionalFormatting>
  <conditionalFormatting sqref="E75:E81">
    <cfRule type="duplicateValues" dxfId="152" priority="126900"/>
  </conditionalFormatting>
  <conditionalFormatting sqref="E75:E81">
    <cfRule type="duplicateValues" dxfId="151" priority="126901"/>
    <cfRule type="duplicateValues" dxfId="150" priority="126902"/>
  </conditionalFormatting>
  <conditionalFormatting sqref="E75:E81">
    <cfRule type="duplicateValues" dxfId="149" priority="126903"/>
    <cfRule type="duplicateValues" dxfId="148" priority="126904"/>
    <cfRule type="duplicateValues" dxfId="147" priority="126905"/>
    <cfRule type="duplicateValues" dxfId="146" priority="126906"/>
  </conditionalFormatting>
  <conditionalFormatting sqref="C107">
    <cfRule type="duplicateValues" dxfId="145" priority="63"/>
  </conditionalFormatting>
  <conditionalFormatting sqref="C107">
    <cfRule type="duplicateValues" dxfId="144" priority="61"/>
    <cfRule type="duplicateValues" dxfId="143" priority="62"/>
  </conditionalFormatting>
  <conditionalFormatting sqref="B104:B110">
    <cfRule type="duplicateValues" dxfId="142" priority="126993"/>
  </conditionalFormatting>
  <conditionalFormatting sqref="B104:B110">
    <cfRule type="duplicateValues" dxfId="141" priority="126994"/>
    <cfRule type="duplicateValues" dxfId="140" priority="126995"/>
  </conditionalFormatting>
  <conditionalFormatting sqref="E104:E110">
    <cfRule type="duplicateValues" dxfId="139" priority="126996"/>
  </conditionalFormatting>
  <conditionalFormatting sqref="E104:E110">
    <cfRule type="duplicateValues" dxfId="138" priority="126997"/>
    <cfRule type="duplicateValues" dxfId="137" priority="126998"/>
  </conditionalFormatting>
  <conditionalFormatting sqref="E104:E110">
    <cfRule type="duplicateValues" dxfId="136" priority="126999"/>
    <cfRule type="duplicateValues" dxfId="135" priority="127000"/>
    <cfRule type="duplicateValues" dxfId="134" priority="127001"/>
    <cfRule type="duplicateValues" dxfId="133" priority="127002"/>
  </conditionalFormatting>
  <conditionalFormatting sqref="B82:B103">
    <cfRule type="duplicateValues" dxfId="132" priority="127065"/>
  </conditionalFormatting>
  <conditionalFormatting sqref="B82:B103">
    <cfRule type="duplicateValues" dxfId="131" priority="127067"/>
    <cfRule type="duplicateValues" dxfId="130" priority="127068"/>
  </conditionalFormatting>
  <conditionalFormatting sqref="E82:E103">
    <cfRule type="duplicateValues" dxfId="129" priority="127071"/>
  </conditionalFormatting>
  <conditionalFormatting sqref="E82:E103">
    <cfRule type="duplicateValues" dxfId="128" priority="127073"/>
    <cfRule type="duplicateValues" dxfId="127" priority="127074"/>
  </conditionalFormatting>
  <conditionalFormatting sqref="E82:E103">
    <cfRule type="duplicateValues" dxfId="126" priority="127077"/>
    <cfRule type="duplicateValues" dxfId="125" priority="127078"/>
    <cfRule type="duplicateValues" dxfId="124" priority="127079"/>
    <cfRule type="duplicateValues" dxfId="123" priority="127080"/>
  </conditionalFormatting>
  <conditionalFormatting sqref="B111:B121">
    <cfRule type="duplicateValues" dxfId="122" priority="127125"/>
  </conditionalFormatting>
  <conditionalFormatting sqref="B111:B121">
    <cfRule type="duplicateValues" dxfId="121" priority="127127"/>
    <cfRule type="duplicateValues" dxfId="120" priority="127128"/>
  </conditionalFormatting>
  <conditionalFormatting sqref="E111:E121">
    <cfRule type="duplicateValues" dxfId="119" priority="127131"/>
  </conditionalFormatting>
  <conditionalFormatting sqref="E111:E121">
    <cfRule type="duplicateValues" dxfId="118" priority="127133"/>
    <cfRule type="duplicateValues" dxfId="117" priority="127134"/>
  </conditionalFormatting>
  <conditionalFormatting sqref="E111:E121">
    <cfRule type="duplicateValues" dxfId="116" priority="127137"/>
    <cfRule type="duplicateValues" dxfId="115" priority="127138"/>
    <cfRule type="duplicateValues" dxfId="114" priority="127139"/>
    <cfRule type="duplicateValues" dxfId="113" priority="127140"/>
  </conditionalFormatting>
  <conditionalFormatting sqref="E122:E134">
    <cfRule type="duplicateValues" dxfId="112" priority="50"/>
  </conditionalFormatting>
  <conditionalFormatting sqref="E122:E134">
    <cfRule type="duplicateValues" dxfId="111" priority="48"/>
    <cfRule type="duplicateValues" dxfId="110" priority="49"/>
  </conditionalFormatting>
  <conditionalFormatting sqref="E122:E134">
    <cfRule type="duplicateValues" dxfId="109" priority="44"/>
    <cfRule type="duplicateValues" dxfId="108" priority="45"/>
    <cfRule type="duplicateValues" dxfId="107" priority="46"/>
    <cfRule type="duplicateValues" dxfId="106" priority="47"/>
  </conditionalFormatting>
  <conditionalFormatting sqref="E122:E134">
    <cfRule type="duplicateValues" dxfId="105" priority="43"/>
  </conditionalFormatting>
  <conditionalFormatting sqref="E122:E134">
    <cfRule type="duplicateValues" dxfId="104" priority="42"/>
  </conditionalFormatting>
  <conditionalFormatting sqref="E122:E134">
    <cfRule type="duplicateValues" dxfId="103" priority="40"/>
    <cfRule type="duplicateValues" dxfId="102" priority="41"/>
  </conditionalFormatting>
  <conditionalFormatting sqref="E122:E134">
    <cfRule type="duplicateValues" dxfId="101" priority="36"/>
    <cfRule type="duplicateValues" dxfId="100" priority="37"/>
    <cfRule type="duplicateValues" dxfId="99" priority="38"/>
    <cfRule type="duplicateValues" dxfId="98" priority="39"/>
  </conditionalFormatting>
  <conditionalFormatting sqref="B122:B134">
    <cfRule type="duplicateValues" dxfId="97" priority="35"/>
  </conditionalFormatting>
  <conditionalFormatting sqref="B122:B134">
    <cfRule type="duplicateValues" dxfId="96" priority="33"/>
    <cfRule type="duplicateValues" dxfId="95" priority="34"/>
  </conditionalFormatting>
  <conditionalFormatting sqref="E122:E134">
    <cfRule type="duplicateValues" dxfId="94" priority="32"/>
  </conditionalFormatting>
  <conditionalFormatting sqref="E122:E134">
    <cfRule type="duplicateValues" dxfId="93" priority="30"/>
    <cfRule type="duplicateValues" dxfId="92" priority="31"/>
  </conditionalFormatting>
  <conditionalFormatting sqref="E122:E134">
    <cfRule type="duplicateValues" dxfId="91" priority="26"/>
    <cfRule type="duplicateValues" dxfId="90" priority="27"/>
    <cfRule type="duplicateValues" dxfId="89" priority="28"/>
    <cfRule type="duplicateValues" dxfId="88" priority="29"/>
  </conditionalFormatting>
  <conditionalFormatting sqref="E5:E27">
    <cfRule type="duplicateValues" dxfId="32" priority="127169"/>
  </conditionalFormatting>
  <conditionalFormatting sqref="E5:E27">
    <cfRule type="duplicateValues" dxfId="31" priority="127171"/>
    <cfRule type="duplicateValues" dxfId="30" priority="127172"/>
  </conditionalFormatting>
  <conditionalFormatting sqref="E5:E27">
    <cfRule type="duplicateValues" dxfId="29" priority="127175"/>
    <cfRule type="duplicateValues" dxfId="28" priority="127176"/>
    <cfRule type="duplicateValues" dxfId="27" priority="127177"/>
    <cfRule type="duplicateValues" dxfId="26" priority="127178"/>
  </conditionalFormatting>
  <conditionalFormatting sqref="B5:B27">
    <cfRule type="duplicateValues" dxfId="25" priority="127183"/>
  </conditionalFormatting>
  <conditionalFormatting sqref="E135:E147">
    <cfRule type="duplicateValues" dxfId="24" priority="25"/>
  </conditionalFormatting>
  <conditionalFormatting sqref="E135:E147">
    <cfRule type="duplicateValues" dxfId="23" priority="23"/>
    <cfRule type="duplicateValues" dxfId="22" priority="24"/>
  </conditionalFormatting>
  <conditionalFormatting sqref="E135:E147">
    <cfRule type="duplicateValues" dxfId="21" priority="19"/>
    <cfRule type="duplicateValues" dxfId="20" priority="20"/>
    <cfRule type="duplicateValues" dxfId="19" priority="21"/>
    <cfRule type="duplicateValues" dxfId="18" priority="22"/>
  </conditionalFormatting>
  <conditionalFormatting sqref="E135:E147">
    <cfRule type="duplicateValues" dxfId="17" priority="18"/>
  </conditionalFormatting>
  <conditionalFormatting sqref="E135:E147">
    <cfRule type="duplicateValues" dxfId="16" priority="17"/>
  </conditionalFormatting>
  <conditionalFormatting sqref="E135:E147">
    <cfRule type="duplicateValues" dxfId="15" priority="15"/>
    <cfRule type="duplicateValues" dxfId="14" priority="16"/>
  </conditionalFormatting>
  <conditionalFormatting sqref="E135:E147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B135:B147">
    <cfRule type="duplicateValues" dxfId="9" priority="10"/>
  </conditionalFormatting>
  <conditionalFormatting sqref="B135:B147">
    <cfRule type="duplicateValues" dxfId="8" priority="8"/>
    <cfRule type="duplicateValues" dxfId="7" priority="9"/>
  </conditionalFormatting>
  <conditionalFormatting sqref="E135:E147">
    <cfRule type="duplicateValues" dxfId="6" priority="7"/>
  </conditionalFormatting>
  <conditionalFormatting sqref="E135:E147">
    <cfRule type="duplicateValues" dxfId="5" priority="5"/>
    <cfRule type="duplicateValues" dxfId="4" priority="6"/>
  </conditionalFormatting>
  <conditionalFormatting sqref="E135:E14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64" zoomScale="70" zoomScaleNormal="70" workbookViewId="0">
      <selection activeCell="H89" sqref="H89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3" t="s">
        <v>2151</v>
      </c>
      <c r="B1" s="174"/>
      <c r="C1" s="174"/>
      <c r="D1" s="174"/>
      <c r="E1" s="175"/>
    </row>
    <row r="2" spans="1:5" ht="25.5" x14ac:dyDescent="0.25">
      <c r="A2" s="176" t="s">
        <v>2461</v>
      </c>
      <c r="B2" s="177"/>
      <c r="C2" s="177"/>
      <c r="D2" s="177"/>
      <c r="E2" s="17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44323.25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44323.708333333336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9" t="s">
        <v>2416</v>
      </c>
      <c r="B7" s="180"/>
      <c r="C7" s="180"/>
      <c r="D7" s="180"/>
      <c r="E7" s="181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239</v>
      </c>
      <c r="C9" s="137" t="str">
        <f>VLOOKUP(B9,'[1]LISTADO ATM'!$A$2:$B$821,2,0)</f>
        <v xml:space="preserve">ATM Autobanco Charles de Gaulle </v>
      </c>
      <c r="D9" s="138" t="s">
        <v>2578</v>
      </c>
      <c r="E9" s="139" t="s">
        <v>2577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879</v>
      </c>
      <c r="C10" s="137" t="str">
        <f>VLOOKUP(B10,'[1]LISTADO ATM'!$A$2:$B$821,2,0)</f>
        <v xml:space="preserve">ATM Plaza Metropolitana </v>
      </c>
      <c r="D10" s="138" t="s">
        <v>2578</v>
      </c>
      <c r="E10" s="139" t="s">
        <v>2592</v>
      </c>
    </row>
    <row r="11" spans="1:5" ht="18.75" customHeight="1" x14ac:dyDescent="0.25">
      <c r="A11" s="97" t="str">
        <f>VLOOKUP(B11,'[1]LISTADO ATM'!$A$2:$C$821,3,0)</f>
        <v>ESTE</v>
      </c>
      <c r="B11" s="136">
        <v>217</v>
      </c>
      <c r="C11" s="137" t="str">
        <f>VLOOKUP(B11,'[1]LISTADO ATM'!$A$2:$B$821,2,0)</f>
        <v xml:space="preserve">ATM Oficina Bávaro </v>
      </c>
      <c r="D11" s="138" t="s">
        <v>2578</v>
      </c>
      <c r="E11" s="139" t="s">
        <v>2671</v>
      </c>
    </row>
    <row r="12" spans="1:5" ht="18.75" customHeight="1" x14ac:dyDescent="0.25">
      <c r="A12" s="97" t="str">
        <f>VLOOKUP(B12,'[1]LISTADO ATM'!$A$2:$C$821,3,0)</f>
        <v>ESTE</v>
      </c>
      <c r="B12" s="136">
        <v>211</v>
      </c>
      <c r="C12" s="137" t="str">
        <f>VLOOKUP(B12,'[1]LISTADO ATM'!$A$2:$B$821,2,0)</f>
        <v xml:space="preserve">ATM Oficina La Romana I </v>
      </c>
      <c r="D12" s="138" t="s">
        <v>2578</v>
      </c>
      <c r="E12" s="139" t="s">
        <v>2591</v>
      </c>
    </row>
    <row r="13" spans="1:5" ht="18.75" customHeight="1" x14ac:dyDescent="0.25">
      <c r="A13" s="97" t="str">
        <f>VLOOKUP(B13,'[1]LISTADO ATM'!$A$2:$C$821,3,0)</f>
        <v>ESTE</v>
      </c>
      <c r="B13" s="136">
        <v>114</v>
      </c>
      <c r="C13" s="137" t="str">
        <f>VLOOKUP(B13,'[1]LISTADO ATM'!$A$2:$B$821,2,0)</f>
        <v xml:space="preserve">ATM Oficina Hato Mayor </v>
      </c>
      <c r="D13" s="138" t="s">
        <v>2578</v>
      </c>
      <c r="E13" s="139" t="s">
        <v>2617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409</v>
      </c>
      <c r="C14" s="137" t="str">
        <f>VLOOKUP(B14,'[1]LISTADO ATM'!$A$2:$B$821,2,0)</f>
        <v xml:space="preserve">ATM Oficina Las Palmas de Herrera I </v>
      </c>
      <c r="D14" s="138" t="s">
        <v>2578</v>
      </c>
      <c r="E14" s="139" t="s">
        <v>2616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578</v>
      </c>
      <c r="C15" s="137" t="str">
        <f>VLOOKUP(B15,'[1]LISTADO ATM'!$A$2:$B$821,2,0)</f>
        <v xml:space="preserve">ATM Procuraduría General de la República </v>
      </c>
      <c r="D15" s="138" t="s">
        <v>2578</v>
      </c>
      <c r="E15" s="139" t="s">
        <v>2586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235</v>
      </c>
      <c r="C16" s="137" t="str">
        <f>VLOOKUP(B16,'[1]LISTADO ATM'!$A$2:$B$821,2,0)</f>
        <v xml:space="preserve">ATM Oficina Multicentro La Sirena San Isidro </v>
      </c>
      <c r="D16" s="138" t="s">
        <v>2578</v>
      </c>
      <c r="E16" s="139" t="s">
        <v>2613</v>
      </c>
    </row>
    <row r="17" spans="1:5" ht="18.75" customHeight="1" x14ac:dyDescent="0.25">
      <c r="A17" s="97" t="str">
        <f>VLOOKUP(B17,'[1]LISTADO ATM'!$A$2:$C$821,3,0)</f>
        <v>DISTRITO NACIONAL</v>
      </c>
      <c r="B17" s="136">
        <v>713</v>
      </c>
      <c r="C17" s="137" t="str">
        <f>VLOOKUP(B17,'[1]LISTADO ATM'!$A$2:$B$821,2,0)</f>
        <v xml:space="preserve">ATM Oficina Las Américas </v>
      </c>
      <c r="D17" s="138" t="s">
        <v>2578</v>
      </c>
      <c r="E17" s="139" t="s">
        <v>2629</v>
      </c>
    </row>
    <row r="18" spans="1:5" ht="18.75" customHeight="1" x14ac:dyDescent="0.25">
      <c r="A18" s="97" t="str">
        <f>VLOOKUP(B18,'[1]LISTADO ATM'!$A$2:$C$821,3,0)</f>
        <v>ESTE</v>
      </c>
      <c r="B18" s="136">
        <v>912</v>
      </c>
      <c r="C18" s="137" t="str">
        <f>VLOOKUP(B18,'[1]LISTADO ATM'!$A$2:$B$821,2,0)</f>
        <v xml:space="preserve">ATM Oficina San Pedro II </v>
      </c>
      <c r="D18" s="138" t="s">
        <v>2578</v>
      </c>
      <c r="E18" s="139" t="s">
        <v>2648</v>
      </c>
    </row>
    <row r="19" spans="1:5" ht="18.75" customHeight="1" x14ac:dyDescent="0.25">
      <c r="A19" s="97" t="str">
        <f>VLOOKUP(B19,'[1]LISTADO ATM'!$A$2:$C$821,3,0)</f>
        <v>DISTRITO NACIONAL</v>
      </c>
      <c r="B19" s="136">
        <v>685</v>
      </c>
      <c r="C19" s="137" t="str">
        <f>VLOOKUP(B19,'[1]LISTADO ATM'!$A$2:$B$821,2,0)</f>
        <v>ATM Autoservicio UASD</v>
      </c>
      <c r="D19" s="138" t="s">
        <v>2578</v>
      </c>
      <c r="E19" s="139" t="s">
        <v>2640</v>
      </c>
    </row>
    <row r="20" spans="1:5" ht="18.75" customHeight="1" x14ac:dyDescent="0.25">
      <c r="A20" s="97" t="str">
        <f>VLOOKUP(B20,'[1]LISTADO ATM'!$A$2:$C$821,3,0)</f>
        <v>DISTRITO NACIONAL</v>
      </c>
      <c r="B20" s="136">
        <v>697</v>
      </c>
      <c r="C20" s="137" t="str">
        <f>VLOOKUP(B20,'[1]LISTADO ATM'!$A$2:$B$821,2,0)</f>
        <v>ATM Hipermercado Olé Ciudad Juan Bosch</v>
      </c>
      <c r="D20" s="138" t="s">
        <v>2578</v>
      </c>
      <c r="E20" s="139" t="s">
        <v>2585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169</v>
      </c>
      <c r="C21" s="137" t="str">
        <f>VLOOKUP(B21,'[1]LISTADO ATM'!$A$2:$B$821,2,0)</f>
        <v xml:space="preserve">ATM Oficina Caonabo </v>
      </c>
      <c r="D21" s="138" t="s">
        <v>2578</v>
      </c>
      <c r="E21" s="139" t="s">
        <v>2672</v>
      </c>
    </row>
    <row r="22" spans="1:5" ht="18.75" customHeight="1" x14ac:dyDescent="0.25">
      <c r="A22" s="97" t="e">
        <f>VLOOKUP(B22,'[1]LISTADO ATM'!$A$2:$C$821,3,0)</f>
        <v>#N/A</v>
      </c>
      <c r="B22" s="136"/>
      <c r="C22" s="137" t="e">
        <f>VLOOKUP(B22,'[1]LISTADO ATM'!$A$2:$B$821,2,0)</f>
        <v>#N/A</v>
      </c>
      <c r="D22" s="138" t="s">
        <v>2578</v>
      </c>
      <c r="E22" s="139"/>
    </row>
    <row r="23" spans="1:5" ht="18.75" customHeight="1" x14ac:dyDescent="0.25">
      <c r="A23" s="97" t="e">
        <f>VLOOKUP(B23,'[1]LISTADO ATM'!$A$2:$C$821,3,0)</f>
        <v>#N/A</v>
      </c>
      <c r="B23" s="136"/>
      <c r="C23" s="137" t="e">
        <f>VLOOKUP(B23,'[1]LISTADO ATM'!$A$2:$B$821,2,0)</f>
        <v>#N/A</v>
      </c>
      <c r="D23" s="138" t="s">
        <v>2578</v>
      </c>
      <c r="E23" s="139"/>
    </row>
    <row r="24" spans="1:5" ht="18.75" customHeight="1" x14ac:dyDescent="0.25">
      <c r="A24" s="97" t="e">
        <f>VLOOKUP(B24,'[1]LISTADO ATM'!$A$2:$C$821,3,0)</f>
        <v>#N/A</v>
      </c>
      <c r="B24" s="136"/>
      <c r="C24" s="137" t="e">
        <f>VLOOKUP(B24,'[1]LISTADO ATM'!$A$2:$B$821,2,0)</f>
        <v>#N/A</v>
      </c>
      <c r="D24" s="138" t="s">
        <v>2578</v>
      </c>
      <c r="E24" s="139"/>
    </row>
    <row r="25" spans="1:5" ht="18.75" thickBot="1" x14ac:dyDescent="0.3">
      <c r="A25" s="100" t="s">
        <v>2486</v>
      </c>
      <c r="B25" s="149">
        <f>COUNT(B9:B24)</f>
        <v>13</v>
      </c>
      <c r="C25" s="182"/>
      <c r="D25" s="183"/>
      <c r="E25" s="184"/>
    </row>
    <row r="26" spans="1:5" x14ac:dyDescent="0.25">
      <c r="B26" s="102"/>
      <c r="E26" s="102"/>
    </row>
    <row r="27" spans="1:5" ht="18" x14ac:dyDescent="0.25">
      <c r="A27" s="179" t="s">
        <v>2487</v>
      </c>
      <c r="B27" s="180"/>
      <c r="C27" s="180"/>
      <c r="D27" s="180"/>
      <c r="E27" s="181"/>
    </row>
    <row r="28" spans="1:5" ht="18" x14ac:dyDescent="0.25">
      <c r="A28" s="99" t="s">
        <v>15</v>
      </c>
      <c r="B28" s="108" t="s">
        <v>2417</v>
      </c>
      <c r="C28" s="99" t="s">
        <v>46</v>
      </c>
      <c r="D28" s="99" t="s">
        <v>2420</v>
      </c>
      <c r="E28" s="108" t="s">
        <v>2418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70</v>
      </c>
      <c r="C29" s="137" t="str">
        <f>VLOOKUP(B29,'[1]LISTADO ATM'!$A$2:$B$821,2,0)</f>
        <v xml:space="preserve">ATM Autoservicio Plaza Lama Zona Oriental </v>
      </c>
      <c r="D29" s="138" t="s">
        <v>2579</v>
      </c>
      <c r="E29" s="139" t="s">
        <v>2588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87</v>
      </c>
      <c r="C30" s="137" t="str">
        <f>VLOOKUP(B30,'[1]LISTADO ATM'!$A$2:$B$821,2,0)</f>
        <v xml:space="preserve">ATM Autoservicio Sarasota </v>
      </c>
      <c r="D30" s="138" t="s">
        <v>2579</v>
      </c>
      <c r="E30" s="139" t="s">
        <v>2583</v>
      </c>
    </row>
    <row r="31" spans="1:5" ht="18.75" customHeight="1" x14ac:dyDescent="0.25">
      <c r="A31" s="97" t="str">
        <f>VLOOKUP(B31,'[1]LISTADO ATM'!$A$2:$C$821,3,0)</f>
        <v>ESTE</v>
      </c>
      <c r="B31" s="136">
        <v>399</v>
      </c>
      <c r="C31" s="137" t="str">
        <f>VLOOKUP(B31,'[1]LISTADO ATM'!$A$2:$B$821,2,0)</f>
        <v xml:space="preserve">ATM Oficina La Romana II </v>
      </c>
      <c r="D31" s="138" t="s">
        <v>2579</v>
      </c>
      <c r="E31" s="139" t="s">
        <v>2587</v>
      </c>
    </row>
    <row r="32" spans="1:5" ht="18.75" customHeight="1" x14ac:dyDescent="0.25">
      <c r="A32" s="97" t="e">
        <f>VLOOKUP(B32,'[1]LISTADO ATM'!$A$2:$C$821,3,0)</f>
        <v>#N/A</v>
      </c>
      <c r="B32" s="136"/>
      <c r="C32" s="137" t="e">
        <f>VLOOKUP(B32,'[1]LISTADO ATM'!$A$2:$B$821,2,0)</f>
        <v>#N/A</v>
      </c>
      <c r="D32" s="138" t="s">
        <v>2579</v>
      </c>
      <c r="E32" s="139"/>
    </row>
    <row r="33" spans="1:5" ht="18.75" thickBot="1" x14ac:dyDescent="0.3">
      <c r="A33" s="100" t="s">
        <v>2486</v>
      </c>
      <c r="B33" s="149">
        <f>COUNT(B32:B32)</f>
        <v>0</v>
      </c>
      <c r="C33" s="185"/>
      <c r="D33" s="186"/>
      <c r="E33" s="187"/>
    </row>
    <row r="34" spans="1:5" ht="15.75" thickBot="1" x14ac:dyDescent="0.3">
      <c r="B34" s="102"/>
      <c r="E34" s="102"/>
    </row>
    <row r="35" spans="1:5" ht="18.75" thickBot="1" x14ac:dyDescent="0.3">
      <c r="A35" s="188" t="s">
        <v>2488</v>
      </c>
      <c r="B35" s="189"/>
      <c r="C35" s="189"/>
      <c r="D35" s="189"/>
      <c r="E35" s="190"/>
    </row>
    <row r="36" spans="1:5" ht="18" x14ac:dyDescent="0.25">
      <c r="A36" s="99" t="s">
        <v>15</v>
      </c>
      <c r="B36" s="108" t="s">
        <v>2417</v>
      </c>
      <c r="C36" s="99" t="s">
        <v>46</v>
      </c>
      <c r="D36" s="99" t="s">
        <v>2420</v>
      </c>
      <c r="E36" s="108" t="s">
        <v>2418</v>
      </c>
    </row>
    <row r="37" spans="1:5" ht="18" x14ac:dyDescent="0.25">
      <c r="A37" s="122" t="str">
        <f>VLOOKUP(B37,'[1]LISTADO ATM'!$A$2:$C$821,3,0)</f>
        <v>SUR</v>
      </c>
      <c r="B37" s="136">
        <v>750</v>
      </c>
      <c r="C37" s="136" t="str">
        <f>VLOOKUP(B37,'[1]LISTADO ATM'!$A$2:$B$821,2,0)</f>
        <v xml:space="preserve">ATM UNP Duvergé </v>
      </c>
      <c r="D37" s="140" t="s">
        <v>2442</v>
      </c>
      <c r="E37" s="148" t="s">
        <v>2612</v>
      </c>
    </row>
    <row r="38" spans="1:5" ht="18" x14ac:dyDescent="0.25">
      <c r="A38" s="122" t="str">
        <f>VLOOKUP(B38,'[1]LISTADO ATM'!$A$2:$C$821,3,0)</f>
        <v>NORTE</v>
      </c>
      <c r="B38" s="136">
        <v>687</v>
      </c>
      <c r="C38" s="136" t="str">
        <f>VLOOKUP(B38,'[1]LISTADO ATM'!$A$2:$B$821,2,0)</f>
        <v>ATM Oficina Monterrico II</v>
      </c>
      <c r="D38" s="140" t="s">
        <v>2442</v>
      </c>
      <c r="E38" s="148" t="s">
        <v>2639</v>
      </c>
    </row>
    <row r="39" spans="1:5" ht="18" x14ac:dyDescent="0.25">
      <c r="A39" s="122" t="str">
        <f>VLOOKUP(B39,'[1]LISTADO ATM'!$A$2:$C$821,3,0)</f>
        <v>DISTRITO NACIONAL</v>
      </c>
      <c r="B39" s="136">
        <v>884</v>
      </c>
      <c r="C39" s="136" t="str">
        <f>VLOOKUP(B39,'[1]LISTADO ATM'!$A$2:$B$821,2,0)</f>
        <v xml:space="preserve">ATM UNP Olé Sabana Perdida </v>
      </c>
      <c r="D39" s="140" t="s">
        <v>2442</v>
      </c>
      <c r="E39" s="148" t="s">
        <v>2664</v>
      </c>
    </row>
    <row r="40" spans="1:5" ht="18" x14ac:dyDescent="0.25">
      <c r="A40" s="122" t="e">
        <f>VLOOKUP(B40,'[1]LISTADO ATM'!$A$2:$C$821,3,0)</f>
        <v>#N/A</v>
      </c>
      <c r="B40" s="136"/>
      <c r="C40" s="136" t="e">
        <f>VLOOKUP(B40,'[1]LISTADO ATM'!$A$2:$B$821,2,0)</f>
        <v>#N/A</v>
      </c>
      <c r="D40" s="140" t="s">
        <v>2442</v>
      </c>
      <c r="E40" s="148"/>
    </row>
    <row r="41" spans="1:5" ht="18" x14ac:dyDescent="0.25">
      <c r="A41" s="122" t="e">
        <f>VLOOKUP(B41,'[1]LISTADO ATM'!$A$2:$C$821,3,0)</f>
        <v>#N/A</v>
      </c>
      <c r="B41" s="136"/>
      <c r="C41" s="136" t="e">
        <f>VLOOKUP(B41,'[1]LISTADO ATM'!$A$2:$B$821,2,0)</f>
        <v>#N/A</v>
      </c>
      <c r="D41" s="140" t="s">
        <v>2442</v>
      </c>
      <c r="E41" s="148"/>
    </row>
    <row r="42" spans="1:5" ht="18" x14ac:dyDescent="0.25">
      <c r="A42" s="122" t="e">
        <f>VLOOKUP(B42,'[1]LISTADO ATM'!$A$2:$C$821,3,0)</f>
        <v>#N/A</v>
      </c>
      <c r="B42" s="136"/>
      <c r="C42" s="136" t="e">
        <f>VLOOKUP(B42,'[1]LISTADO ATM'!$A$2:$B$821,2,0)</f>
        <v>#N/A</v>
      </c>
      <c r="D42" s="140" t="s">
        <v>2442</v>
      </c>
      <c r="E42" s="148"/>
    </row>
    <row r="43" spans="1:5" ht="18" x14ac:dyDescent="0.25">
      <c r="A43" s="122" t="e">
        <f>VLOOKUP(B43,'[1]LISTADO ATM'!$A$2:$C$821,3,0)</f>
        <v>#N/A</v>
      </c>
      <c r="B43" s="136"/>
      <c r="C43" s="136" t="e">
        <f>VLOOKUP(B43,'[1]LISTADO ATM'!$A$2:$B$821,2,0)</f>
        <v>#N/A</v>
      </c>
      <c r="D43" s="140" t="s">
        <v>2442</v>
      </c>
      <c r="E43" s="148"/>
    </row>
    <row r="44" spans="1:5" ht="18" x14ac:dyDescent="0.25">
      <c r="A44" s="122" t="e">
        <f>VLOOKUP(B44,'[1]LISTADO ATM'!$A$2:$C$821,3,0)</f>
        <v>#N/A</v>
      </c>
      <c r="B44" s="136"/>
      <c r="C44" s="136" t="e">
        <f>VLOOKUP(B44,'[1]LISTADO ATM'!$A$2:$B$821,2,0)</f>
        <v>#N/A</v>
      </c>
      <c r="D44" s="140" t="s">
        <v>2442</v>
      </c>
      <c r="E44" s="148"/>
    </row>
    <row r="45" spans="1:5" ht="18" x14ac:dyDescent="0.25">
      <c r="A45" s="122" t="e">
        <f>VLOOKUP(B45,'[1]LISTADO ATM'!$A$2:$C$821,3,0)</f>
        <v>#N/A</v>
      </c>
      <c r="B45" s="136"/>
      <c r="C45" s="136" t="e">
        <f>VLOOKUP(B45,'[1]LISTADO ATM'!$A$2:$B$821,2,0)</f>
        <v>#N/A</v>
      </c>
      <c r="D45" s="140" t="s">
        <v>2442</v>
      </c>
      <c r="E45" s="148"/>
    </row>
    <row r="46" spans="1:5" ht="18.75" thickBot="1" x14ac:dyDescent="0.3">
      <c r="A46" s="123" t="s">
        <v>2486</v>
      </c>
      <c r="B46" s="149">
        <f>COUNT(B37:B45)</f>
        <v>3</v>
      </c>
      <c r="C46" s="110"/>
      <c r="D46" s="110"/>
      <c r="E46" s="110"/>
    </row>
    <row r="47" spans="1:5" ht="15.75" thickBot="1" x14ac:dyDescent="0.3">
      <c r="B47" s="102"/>
      <c r="E47" s="102"/>
    </row>
    <row r="48" spans="1:5" ht="18.75" thickBot="1" x14ac:dyDescent="0.3">
      <c r="A48" s="188" t="s">
        <v>2566</v>
      </c>
      <c r="B48" s="189"/>
      <c r="C48" s="189"/>
      <c r="D48" s="189"/>
      <c r="E48" s="190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" x14ac:dyDescent="0.25">
      <c r="A50" s="122" t="str">
        <f>VLOOKUP(B50,'[1]LISTADO ATM'!$A$2:$C$821,3,0)</f>
        <v>DISTRITO NACIONAL</v>
      </c>
      <c r="B50" s="136">
        <v>13</v>
      </c>
      <c r="C50" s="136" t="str">
        <f>VLOOKUP(B50,'[1]LISTADO ATM'!$A$2:$B$821,2,0)</f>
        <v xml:space="preserve">ATM CDEEE </v>
      </c>
      <c r="D50" s="111" t="s">
        <v>2512</v>
      </c>
      <c r="E50" s="139" t="s">
        <v>2593</v>
      </c>
    </row>
    <row r="51" spans="1:5" ht="19.5" customHeight="1" x14ac:dyDescent="0.25">
      <c r="A51" s="97" t="str">
        <f>VLOOKUP(B51,'[1]LISTADO ATM'!$A$2:$C$821,3,0)</f>
        <v>DISTRITO NACIONAL</v>
      </c>
      <c r="B51" s="136">
        <v>949</v>
      </c>
      <c r="C51" s="139" t="str">
        <f>VLOOKUP(B51,'[1]LISTADO ATM'!$A$2:$B$821,2,0)</f>
        <v xml:space="preserve">ATM S/M Bravo San Isidro Coral Mall </v>
      </c>
      <c r="D51" s="136" t="s">
        <v>2512</v>
      </c>
      <c r="E51" s="139" t="s">
        <v>2611</v>
      </c>
    </row>
    <row r="52" spans="1:5" ht="19.5" customHeight="1" x14ac:dyDescent="0.25">
      <c r="A52" s="97" t="str">
        <f>VLOOKUP(B52,'[1]LISTADO ATM'!$A$2:$C$821,3,0)</f>
        <v>DISTRITO NACIONAL</v>
      </c>
      <c r="B52" s="136">
        <v>300</v>
      </c>
      <c r="C52" s="139" t="str">
        <f>VLOOKUP(B52,'[1]LISTADO ATM'!$A$2:$B$821,2,0)</f>
        <v xml:space="preserve">ATM S/M Aprezio Los Guaricanos </v>
      </c>
      <c r="D52" s="136" t="s">
        <v>2512</v>
      </c>
      <c r="E52" s="139" t="s">
        <v>2621</v>
      </c>
    </row>
    <row r="53" spans="1:5" ht="19.5" customHeight="1" x14ac:dyDescent="0.25">
      <c r="A53" s="97" t="str">
        <f>VLOOKUP(B53,'[1]LISTADO ATM'!$A$2:$C$821,3,0)</f>
        <v>DISTRITO NACIONAL</v>
      </c>
      <c r="B53" s="136">
        <v>37</v>
      </c>
      <c r="C53" s="139" t="str">
        <f>VLOOKUP(B53,'[1]LISTADO ATM'!$A$2:$B$821,2,0)</f>
        <v xml:space="preserve">ATM Oficina Villa Mella </v>
      </c>
      <c r="D53" s="136" t="s">
        <v>2512</v>
      </c>
      <c r="E53" s="141" t="s">
        <v>2676</v>
      </c>
    </row>
    <row r="54" spans="1:5" ht="19.5" customHeight="1" x14ac:dyDescent="0.25">
      <c r="A54" s="97" t="str">
        <f>VLOOKUP(B54,'[1]LISTADO ATM'!$A$2:$C$821,3,0)</f>
        <v>ESTE</v>
      </c>
      <c r="B54" s="136">
        <v>104</v>
      </c>
      <c r="C54" s="139" t="str">
        <f>VLOOKUP(B54,'[1]LISTADO ATM'!$A$2:$B$821,2,0)</f>
        <v xml:space="preserve">ATM Jumbo Higuey </v>
      </c>
      <c r="D54" s="136" t="s">
        <v>2512</v>
      </c>
      <c r="E54" s="139" t="s">
        <v>2669</v>
      </c>
    </row>
    <row r="55" spans="1:5" ht="19.5" customHeight="1" x14ac:dyDescent="0.25">
      <c r="A55" s="97" t="str">
        <f>VLOOKUP(B55,'[1]LISTADO ATM'!$A$2:$C$821,3,0)</f>
        <v>NORTE</v>
      </c>
      <c r="B55" s="136">
        <v>142</v>
      </c>
      <c r="C55" s="139" t="str">
        <f>VLOOKUP(B55,'[1]LISTADO ATM'!$A$2:$B$821,2,0)</f>
        <v xml:space="preserve">ATM Centro de Caja Galerías Bonao </v>
      </c>
      <c r="D55" s="136" t="s">
        <v>2512</v>
      </c>
      <c r="E55" s="139" t="s">
        <v>2667</v>
      </c>
    </row>
    <row r="56" spans="1:5" ht="19.5" customHeight="1" x14ac:dyDescent="0.25">
      <c r="A56" s="97" t="e">
        <f>VLOOKUP(B56,'[1]LISTADO ATM'!$A$2:$C$821,3,0)</f>
        <v>#N/A</v>
      </c>
      <c r="B56" s="136"/>
      <c r="C56" s="139" t="e">
        <f>VLOOKUP(B56,'[1]LISTADO ATM'!$A$2:$B$821,2,0)</f>
        <v>#N/A</v>
      </c>
      <c r="D56" s="136" t="s">
        <v>2512</v>
      </c>
      <c r="E56" s="139"/>
    </row>
    <row r="57" spans="1:5" ht="19.5" customHeight="1" x14ac:dyDescent="0.25">
      <c r="A57" s="97" t="e">
        <f>VLOOKUP(B57,'[1]LISTADO ATM'!$A$2:$C$821,3,0)</f>
        <v>#N/A</v>
      </c>
      <c r="B57" s="136"/>
      <c r="C57" s="139" t="e">
        <f>VLOOKUP(B57,'[1]LISTADO ATM'!$A$2:$B$821,2,0)</f>
        <v>#N/A</v>
      </c>
      <c r="D57" s="136" t="s">
        <v>2512</v>
      </c>
      <c r="E57" s="141"/>
    </row>
    <row r="58" spans="1:5" ht="19.5" customHeight="1" x14ac:dyDescent="0.25">
      <c r="A58" s="97" t="e">
        <f>VLOOKUP(B58,'[1]LISTADO ATM'!$A$2:$C$821,3,0)</f>
        <v>#N/A</v>
      </c>
      <c r="B58" s="136"/>
      <c r="C58" s="139" t="e">
        <f>VLOOKUP(B58,'[1]LISTADO ATM'!$A$2:$B$821,2,0)</f>
        <v>#N/A</v>
      </c>
      <c r="D58" s="136" t="s">
        <v>2512</v>
      </c>
      <c r="E58" s="139"/>
    </row>
    <row r="59" spans="1:5" ht="18.75" thickBot="1" x14ac:dyDescent="0.3">
      <c r="A59" s="100"/>
      <c r="B59" s="149">
        <f>COUNT(B50:B58)</f>
        <v>6</v>
      </c>
      <c r="C59" s="110"/>
      <c r="D59" s="145"/>
      <c r="E59" s="146"/>
    </row>
    <row r="60" spans="1:5" ht="15.75" thickBot="1" x14ac:dyDescent="0.3">
      <c r="B60" s="102"/>
      <c r="E60" s="102"/>
    </row>
    <row r="61" spans="1:5" ht="18" x14ac:dyDescent="0.25">
      <c r="A61" s="191" t="s">
        <v>2489</v>
      </c>
      <c r="B61" s="192"/>
      <c r="C61" s="192"/>
      <c r="D61" s="192"/>
      <c r="E61" s="193"/>
    </row>
    <row r="62" spans="1:5" ht="18" x14ac:dyDescent="0.25">
      <c r="A62" s="99" t="s">
        <v>15</v>
      </c>
      <c r="B62" s="108" t="s">
        <v>2417</v>
      </c>
      <c r="C62" s="101" t="s">
        <v>46</v>
      </c>
      <c r="D62" s="142" t="s">
        <v>2420</v>
      </c>
      <c r="E62" s="108" t="s">
        <v>2418</v>
      </c>
    </row>
    <row r="63" spans="1:5" ht="19.5" customHeight="1" x14ac:dyDescent="0.25">
      <c r="A63" s="97" t="str">
        <f>VLOOKUP(B63,'[1]LISTADO ATM'!$A$2:$C$821,3,0)</f>
        <v>NORTE</v>
      </c>
      <c r="B63" s="130">
        <v>8</v>
      </c>
      <c r="C63" s="139" t="str">
        <f>VLOOKUP(B63,'[1]LISTADO ATM'!$A$2:$B$821,2,0)</f>
        <v>ATM Autoservicio Yaque</v>
      </c>
      <c r="D63" s="132" t="s">
        <v>2575</v>
      </c>
      <c r="E63" s="131" t="s">
        <v>2635</v>
      </c>
    </row>
    <row r="64" spans="1:5" ht="19.5" customHeight="1" x14ac:dyDescent="0.25">
      <c r="A64" s="97" t="str">
        <f>VLOOKUP(B64,'[1]LISTADO ATM'!$A$2:$C$821,3,0)</f>
        <v>DISTRITO NACIONAL</v>
      </c>
      <c r="B64" s="130">
        <v>946</v>
      </c>
      <c r="C64" s="139" t="str">
        <f>VLOOKUP(B64,'[1]LISTADO ATM'!$A$2:$B$821,2,0)</f>
        <v xml:space="preserve">ATM Oficina Núñez de Cáceres I </v>
      </c>
      <c r="D64" s="132" t="s">
        <v>2575</v>
      </c>
      <c r="E64" s="131" t="s">
        <v>2634</v>
      </c>
    </row>
    <row r="65" spans="1:5" ht="19.5" customHeight="1" x14ac:dyDescent="0.25">
      <c r="A65" s="97" t="str">
        <f>VLOOKUP(B65,'[1]LISTADO ATM'!$A$2:$C$821,3,0)</f>
        <v>DISTRITO NACIONAL</v>
      </c>
      <c r="B65" s="130">
        <v>540</v>
      </c>
      <c r="C65" s="139" t="str">
        <f>VLOOKUP(B65,'[1]LISTADO ATM'!$A$2:$B$821,2,0)</f>
        <v xml:space="preserve">ATM Autoservicio Sambil I </v>
      </c>
      <c r="D65" s="132" t="s">
        <v>2575</v>
      </c>
      <c r="E65" s="131" t="s">
        <v>2633</v>
      </c>
    </row>
    <row r="66" spans="1:5" ht="19.5" customHeight="1" x14ac:dyDescent="0.25">
      <c r="A66" s="97" t="str">
        <f>VLOOKUP(B66,'[1]LISTADO ATM'!$A$2:$C$821,3,0)</f>
        <v>NORTE</v>
      </c>
      <c r="B66" s="130">
        <v>307</v>
      </c>
      <c r="C66" s="139" t="str">
        <f>VLOOKUP(B66,'[1]LISTADO ATM'!$A$2:$B$821,2,0)</f>
        <v>ATM Oficina Nagua II</v>
      </c>
      <c r="D66" s="132" t="s">
        <v>2575</v>
      </c>
      <c r="E66" s="131" t="s">
        <v>2632</v>
      </c>
    </row>
    <row r="67" spans="1:5" ht="19.5" customHeight="1" x14ac:dyDescent="0.25">
      <c r="A67" s="97" t="str">
        <f>VLOOKUP(B67,'[1]LISTADO ATM'!$A$2:$C$821,3,0)</f>
        <v>SUR</v>
      </c>
      <c r="B67" s="130">
        <v>880</v>
      </c>
      <c r="C67" s="139" t="str">
        <f>VLOOKUP(B67,'[1]LISTADO ATM'!$A$2:$B$821,2,0)</f>
        <v xml:space="preserve">ATM Autoservicio Barahona II </v>
      </c>
      <c r="D67" s="132" t="s">
        <v>2575</v>
      </c>
      <c r="E67" s="131" t="s">
        <v>2630</v>
      </c>
    </row>
    <row r="68" spans="1:5" ht="19.5" customHeight="1" x14ac:dyDescent="0.25">
      <c r="A68" s="97" t="str">
        <f>VLOOKUP(B68,'[1]LISTADO ATM'!$A$2:$C$821,3,0)</f>
        <v>DISTRITO NACIONAL</v>
      </c>
      <c r="B68" s="130">
        <v>908</v>
      </c>
      <c r="C68" s="139" t="str">
        <f>VLOOKUP(B68,'[1]LISTADO ATM'!$A$2:$B$821,2,0)</f>
        <v xml:space="preserve">ATM Oficina Plaza Botánika </v>
      </c>
      <c r="D68" s="132" t="s">
        <v>2652</v>
      </c>
      <c r="E68" s="131" t="s">
        <v>2642</v>
      </c>
    </row>
    <row r="69" spans="1:5" ht="19.5" customHeight="1" x14ac:dyDescent="0.25">
      <c r="A69" s="97" t="str">
        <f>VLOOKUP(B69,'[1]LISTADO ATM'!$A$2:$C$821,3,0)</f>
        <v>DISTRITO NACIONAL</v>
      </c>
      <c r="B69" s="130">
        <v>904</v>
      </c>
      <c r="C69" s="139" t="str">
        <f>VLOOKUP(B69,'[1]LISTADO ATM'!$A$2:$B$821,2,0)</f>
        <v xml:space="preserve">ATM Oficina Multicentro La Sirena Churchill </v>
      </c>
      <c r="D69" s="132" t="s">
        <v>2513</v>
      </c>
      <c r="E69" s="131" t="s">
        <v>2631</v>
      </c>
    </row>
    <row r="70" spans="1:5" ht="19.5" customHeight="1" x14ac:dyDescent="0.25">
      <c r="A70" s="97" t="e">
        <f>VLOOKUP(B70,'[1]LISTADO ATM'!$A$2:$C$821,3,0)</f>
        <v>#N/A</v>
      </c>
      <c r="B70" s="130"/>
      <c r="C70" s="139" t="e">
        <f>VLOOKUP(B70,'[1]LISTADO ATM'!$A$2:$B$821,2,0)</f>
        <v>#N/A</v>
      </c>
      <c r="D70" s="132"/>
      <c r="E70" s="131"/>
    </row>
    <row r="71" spans="1:5" ht="19.5" customHeight="1" x14ac:dyDescent="0.25">
      <c r="A71" s="97" t="e">
        <f>VLOOKUP(B71,'[1]LISTADO ATM'!$A$2:$C$821,3,0)</f>
        <v>#N/A</v>
      </c>
      <c r="B71" s="130"/>
      <c r="C71" s="139" t="e">
        <f>VLOOKUP(B71,'[1]LISTADO ATM'!$A$2:$B$821,2,0)</f>
        <v>#N/A</v>
      </c>
      <c r="D71" s="132"/>
      <c r="E71" s="131"/>
    </row>
    <row r="72" spans="1:5" ht="18.75" thickBot="1" x14ac:dyDescent="0.3">
      <c r="A72" s="100" t="s">
        <v>2486</v>
      </c>
      <c r="B72" s="149">
        <f>COUNT(B63:B71)</f>
        <v>7</v>
      </c>
      <c r="C72" s="110"/>
      <c r="D72" s="143"/>
      <c r="E72" s="143"/>
    </row>
    <row r="73" spans="1:5" ht="15.75" thickBot="1" x14ac:dyDescent="0.3">
      <c r="B73" s="102"/>
      <c r="E73" s="102"/>
    </row>
    <row r="74" spans="1:5" ht="18.75" thickBot="1" x14ac:dyDescent="0.3">
      <c r="A74" s="194" t="s">
        <v>2490</v>
      </c>
      <c r="B74" s="195"/>
      <c r="C74" s="96" t="s">
        <v>2413</v>
      </c>
      <c r="D74" s="102"/>
      <c r="E74" s="102"/>
    </row>
    <row r="75" spans="1:5" ht="18.75" thickBot="1" x14ac:dyDescent="0.3">
      <c r="A75" s="196">
        <f>+B46+B59+B72</f>
        <v>16</v>
      </c>
      <c r="B75" s="197"/>
    </row>
    <row r="76" spans="1:5" ht="15.75" thickBot="1" x14ac:dyDescent="0.3">
      <c r="B76" s="102"/>
      <c r="E76" s="102"/>
    </row>
    <row r="77" spans="1:5" ht="18.75" customHeight="1" thickBot="1" x14ac:dyDescent="0.3">
      <c r="A77" s="188" t="s">
        <v>2491</v>
      </c>
      <c r="B77" s="189"/>
      <c r="C77" s="189"/>
      <c r="D77" s="189"/>
      <c r="E77" s="190"/>
    </row>
    <row r="78" spans="1:5" ht="18" x14ac:dyDescent="0.25">
      <c r="A78" s="103" t="s">
        <v>15</v>
      </c>
      <c r="B78" s="103" t="s">
        <v>2417</v>
      </c>
      <c r="C78" s="101" t="s">
        <v>46</v>
      </c>
      <c r="D78" s="198" t="s">
        <v>2420</v>
      </c>
      <c r="E78" s="199"/>
    </row>
    <row r="79" spans="1:5" ht="18" x14ac:dyDescent="0.25">
      <c r="A79" s="136" t="str">
        <f>VLOOKUP(B79,'[1]LISTADO ATM'!$A$2:$C$821,3,0)</f>
        <v>SUR</v>
      </c>
      <c r="B79" s="136">
        <v>89</v>
      </c>
      <c r="C79" s="136" t="str">
        <f>VLOOKUP(B79,'[1]LISTADO ATM'!$A$2:$B$821,2,0)</f>
        <v xml:space="preserve">ATM UNP El Cercado (San Juan) </v>
      </c>
      <c r="D79" s="171" t="s">
        <v>2493</v>
      </c>
      <c r="E79" s="172"/>
    </row>
    <row r="80" spans="1:5" ht="17.25" customHeight="1" x14ac:dyDescent="0.25">
      <c r="A80" s="136" t="str">
        <f>VLOOKUP(B80,'[1]LISTADO ATM'!$A$2:$C$821,3,0)</f>
        <v>ESTE</v>
      </c>
      <c r="B80" s="136">
        <v>802</v>
      </c>
      <c r="C80" s="136" t="str">
        <f>VLOOKUP(B80,'[1]LISTADO ATM'!$A$2:$B$821,2,0)</f>
        <v xml:space="preserve">ATM UNP Aeropuerto La Romana </v>
      </c>
      <c r="D80" s="171" t="s">
        <v>2493</v>
      </c>
      <c r="E80" s="172"/>
    </row>
    <row r="81" spans="1:5" ht="17.25" customHeight="1" x14ac:dyDescent="0.25">
      <c r="A81" s="136" t="str">
        <f>VLOOKUP(B81,'[1]LISTADO ATM'!$A$2:$C$821,3,0)</f>
        <v>DISTRITO NACIONAL</v>
      </c>
      <c r="B81" s="136">
        <v>655</v>
      </c>
      <c r="C81" s="136" t="str">
        <f>VLOOKUP(B81,'[1]LISTADO ATM'!$A$2:$B$821,2,0)</f>
        <v>ATM Farmacia Sandra</v>
      </c>
      <c r="D81" s="171" t="s">
        <v>2493</v>
      </c>
      <c r="E81" s="172"/>
    </row>
    <row r="82" spans="1:5" ht="17.25" customHeight="1" x14ac:dyDescent="0.25">
      <c r="A82" s="136" t="str">
        <f>VLOOKUP(B82,'[1]LISTADO ATM'!$A$2:$C$821,3,0)</f>
        <v>ESTE</v>
      </c>
      <c r="B82" s="136">
        <v>630</v>
      </c>
      <c r="C82" s="136" t="str">
        <f>VLOOKUP(B82,'[1]LISTADO ATM'!$A$2:$B$821,2,0)</f>
        <v xml:space="preserve">ATM Oficina Plaza Zaglul (SPM) </v>
      </c>
      <c r="D82" s="171" t="s">
        <v>2493</v>
      </c>
      <c r="E82" s="172"/>
    </row>
    <row r="83" spans="1:5" ht="17.25" customHeight="1" x14ac:dyDescent="0.25">
      <c r="A83" s="136" t="str">
        <f>VLOOKUP(B83,'[1]LISTADO ATM'!$A$2:$C$821,3,0)</f>
        <v>NORTE</v>
      </c>
      <c r="B83" s="136">
        <v>138</v>
      </c>
      <c r="C83" s="136" t="str">
        <f>VLOOKUP(B83,'[1]LISTADO ATM'!$A$2:$B$821,2,0)</f>
        <v xml:space="preserve">ATM UNP Fantino </v>
      </c>
      <c r="D83" s="171" t="s">
        <v>2493</v>
      </c>
      <c r="E83" s="172"/>
    </row>
    <row r="84" spans="1:5" ht="17.25" customHeight="1" x14ac:dyDescent="0.25">
      <c r="A84" s="136" t="str">
        <f>VLOOKUP(B84,'[1]LISTADO ATM'!$A$2:$C$821,3,0)</f>
        <v>DISTRITO NACIONAL</v>
      </c>
      <c r="B84" s="136">
        <v>593</v>
      </c>
      <c r="C84" s="136" t="str">
        <f>VLOOKUP(B84,'[1]LISTADO ATM'!$A$2:$B$821,2,0)</f>
        <v xml:space="preserve">ATM Ministerio Fuerzas Armadas II </v>
      </c>
      <c r="D84" s="171" t="s">
        <v>2493</v>
      </c>
      <c r="E84" s="172"/>
    </row>
    <row r="85" spans="1:5" ht="17.25" customHeight="1" x14ac:dyDescent="0.25">
      <c r="A85" s="136" t="str">
        <f>VLOOKUP(B85,'[1]LISTADO ATM'!$A$2:$C$821,3,0)</f>
        <v>DISTRITO NACIONAL</v>
      </c>
      <c r="B85" s="136">
        <v>13</v>
      </c>
      <c r="C85" s="136" t="str">
        <f>VLOOKUP(B85,'[1]LISTADO ATM'!$A$2:$B$821,2,0)</f>
        <v xml:space="preserve">ATM CDEEE </v>
      </c>
      <c r="D85" s="171" t="s">
        <v>2493</v>
      </c>
      <c r="E85" s="172"/>
    </row>
    <row r="86" spans="1:5" ht="17.25" customHeight="1" x14ac:dyDescent="0.25">
      <c r="A86" s="136" t="e">
        <f>VLOOKUP(B86,'[1]LISTADO ATM'!$A$2:$C$821,3,0)</f>
        <v>#N/A</v>
      </c>
      <c r="B86" s="136"/>
      <c r="C86" s="136" t="e">
        <f>VLOOKUP(B86,'[1]LISTADO ATM'!$A$2:$B$821,2,0)</f>
        <v>#N/A</v>
      </c>
      <c r="D86" s="171" t="s">
        <v>2493</v>
      </c>
      <c r="E86" s="172"/>
    </row>
    <row r="87" spans="1:5" ht="17.25" customHeight="1" x14ac:dyDescent="0.25">
      <c r="A87" s="136" t="e">
        <f>VLOOKUP(B87,'[1]LISTADO ATM'!$A$2:$C$821,3,0)</f>
        <v>#N/A</v>
      </c>
      <c r="B87" s="136"/>
      <c r="C87" s="136" t="e">
        <f>VLOOKUP(B87,'[1]LISTADO ATM'!$A$2:$B$821,2,0)</f>
        <v>#N/A</v>
      </c>
      <c r="D87" s="171"/>
      <c r="E87" s="172"/>
    </row>
    <row r="88" spans="1:5" ht="17.25" customHeight="1" x14ac:dyDescent="0.25">
      <c r="A88" s="136" t="e">
        <f>VLOOKUP(B88,'[1]LISTADO ATM'!$A$2:$C$821,3,0)</f>
        <v>#N/A</v>
      </c>
      <c r="B88" s="136"/>
      <c r="C88" s="136" t="e">
        <f>VLOOKUP(B88,'[1]LISTADO ATM'!$A$2:$B$821,2,0)</f>
        <v>#N/A</v>
      </c>
      <c r="D88" s="171"/>
      <c r="E88" s="172"/>
    </row>
    <row r="89" spans="1:5" ht="17.25" customHeight="1" x14ac:dyDescent="0.25">
      <c r="A89" s="136" t="e">
        <f>VLOOKUP(B89,'[1]LISTADO ATM'!$A$2:$C$821,3,0)</f>
        <v>#N/A</v>
      </c>
      <c r="B89" s="136"/>
      <c r="C89" s="136" t="e">
        <f>VLOOKUP(B89,'[1]LISTADO ATM'!$A$2:$B$821,2,0)</f>
        <v>#N/A</v>
      </c>
      <c r="D89" s="171"/>
      <c r="E89" s="172"/>
    </row>
    <row r="90" spans="1:5" ht="17.25" customHeight="1" x14ac:dyDescent="0.25">
      <c r="A90" s="136" t="e">
        <f>VLOOKUP(B90,'[1]LISTADO ATM'!$A$2:$C$821,3,0)</f>
        <v>#N/A</v>
      </c>
      <c r="B90" s="136"/>
      <c r="C90" s="136" t="e">
        <f>VLOOKUP(B90,'[1]LISTADO ATM'!$A$2:$B$821,2,0)</f>
        <v>#N/A</v>
      </c>
      <c r="D90" s="171"/>
      <c r="E90" s="172"/>
    </row>
    <row r="91" spans="1:5" ht="17.25" customHeight="1" x14ac:dyDescent="0.25">
      <c r="A91" s="136" t="e">
        <f>VLOOKUP(B91,'[1]LISTADO ATM'!$A$2:$C$821,3,0)</f>
        <v>#N/A</v>
      </c>
      <c r="B91" s="136"/>
      <c r="C91" s="136" t="e">
        <f>VLOOKUP(B91,'[1]LISTADO ATM'!$A$2:$B$821,2,0)</f>
        <v>#N/A</v>
      </c>
      <c r="D91" s="171"/>
      <c r="E91" s="172"/>
    </row>
    <row r="92" spans="1:5" ht="17.25" customHeight="1" x14ac:dyDescent="0.25">
      <c r="A92" s="136" t="e">
        <f>VLOOKUP(B92,'[1]LISTADO ATM'!$A$2:$C$821,3,0)</f>
        <v>#N/A</v>
      </c>
      <c r="B92" s="136"/>
      <c r="C92" s="136" t="e">
        <f>VLOOKUP(B92,'[1]LISTADO ATM'!$A$2:$B$821,2,0)</f>
        <v>#N/A</v>
      </c>
      <c r="D92" s="171"/>
      <c r="E92" s="172"/>
    </row>
    <row r="93" spans="1:5" ht="17.25" customHeight="1" x14ac:dyDescent="0.25">
      <c r="A93" s="136" t="e">
        <f>VLOOKUP(B93,'[1]LISTADO ATM'!$A$2:$C$821,3,0)</f>
        <v>#N/A</v>
      </c>
      <c r="B93" s="136"/>
      <c r="C93" s="136" t="e">
        <f>VLOOKUP(B93,'[1]LISTADO ATM'!$A$2:$B$821,2,0)</f>
        <v>#N/A</v>
      </c>
      <c r="D93" s="171"/>
      <c r="E93" s="172"/>
    </row>
    <row r="94" spans="1:5" ht="17.25" customHeight="1" x14ac:dyDescent="0.25">
      <c r="A94" s="136" t="e">
        <f>VLOOKUP(B94,'[1]LISTADO ATM'!$A$2:$C$821,3,0)</f>
        <v>#N/A</v>
      </c>
      <c r="B94" s="136"/>
      <c r="C94" s="136" t="e">
        <f>VLOOKUP(B94,'[1]LISTADO ATM'!$A$2:$B$821,2,0)</f>
        <v>#N/A</v>
      </c>
      <c r="D94" s="171"/>
      <c r="E94" s="172"/>
    </row>
    <row r="95" spans="1:5" ht="17.25" customHeight="1" x14ac:dyDescent="0.25">
      <c r="A95" s="136" t="e">
        <f>VLOOKUP(B95,'[1]LISTADO ATM'!$A$2:$C$821,3,0)</f>
        <v>#N/A</v>
      </c>
      <c r="B95" s="136"/>
      <c r="C95" s="136" t="e">
        <f>VLOOKUP(B95,'[1]LISTADO ATM'!$A$2:$B$821,2,0)</f>
        <v>#N/A</v>
      </c>
      <c r="D95" s="171"/>
      <c r="E95" s="172"/>
    </row>
    <row r="96" spans="1:5" ht="17.25" customHeight="1" x14ac:dyDescent="0.25">
      <c r="A96" s="136" t="e">
        <f>VLOOKUP(B96,'[1]LISTADO ATM'!$A$2:$C$821,3,0)</f>
        <v>#N/A</v>
      </c>
      <c r="B96" s="136"/>
      <c r="C96" s="136" t="e">
        <f>VLOOKUP(B96,'[1]LISTADO ATM'!$A$2:$B$821,2,0)</f>
        <v>#N/A</v>
      </c>
      <c r="D96" s="171"/>
      <c r="E96" s="172"/>
    </row>
    <row r="97" spans="1:5" ht="18.75" thickBot="1" x14ac:dyDescent="0.3">
      <c r="A97" s="100"/>
      <c r="B97" s="149">
        <f>COUNT(B79:B96)</f>
        <v>7</v>
      </c>
      <c r="C97" s="113"/>
      <c r="D97" s="113"/>
      <c r="E97" s="114"/>
    </row>
  </sheetData>
  <autoFilter ref="A62:E71">
    <sortState ref="A41:E50">
      <sortCondition ref="D40:D49"/>
    </sortState>
  </autoFilter>
  <sortState ref="A41:E49">
    <sortCondition ref="E49"/>
  </sortState>
  <mergeCells count="31">
    <mergeCell ref="D91:E91"/>
    <mergeCell ref="D96:E96"/>
    <mergeCell ref="D87:E87"/>
    <mergeCell ref="D88:E88"/>
    <mergeCell ref="D89:E89"/>
    <mergeCell ref="D90:E90"/>
    <mergeCell ref="D92:E92"/>
    <mergeCell ref="D93:E93"/>
    <mergeCell ref="D94:E94"/>
    <mergeCell ref="D95:E95"/>
    <mergeCell ref="D79:E79"/>
    <mergeCell ref="D80:E80"/>
    <mergeCell ref="D84:E84"/>
    <mergeCell ref="D85:E85"/>
    <mergeCell ref="D86:E86"/>
    <mergeCell ref="D81:E81"/>
    <mergeCell ref="D82:E82"/>
    <mergeCell ref="D83:E83"/>
    <mergeCell ref="A1:E1"/>
    <mergeCell ref="A2:E2"/>
    <mergeCell ref="A7:E7"/>
    <mergeCell ref="C25:E25"/>
    <mergeCell ref="A27:E27"/>
    <mergeCell ref="C33:E33"/>
    <mergeCell ref="A35:E35"/>
    <mergeCell ref="A48:E48"/>
    <mergeCell ref="A61:E61"/>
    <mergeCell ref="A74:B74"/>
    <mergeCell ref="A75:B75"/>
    <mergeCell ref="A77:E77"/>
    <mergeCell ref="D78:E78"/>
  </mergeCells>
  <phoneticPr fontId="46" type="noConversion"/>
  <hyperlinks>
    <hyperlink ref="E119" r:id="rId1" display="http://s460-helpdesk/CAisd/pdmweb.exe?OP=SEARCH+FACTORY=in+SKIPLIST=1+QBE.EQ.id=3580464"/>
    <hyperlink ref="E118" r:id="rId2" display="http://s460-helpdesk/CAisd/pdmweb.exe?OP=SEARCH+FACTORY=in+SKIPLIST=1+QBE.EQ.id=3580463"/>
    <hyperlink ref="E160" r:id="rId3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2576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2424</v>
      </c>
      <c r="B1" s="201"/>
      <c r="C1" s="201"/>
      <c r="D1" s="201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2434</v>
      </c>
      <c r="B18" s="201"/>
      <c r="C18" s="201"/>
      <c r="D18" s="201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86" priority="119326"/>
  </conditionalFormatting>
  <conditionalFormatting sqref="B33">
    <cfRule type="duplicateValues" dxfId="85" priority="119327"/>
    <cfRule type="duplicateValues" dxfId="84" priority="119328"/>
  </conditionalFormatting>
  <conditionalFormatting sqref="A33">
    <cfRule type="duplicateValues" dxfId="83" priority="119340"/>
  </conditionalFormatting>
  <conditionalFormatting sqref="A33">
    <cfRule type="duplicateValues" dxfId="82" priority="119341"/>
    <cfRule type="duplicateValues" dxfId="81" priority="119342"/>
  </conditionalFormatting>
  <conditionalFormatting sqref="B4:B8">
    <cfRule type="duplicateValues" dxfId="80" priority="6"/>
  </conditionalFormatting>
  <conditionalFormatting sqref="B4:B8">
    <cfRule type="duplicateValues" dxfId="79" priority="5"/>
  </conditionalFormatting>
  <conditionalFormatting sqref="A3:A8">
    <cfRule type="duplicateValues" dxfId="78" priority="3"/>
    <cfRule type="duplicateValues" dxfId="77" priority="4"/>
  </conditionalFormatting>
  <conditionalFormatting sqref="B3">
    <cfRule type="duplicateValues" dxfId="76" priority="2"/>
  </conditionalFormatting>
  <conditionalFormatting sqref="B3">
    <cfRule type="duplicateValues" dxfId="7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230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211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210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210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209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208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169.5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168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168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174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127.15079861111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66.6746064814797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4" priority="69"/>
  </conditionalFormatting>
  <conditionalFormatting sqref="E9:E1048576 E1:E2">
    <cfRule type="duplicateValues" dxfId="73" priority="99250"/>
  </conditionalFormatting>
  <conditionalFormatting sqref="E4">
    <cfRule type="duplicateValues" dxfId="72" priority="62"/>
  </conditionalFormatting>
  <conditionalFormatting sqref="E5:E8">
    <cfRule type="duplicateValues" dxfId="71" priority="60"/>
  </conditionalFormatting>
  <conditionalFormatting sqref="B12">
    <cfRule type="duplicateValues" dxfId="70" priority="34"/>
    <cfRule type="duplicateValues" dxfId="69" priority="35"/>
    <cfRule type="duplicateValues" dxfId="68" priority="36"/>
  </conditionalFormatting>
  <conditionalFormatting sqref="B12">
    <cfRule type="duplicateValues" dxfId="67" priority="33"/>
  </conditionalFormatting>
  <conditionalFormatting sqref="B12">
    <cfRule type="duplicateValues" dxfId="66" priority="31"/>
    <cfRule type="duplicateValues" dxfId="65" priority="32"/>
  </conditionalFormatting>
  <conditionalFormatting sqref="B12">
    <cfRule type="duplicateValues" dxfId="64" priority="28"/>
    <cfRule type="duplicateValues" dxfId="63" priority="29"/>
    <cfRule type="duplicateValues" dxfId="62" priority="30"/>
  </conditionalFormatting>
  <conditionalFormatting sqref="B12">
    <cfRule type="duplicateValues" dxfId="61" priority="27"/>
  </conditionalFormatting>
  <conditionalFormatting sqref="B12">
    <cfRule type="duplicateValues" dxfId="60" priority="25"/>
    <cfRule type="duplicateValues" dxfId="59" priority="26"/>
  </conditionalFormatting>
  <conditionalFormatting sqref="B12">
    <cfRule type="duplicateValues" dxfId="58" priority="24"/>
  </conditionalFormatting>
  <conditionalFormatting sqref="B12">
    <cfRule type="duplicateValues" dxfId="57" priority="21"/>
    <cfRule type="duplicateValues" dxfId="56" priority="22"/>
    <cfRule type="duplicateValues" dxfId="55" priority="23"/>
  </conditionalFormatting>
  <conditionalFormatting sqref="B12">
    <cfRule type="duplicateValues" dxfId="54" priority="20"/>
  </conditionalFormatting>
  <conditionalFormatting sqref="B12">
    <cfRule type="duplicateValues" dxfId="53" priority="19"/>
  </conditionalFormatting>
  <conditionalFormatting sqref="B14">
    <cfRule type="duplicateValues" dxfId="52" priority="18"/>
  </conditionalFormatting>
  <conditionalFormatting sqref="B14">
    <cfRule type="duplicateValues" dxfId="51" priority="15"/>
    <cfRule type="duplicateValues" dxfId="50" priority="16"/>
    <cfRule type="duplicateValues" dxfId="49" priority="17"/>
  </conditionalFormatting>
  <conditionalFormatting sqref="B14">
    <cfRule type="duplicateValues" dxfId="48" priority="13"/>
    <cfRule type="duplicateValues" dxfId="47" priority="14"/>
  </conditionalFormatting>
  <conditionalFormatting sqref="B14">
    <cfRule type="duplicateValues" dxfId="46" priority="10"/>
    <cfRule type="duplicateValues" dxfId="45" priority="11"/>
    <cfRule type="duplicateValues" dxfId="44" priority="12"/>
  </conditionalFormatting>
  <conditionalFormatting sqref="B14">
    <cfRule type="duplicateValues" dxfId="43" priority="9"/>
  </conditionalFormatting>
  <conditionalFormatting sqref="B14">
    <cfRule type="duplicateValues" dxfId="42" priority="8"/>
  </conditionalFormatting>
  <conditionalFormatting sqref="B14">
    <cfRule type="duplicateValues" dxfId="41" priority="7"/>
  </conditionalFormatting>
  <conditionalFormatting sqref="B14">
    <cfRule type="duplicateValues" dxfId="40" priority="4"/>
    <cfRule type="duplicateValues" dxfId="39" priority="5"/>
    <cfRule type="duplicateValues" dxfId="38" priority="6"/>
  </conditionalFormatting>
  <conditionalFormatting sqref="B14">
    <cfRule type="duplicateValues" dxfId="37" priority="2"/>
    <cfRule type="duplicateValues" dxfId="36" priority="3"/>
  </conditionalFormatting>
  <conditionalFormatting sqref="C14">
    <cfRule type="duplicateValues" dxfId="35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2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4" priority="2"/>
  </conditionalFormatting>
  <conditionalFormatting sqref="B1:B1048576">
    <cfRule type="duplicateValues" dxfId="33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2021-05-08T02:56:55Z</dcterms:modified>
</cp:coreProperties>
</file>