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REPORTE!$A$4:$Q$28</definedName>
    <definedName name="_xlnm._FilterDatabase" localSheetId="1" hidden="1">'Sin Efectivo'!$A$40:$E$49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6" l="1"/>
  <c r="B37" i="16"/>
  <c r="B50" i="16"/>
  <c r="B75" i="16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1" i="1"/>
  <c r="A60" i="1"/>
  <c r="A59" i="1"/>
  <c r="A58" i="1"/>
  <c r="A57" i="1"/>
  <c r="A56" i="1"/>
  <c r="A55" i="1"/>
  <c r="A70" i="16"/>
  <c r="C70" i="16"/>
  <c r="A71" i="16"/>
  <c r="C71" i="16"/>
  <c r="A72" i="16"/>
  <c r="C72" i="16"/>
  <c r="A73" i="16"/>
  <c r="C73" i="16"/>
  <c r="A65" i="16"/>
  <c r="C65" i="16"/>
  <c r="A66" i="16"/>
  <c r="C66" i="16"/>
  <c r="A67" i="16"/>
  <c r="C67" i="16"/>
  <c r="A68" i="16"/>
  <c r="C68" i="16"/>
  <c r="A48" i="16"/>
  <c r="C48" i="16"/>
  <c r="A45" i="16"/>
  <c r="C45" i="16"/>
  <c r="A44" i="16"/>
  <c r="C44" i="16"/>
  <c r="A43" i="16"/>
  <c r="C43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9" i="16"/>
  <c r="C69" i="16"/>
  <c r="A74" i="16"/>
  <c r="C74" i="16"/>
  <c r="A58" i="16"/>
  <c r="C58" i="16"/>
  <c r="A36" i="16"/>
  <c r="C36" i="16"/>
  <c r="A22" i="16"/>
  <c r="C22" i="16"/>
  <c r="A23" i="16"/>
  <c r="C23" i="16"/>
  <c r="A24" i="16"/>
  <c r="C24" i="16"/>
  <c r="A25" i="16"/>
  <c r="C25" i="16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7" i="1"/>
  <c r="A46" i="1"/>
  <c r="A45" i="1"/>
  <c r="A44" i="1"/>
  <c r="A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 l="1"/>
  <c r="F25" i="1"/>
  <c r="G25" i="1"/>
  <c r="H25" i="1"/>
  <c r="I25" i="1"/>
  <c r="J25" i="1"/>
  <c r="K25" i="1"/>
  <c r="A24" i="1"/>
  <c r="A23" i="1"/>
  <c r="A22" i="1"/>
  <c r="A21" i="1"/>
  <c r="A20" i="1"/>
  <c r="A19" i="1"/>
  <c r="A18" i="1"/>
  <c r="A17" i="1"/>
  <c r="A16" i="1"/>
  <c r="A1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A13" i="1"/>
  <c r="A1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C47" i="16" l="1"/>
  <c r="C49" i="16"/>
  <c r="C41" i="16"/>
  <c r="C42" i="16"/>
  <c r="A47" i="16"/>
  <c r="A49" i="16"/>
  <c r="A41" i="16"/>
  <c r="A42" i="16"/>
  <c r="B10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B15" i="16" l="1"/>
  <c r="A46" i="16"/>
  <c r="C46" i="16"/>
  <c r="C57" i="16"/>
  <c r="A57" i="16"/>
  <c r="C35" i="16"/>
  <c r="A35" i="16"/>
  <c r="C34" i="16"/>
  <c r="A34" i="16"/>
  <c r="C33" i="16"/>
  <c r="A33" i="16"/>
  <c r="C32" i="16"/>
  <c r="A32" i="16"/>
  <c r="C27" i="16"/>
  <c r="A27" i="16"/>
  <c r="C26" i="16"/>
  <c r="A26" i="16"/>
  <c r="C21" i="16"/>
  <c r="A21" i="16"/>
  <c r="C20" i="16"/>
  <c r="A20" i="16"/>
  <c r="C19" i="16"/>
  <c r="A19" i="16"/>
  <c r="C14" i="16"/>
  <c r="A14" i="16"/>
  <c r="C9" i="16"/>
  <c r="A9" i="16"/>
  <c r="A53" i="16" l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<sst xmlns="http://schemas.openxmlformats.org/spreadsheetml/2006/main" count="13435" uniqueCount="2641">
  <si>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</si>
  <si>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</si>
  <si>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</si>
  <si>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</si>
  <si>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</si>
  <si>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</si>
  <si>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</si>
  <si>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</si>
  <si>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</si>
  <si>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</si>
  <si>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</si>
  <si>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</si>
  <si>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</si>
  <si>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</si>
  <si>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</si>
  <si>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</si>
  <si>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</si>
  <si>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</si>
  <si>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</si>
  <si>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</si>
  <si>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</si>
  <si>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</si>
  <si>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</si>
  <si>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</si>
  <si>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</si>
  <si>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</si>
  <si>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</si>
  <si>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</si>
  <si>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</si>
  <si>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</si>
  <si>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</si>
  <si>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</si>
  <si>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</si>
  <si>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</si>
  <si>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</si>
  <si>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</si>
  <si>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</si>
  <si>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</si>
  <si>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</si>
  <si>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</si>
  <si>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</si>
  <si>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</si>
  <si>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</si>
  <si>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</si>
  <si>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</si>
  <si>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</si>
  <si>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</si>
  <si>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</si>
  <si>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</si>
  <si>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</si>
  <si>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</si>
  <si>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</si>
  <si>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</si>
  <si>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</si>
  <si>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</si>
  <si>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</si>
  <si>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</si>
  <si>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</si>
  <si>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</si>
  <si>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</si>
  <si>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</si>
  <si>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</si>
  <si>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</si>
  <si>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</si>
  <si>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</si>
  <si>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</si>
  <si>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</si>
  <si>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</si>
  <si>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</si>
  <si>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</si>
  <si>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</si>
  <si>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</si>
  <si>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</si>
  <si>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</si>
  <si>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</si>
  <si>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</si>
  <si>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</si>
  <si>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</si>
  <si>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</si>
  <si>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</si>
  <si>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</si>
  <si>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</si>
  <si>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</si>
  <si>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</si>
  <si>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</si>
  <si>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</si>
  <si>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</si>
  <si>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</si>
  <si>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</si>
  <si>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</si>
  <si>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</si>
  <si>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</si>
  <si>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</si>
  <si>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</si>
  <si>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</si>
  <si>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</si>
  <si>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</si>
  <si>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</si>
  <si>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</si>
  <si>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</si>
  <si>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</si>
  <si>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</si>
  <si>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</si>
  <si>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</si>
  <si>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</si>
  <si>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</si>
  <si>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</si>
  <si>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</si>
  <si>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</si>
  <si>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</si>
  <si>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</si>
  <si>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</si>
  <si>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</si>
  <si>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</si>
  <si>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</si>
  <si>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</si>
  <si>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</si>
  <si>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</si>
  <si>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</si>
  <si>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</si>
  <si>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</si>
  <si>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</si>
  <si>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</si>
  <si>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</si>
  <si>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</si>
  <si>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</si>
  <si>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</si>
  <si>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</si>
  <si>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</si>
  <si>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</si>
  <si>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</si>
  <si>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</si>
  <si>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</si>
  <si>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</si>
  <si>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</si>
  <si>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</si>
  <si>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</si>
  <si>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</si>
  <si>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</si>
  <si>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</si>
  <si>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</si>
  <si>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</si>
  <si>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</si>
  <si>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</si>
  <si>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</si>
  <si>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</si>
  <si>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</si>
  <si>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</si>
  <si>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</si>
  <si>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</si>
  <si>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</si>
  <si>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</si>
  <si>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</si>
  <si>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</si>
  <si>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</si>
  <si>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</si>
  <si>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</si>
  <si>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</si>
  <si>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</si>
  <si>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</si>
  <si>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</si>
  <si>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</si>
  <si>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</si>
  <si>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</si>
  <si>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</si>
  <si>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</si>
  <si>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</si>
  <si>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</si>
  <si>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</si>
  <si>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</si>
  <si>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</si>
  <si>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</si>
  <si>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</si>
  <si>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</si>
  <si>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</si>
  <si>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</si>
  <si>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</si>
  <si>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</si>
  <si>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</si>
  <si>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</si>
  <si>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</si>
  <si>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</si>
  <si>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</si>
  <si>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</si>
  <si>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</si>
  <si>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</si>
  <si>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</si>
  <si>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</si>
  <si>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</si>
  <si>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</si>
  <si>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</si>
  <si>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</si>
  <si>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</si>
  <si>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</si>
  <si>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</si>
  <si>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</si>
  <si>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</si>
  <si>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</si>
  <si>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</si>
  <si>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</si>
  <si>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</si>
  <si>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</si>
  <si>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</si>
  <si>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</si>
  <si>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</si>
  <si>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</si>
  <si>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</si>
  <si>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</si>
  <si>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</si>
  <si>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</si>
  <si>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</si>
  <si>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</si>
  <si>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</si>
  <si>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</si>
  <si>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</si>
  <si>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</si>
  <si>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</si>
  <si>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</si>
  <si>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</si>
  <si>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</si>
  <si>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</si>
  <si>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</si>
  <si>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</si>
  <si>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</si>
  <si>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</si>
  <si>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</si>
  <si>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</si>
  <si>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</si>
  <si>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</si>
  <si>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</si>
  <si>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</si>
  <si>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</si>
  <si>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</si>
  <si>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</si>
  <si>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</si>
  <si>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</si>
  <si>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</si>
  <si>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</si>
  <si>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</si>
  <si>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</si>
  <si>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</si>
  <si>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</si>
  <si>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</si>
  <si>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</si>
  <si>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</si>
  <si>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</si>
  <si>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</si>
  <si>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</si>
  <si>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</si>
  <si>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</si>
  <si>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</si>
  <si>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</si>
  <si>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</si>
  <si>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</si>
  <si>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</si>
  <si>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</si>
  <si>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</si>
  <si>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</si>
  <si>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</si>
  <si>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</si>
  <si>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</si>
  <si>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</si>
  <si>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</si>
  <si>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</si>
  <si>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</si>
  <si>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</si>
  <si>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</si>
  <si>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</si>
  <si>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</si>
  <si>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</si>
  <si>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</si>
  <si>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</si>
  <si>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</si>
  <si>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</si>
  <si>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</si>
  <si>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</si>
  <si>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</si>
  <si>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</si>
  <si>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</si>
  <si>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</si>
  <si>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</si>
  <si>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</si>
  <si>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</si>
  <si>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</si>
  <si>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</si>
  <si>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</si>
  <si>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</si>
  <si>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</si>
  <si>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</si>
  <si>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</si>
  <si>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</si>
  <si>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</si>
  <si>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</si>
  <si>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</si>
  <si>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</si>
  <si>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</si>
  <si>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</si>
  <si>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</si>
  <si>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</si>
  <si>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</si>
  <si>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</si>
  <si>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</si>
  <si>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</si>
  <si>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</si>
  <si>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</si>
  <si>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</si>
  <si>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</si>
  <si>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</si>
  <si>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</si>
  <si>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</si>
  <si>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</si>
  <si>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</si>
  <si>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</si>
  <si>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</si>
  <si>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</si>
  <si>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</si>
  <si>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</si>
  <si>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</si>
  <si>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</si>
  <si>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</si>
  <si>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</si>
  <si>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</si>
  <si>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</si>
  <si>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</si>
  <si>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</si>
  <si>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</si>
  <si>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</si>
  <si>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</si>
  <si>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</si>
  <si>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</si>
  <si>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</si>
  <si>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</si>
  <si>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</si>
  <si>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</si>
  <si>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</si>
  <si>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</si>
  <si>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</si>
  <si>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</si>
  <si>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</si>
  <si>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</si>
  <si>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</si>
  <si>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</si>
  <si>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</si>
  <si>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</si>
  <si>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</si>
  <si>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</si>
  <si>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</si>
  <si>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</si>
  <si>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</si>
  <si>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</si>
  <si>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</si>
  <si>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</si>
  <si>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</si>
  <si>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</si>
  <si>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</si>
  <si>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</si>
  <si>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</si>
  <si>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</si>
  <si>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</si>
  <si>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</si>
  <si>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</si>
  <si>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</si>
  <si>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</si>
  <si>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</si>
  <si>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</si>
  <si>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</si>
  <si>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</si>
  <si>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</si>
  <si>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</si>
  <si>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</si>
  <si>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</si>
  <si>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</si>
  <si>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</si>
  <si>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</si>
  <si>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</si>
  <si>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</si>
  <si>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</si>
  <si>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</si>
  <si>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</si>
  <si>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</si>
  <si>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</si>
  <si>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</si>
  <si>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</si>
  <si>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</si>
  <si>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</si>
  <si>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</si>
  <si>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</si>
  <si>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</si>
  <si>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</si>
  <si>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</si>
  <si>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</si>
  <si>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</si>
  <si>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</si>
  <si>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</si>
  <si>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</si>
  <si>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</si>
  <si>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</si>
  <si>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</si>
  <si>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</si>
  <si>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</si>
  <si>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</si>
  <si>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</si>
  <si>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</si>
  <si>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</si>
  <si>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</si>
  <si>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</si>
  <si>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</si>
  <si>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</si>
  <si>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</si>
  <si>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</si>
  <si>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</si>
  <si>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</si>
  <si>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</si>
  <si>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</si>
  <si>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</si>
  <si>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</si>
  <si>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</si>
  <si>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</si>
  <si>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</si>
  <si>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</si>
  <si>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</si>
  <si>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</si>
  <si>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</si>
  <si>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</si>
  <si>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</si>
  <si>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</si>
  <si>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</si>
  <si>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</si>
  <si>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</si>
  <si>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</si>
  <si>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</si>
  <si>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</si>
  <si>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</si>
  <si>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</si>
  <si>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</si>
  <si>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</si>
  <si>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</si>
  <si>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</si>
  <si>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</si>
  <si>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</si>
  <si>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</si>
  <si>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</si>
  <si>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</si>
  <si>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</si>
  <si>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</si>
  <si>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</si>
  <si>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</si>
  <si>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</si>
  <si>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</si>
  <si>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</si>
  <si>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</si>
  <si>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</si>
  <si>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</si>
  <si>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</si>
  <si>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</si>
  <si>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</si>
  <si>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</si>
  <si>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</si>
  <si>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</si>
  <si>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</si>
  <si>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</si>
  <si>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</si>
  <si>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</si>
  <si>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</si>
  <si>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</si>
  <si>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</si>
  <si>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</si>
  <si>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</si>
  <si>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</si>
  <si>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</si>
  <si>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</si>
  <si>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</si>
  <si>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</si>
  <si>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</si>
  <si>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</si>
  <si>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</si>
  <si>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</si>
  <si>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</si>
  <si>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</si>
  <si>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</si>
  <si>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</si>
  <si>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</si>
  <si>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</si>
  <si>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</si>
  <si>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</si>
  <si>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</si>
  <si>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</si>
  <si>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</si>
  <si>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</si>
  <si>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</si>
  <si>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</si>
  <si>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</si>
  <si>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</si>
  <si>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</si>
  <si>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</si>
  <si>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</si>
  <si>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</si>
  <si>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</si>
  <si>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</si>
  <si>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</si>
  <si>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</si>
  <si>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</si>
  <si>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</si>
  <si>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</si>
  <si>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</si>
  <si>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</si>
  <si>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</si>
  <si>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</si>
  <si>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</si>
  <si>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</si>
  <si>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</si>
  <si>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</si>
  <si>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</si>
  <si>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</si>
  <si>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</si>
  <si>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</si>
  <si>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</si>
  <si>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</si>
  <si>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</si>
  <si>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</si>
  <si>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</si>
  <si>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</si>
  <si>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</si>
  <si>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</si>
  <si>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</si>
  <si>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</si>
  <si>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</si>
  <si>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</si>
  <si>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</si>
  <si>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</si>
  <si>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</si>
  <si>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</si>
  <si>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</si>
  <si>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</si>
  <si>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</si>
  <si>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</si>
  <si>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</si>
  <si>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</si>
  <si>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</si>
  <si>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</si>
  <si>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</si>
  <si>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</si>
  <si>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</si>
  <si>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</si>
  <si>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</si>
  <si>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</si>
  <si>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</si>
  <si>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</si>
  <si>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</si>
  <si>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</si>
  <si>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</si>
  <si>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</si>
  <si>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</si>
  <si>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</si>
  <si>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</si>
  <si>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</si>
  <si>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</si>
  <si>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</si>
  <si>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</si>
  <si>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</si>
  <si>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</si>
  <si>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</si>
  <si>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</si>
  <si>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</si>
  <si>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</si>
  <si>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</si>
  <si>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</si>
  <si>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</si>
  <si>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</si>
  <si>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</si>
  <si>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</si>
  <si>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</si>
  <si>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</si>
  <si>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</si>
  <si>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</si>
  <si>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</si>
  <si>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</si>
  <si>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</si>
  <si>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</si>
  <si>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</si>
  <si>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</si>
  <si>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</si>
  <si>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</si>
  <si>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</si>
  <si>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</si>
  <si>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</si>
  <si>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</si>
  <si>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</si>
  <si>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</si>
  <si>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</si>
  <si>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</si>
  <si>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</si>
  <si>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</si>
  <si>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</si>
  <si>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</si>
  <si>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</si>
  <si>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</si>
  <si>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</si>
  <si>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</si>
  <si>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</si>
  <si>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</si>
  <si>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</si>
  <si>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</si>
  <si>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</si>
  <si>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</si>
  <si>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</si>
  <si>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</si>
  <si>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</si>
  <si>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</si>
  <si>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</si>
  <si>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</si>
  <si>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</si>
  <si>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</si>
  <si>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</si>
  <si>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</si>
  <si>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</si>
  <si>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</si>
  <si>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</si>
  <si>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</si>
  <si>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</si>
  <si>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</si>
  <si>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</si>
  <si>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</si>
  <si>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</si>
  <si>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</si>
  <si>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</si>
  <si>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</si>
  <si>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</si>
  <si>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</si>
  <si>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</si>
  <si>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</si>
  <si>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</si>
  <si>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</si>
  <si>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</si>
  <si>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</si>
  <si>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</si>
  <si>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</si>
  <si>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</si>
  <si>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</si>
  <si>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</si>
  <si>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</si>
  <si>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</si>
  <si>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</si>
  <si>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</si>
  <si>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</si>
  <si>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</si>
  <si>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</si>
  <si>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</si>
  <si>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</si>
  <si>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</si>
  <si>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</si>
  <si>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</si>
  <si>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</si>
  <si>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</si>
  <si>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</si>
  <si>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</si>
  <si>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</si>
  <si>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</si>
  <si>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</si>
  <si>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</si>
  <si>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</si>
  <si>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</si>
  <si>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</si>
  <si>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</si>
  <si>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</si>
  <si>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</si>
  <si>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</si>
  <si>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</si>
  <si>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</si>
  <si>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</si>
  <si>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</si>
  <si>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</si>
  <si>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</si>
  <si>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</si>
  <si>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</si>
  <si>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</si>
  <si>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</si>
  <si>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</si>
  <si>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</si>
  <si>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</si>
  <si>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</si>
  <si>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</si>
  <si>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</si>
  <si>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</si>
  <si>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</si>
  <si>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</si>
  <si>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</si>
  <si>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</si>
  <si>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</si>
  <si>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</si>
  <si>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</si>
  <si>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</si>
  <si>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</si>
  <si>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</si>
  <si>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</si>
  <si>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</si>
  <si>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</si>
  <si>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</si>
  <si>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</si>
  <si>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</si>
  <si>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</si>
  <si>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</si>
  <si>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</si>
  <si>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</si>
  <si>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</si>
  <si>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</si>
  <si>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</si>
  <si>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</si>
  <si>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</si>
  <si>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</si>
  <si>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</si>
  <si>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</si>
  <si>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</si>
  <si>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</si>
  <si>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</si>
  <si>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</si>
  <si>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</si>
  <si>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</si>
  <si>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</si>
  <si>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</si>
  <si>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</si>
  <si>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</si>
  <si>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</si>
  <si>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</si>
  <si>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</si>
  <si>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</si>
  <si>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</si>
  <si>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</si>
  <si>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</si>
  <si>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</si>
  <si>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</si>
  <si>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</si>
  <si>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</si>
  <si>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</si>
  <si>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</si>
  <si>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</si>
  <si>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</si>
  <si>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</si>
  <si>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</si>
  <si>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</si>
  <si>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</si>
  <si>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</si>
  <si>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</si>
  <si>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</si>
  <si>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</si>
  <si>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</si>
  <si>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</si>
  <si>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</si>
  <si>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</si>
  <si>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</si>
  <si>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</si>
  <si>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</si>
  <si>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</si>
  <si>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</si>
  <si>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</si>
  <si>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</si>
  <si>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</si>
  <si>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</si>
  <si>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</si>
  <si>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</si>
  <si>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</si>
  <si>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</si>
  <si>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</si>
  <si>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</si>
  <si>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</si>
  <si>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</si>
  <si>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</si>
  <si>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</si>
  <si>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</si>
  <si>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</si>
  <si>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</si>
  <si>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</si>
  <si>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</si>
  <si>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</si>
  <si>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</si>
  <si>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</si>
  <si>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</si>
  <si>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</si>
  <si>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</si>
  <si>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</si>
  <si>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</si>
  <si>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</si>
  <si>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</si>
  <si>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</si>
  <si>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</si>
  <si>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</si>
  <si>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</si>
  <si>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</si>
  <si>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</si>
  <si>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</si>
  <si>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</si>
  <si>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</si>
  <si>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</si>
  <si>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</si>
  <si>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</si>
  <si>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</si>
  <si>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</si>
  <si>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</si>
  <si>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</si>
  <si>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</si>
  <si>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</si>
  <si>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</si>
  <si>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</si>
  <si>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</si>
  <si>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</si>
  <si>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</si>
  <si>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</si>
  <si>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</si>
  <si>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</si>
  <si>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</si>
  <si>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</si>
  <si>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</si>
  <si>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</si>
  <si>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</si>
  <si>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</si>
  <si>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</si>
  <si>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</si>
  <si>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</si>
  <si>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</si>
  <si>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</si>
  <si>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</si>
  <si>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</si>
  <si>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</si>
  <si>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</si>
  <si>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</si>
  <si>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</si>
  <si>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</si>
  <si>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</si>
  <si>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</si>
  <si>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</si>
  <si>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</si>
  <si>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</si>
  <si>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</si>
  <si>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</si>
  <si>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</si>
  <si>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</si>
  <si>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</si>
  <si>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</si>
  <si>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</si>
  <si>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</si>
  <si>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</si>
  <si>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</si>
  <si>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</si>
  <si>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</si>
  <si>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</si>
  <si>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</si>
  <si>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</si>
  <si>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</si>
  <si>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</si>
  <si>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</si>
  <si>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</si>
  <si>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</si>
  <si>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</si>
  <si>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</si>
  <si>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</si>
  <si>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</si>
  <si>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</si>
  <si>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</si>
  <si>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</si>
  <si>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</si>
  <si>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</si>
  <si>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</si>
  <si>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</si>
  <si>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</si>
  <si>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</si>
  <si>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</si>
  <si>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</si>
  <si>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</si>
  <si>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</si>
  <si>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</si>
  <si>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</si>
  <si>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</si>
  <si>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</si>
  <si>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</si>
  <si>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</si>
  <si>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</si>
  <si>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</si>
  <si>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</si>
  <si>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</si>
  <si>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</si>
  <si>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</si>
  <si>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</si>
  <si>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</si>
  <si>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</si>
  <si>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</si>
  <si>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</si>
  <si>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</si>
  <si>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</si>
  <si>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</si>
  <si>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</si>
  <si>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</si>
  <si>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</si>
  <si>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</si>
  <si>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</si>
  <si>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</si>
  <si>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</si>
  <si>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</si>
  <si>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</si>
  <si>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</si>
  <si>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</si>
  <si>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</si>
  <si>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</si>
  <si>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</si>
  <si>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</si>
  <si>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</si>
  <si>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</si>
  <si>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</si>
  <si>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</si>
  <si>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</si>
  <si>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</si>
  <si>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</si>
  <si>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</si>
  <si>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</si>
  <si>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</si>
  <si>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</si>
  <si>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</si>
  <si>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</si>
  <si>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</si>
  <si>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</si>
  <si>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</si>
  <si>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</si>
  <si>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</si>
  <si>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</si>
  <si>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</si>
  <si>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</si>
  <si>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</si>
  <si>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</si>
  <si>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</si>
  <si>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</si>
  <si>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</si>
  <si>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</si>
  <si>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</si>
  <si>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</si>
  <si>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</si>
  <si>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</si>
  <si>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</si>
  <si>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</si>
  <si>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</si>
  <si>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</si>
  <si>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</si>
  <si>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</si>
  <si>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</si>
  <si>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</si>
  <si>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</si>
  <si>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</si>
  <si>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</si>
  <si>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</si>
  <si>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</si>
  <si>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</si>
  <si>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</si>
  <si>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</si>
  <si>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</si>
  <si>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</si>
  <si>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</si>
  <si>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</si>
  <si>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</si>
  <si>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</si>
  <si>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</si>
  <si>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</si>
  <si>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</si>
  <si>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</si>
  <si>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</si>
  <si>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</si>
  <si>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</si>
  <si>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</si>
  <si>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</si>
  <si>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</si>
  <si>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</si>
  <si>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</si>
  <si>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</si>
  <si>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</si>
  <si>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</si>
  <si>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</si>
  <si>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</si>
  <si>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</si>
  <si>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</si>
  <si>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</si>
  <si>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</si>
  <si>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</si>
  <si>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</si>
  <si>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</si>
  <si>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</si>
  <si>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</si>
  <si>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</si>
  <si>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</si>
  <si>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</si>
  <si>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</si>
  <si>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</si>
  <si>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</si>
  <si>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</si>
  <si>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</si>
  <si>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</si>
  <si>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</si>
  <si>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</si>
  <si>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</si>
  <si>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</si>
  <si>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</si>
  <si>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</si>
  <si>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</si>
  <si>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</si>
  <si>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</si>
  <si>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</si>
  <si>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</si>
  <si>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</si>
  <si>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</si>
  <si>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</si>
  <si>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</si>
  <si>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</si>
  <si>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</si>
  <si>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</si>
  <si>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</si>
  <si>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</si>
  <si>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</si>
  <si>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</si>
  <si>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</si>
  <si>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</si>
  <si>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</si>
  <si>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</si>
  <si>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</si>
  <si>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</si>
  <si>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</si>
  <si>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</si>
  <si>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</si>
  <si>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</si>
  <si>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</si>
  <si>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</si>
  <si>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</si>
  <si>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</si>
  <si>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</si>
  <si>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</si>
  <si>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</si>
  <si>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</si>
  <si>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</si>
  <si>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</si>
  <si>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</si>
  <si>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</si>
  <si>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</si>
  <si>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</si>
  <si>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</si>
  <si>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</si>
  <si>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</si>
  <si>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</si>
  <si>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</si>
  <si>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</si>
  <si>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</si>
  <si>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</si>
  <si>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</si>
  <si>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</si>
  <si>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</si>
  <si>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</si>
  <si>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</si>
  <si>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</si>
  <si>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</si>
  <si>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</si>
  <si>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</si>
  <si>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</si>
  <si>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</si>
  <si>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</si>
  <si>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</si>
  <si>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</si>
  <si>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</si>
  <si>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</si>
  <si>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</si>
  <si>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</si>
  <si>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</si>
  <si>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</si>
  <si>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</si>
  <si>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</si>
  <si>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</si>
  <si>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</si>
  <si>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</si>
  <si>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</si>
  <si>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</si>
  <si>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</si>
  <si>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</si>
  <si>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</si>
  <si>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</si>
  <si>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</si>
  <si>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</si>
  <si>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</si>
  <si>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</si>
  <si>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</si>
  <si>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</si>
  <si>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</si>
  <si>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</si>
  <si>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</si>
  <si>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</si>
  <si>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</si>
  <si>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</si>
  <si>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</si>
  <si>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</si>
  <si>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</si>
  <si>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</si>
  <si>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</si>
  <si>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</si>
  <si>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</si>
  <si>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</si>
  <si>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</si>
  <si>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</si>
  <si>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</si>
  <si>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</si>
  <si>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</si>
  <si>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</si>
  <si>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</si>
  <si>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</si>
  <si>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</si>
  <si>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</si>
  <si>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</si>
  <si>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</si>
  <si>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</si>
  <si>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</si>
  <si>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</si>
  <si>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</si>
  <si>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</si>
  <si>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</si>
  <si>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</si>
  <si>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</si>
  <si>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</si>
  <si>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</si>
  <si>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</si>
  <si>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</si>
  <si>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</si>
  <si>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</si>
  <si>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</si>
  <si>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</si>
  <si>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</si>
  <si>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</si>
  <si>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</si>
  <si>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</si>
  <si>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</si>
  <si>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</si>
  <si>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</si>
  <si>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</si>
  <si>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</si>
  <si>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</si>
  <si>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</si>
  <si>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</si>
  <si>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</si>
  <si>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</si>
  <si>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</si>
  <si>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</si>
  <si>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</si>
  <si>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</si>
  <si>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</si>
  <si>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</si>
  <si>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</si>
  <si>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</si>
  <si>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</si>
  <si>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</si>
  <si>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</si>
  <si>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</si>
  <si>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</si>
  <si>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</si>
  <si>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</si>
  <si>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</si>
  <si>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</si>
  <si>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</si>
  <si>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</si>
  <si>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</si>
  <si>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</si>
  <si>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</si>
  <si>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</si>
  <si>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</si>
  <si>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</si>
  <si>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</si>
  <si>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</si>
  <si>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</si>
  <si>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</si>
  <si>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</si>
  <si>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</si>
  <si>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</si>
  <si>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</si>
  <si>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</si>
  <si>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</si>
  <si>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</si>
  <si>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</si>
  <si>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</si>
  <si>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</si>
  <si>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</si>
  <si>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</si>
  <si>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</si>
  <si>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</si>
  <si>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</si>
  <si>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</si>
  <si>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</si>
  <si>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</si>
  <si>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</si>
  <si>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</si>
  <si>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</si>
  <si>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</si>
  <si>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</si>
  <si>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</si>
  <si>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</si>
  <si>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</si>
  <si>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</si>
  <si>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</si>
  <si>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</si>
  <si>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</si>
  <si>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</si>
  <si>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</si>
  <si>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</si>
  <si>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</si>
  <si>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</si>
  <si>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</si>
  <si>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</si>
  <si>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</si>
  <si>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</si>
  <si>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</si>
  <si>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</si>
  <si>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</si>
  <si>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</si>
  <si>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</si>
  <si>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</si>
  <si>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</si>
  <si>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</si>
  <si>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</si>
  <si>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</si>
  <si>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</si>
  <si>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</si>
  <si>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</si>
  <si>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</si>
  <si>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</si>
  <si>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</si>
  <si>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</si>
  <si>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</si>
  <si>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</si>
  <si>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</si>
  <si>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</si>
  <si>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</si>
  <si>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</si>
  <si>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</si>
  <si>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</si>
  <si>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</si>
  <si>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</si>
  <si>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</si>
  <si>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</si>
  <si>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</si>
  <si>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</si>
  <si>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</si>
  <si>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</si>
  <si>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</si>
  <si>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</si>
  <si>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</si>
  <si>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</si>
  <si>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</si>
  <si>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</si>
  <si>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</si>
  <si>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</si>
  <si>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</si>
  <si>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</si>
  <si>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</si>
  <si>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</si>
  <si>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</si>
  <si>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</si>
  <si>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</si>
  <si>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</si>
  <si>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</si>
  <si>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</si>
  <si>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</si>
  <si>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</si>
  <si>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</si>
  <si>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</si>
  <si>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</si>
  <si>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</si>
  <si>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</si>
  <si>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</si>
  <si>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</si>
  <si>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</si>
  <si>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</si>
  <si>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</si>
  <si>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</si>
  <si>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</si>
  <si>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</si>
  <si>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</si>
  <si>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</si>
  <si>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</si>
  <si>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</si>
  <si>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</si>
  <si>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</si>
  <si>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</si>
  <si>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</si>
  <si>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</si>
  <si>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</si>
  <si>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</si>
  <si>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</si>
  <si>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</si>
  <si>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</si>
  <si>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</si>
  <si>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</si>
  <si>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</si>
  <si>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</si>
  <si>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</si>
  <si>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</si>
  <si>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</si>
  <si>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</si>
  <si>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</si>
  <si>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</si>
  <si>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</si>
  <si>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</si>
  <si>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</si>
  <si>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</si>
  <si>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</si>
  <si>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</si>
  <si>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</si>
  <si>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</si>
  <si>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</si>
  <si>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</si>
  <si>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</si>
  <si>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</si>
  <si>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</si>
  <si>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</si>
  <si>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</si>
  <si>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</si>
  <si>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</si>
  <si>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</si>
  <si>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</si>
  <si>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</si>
  <si>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</si>
  <si>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</si>
  <si>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</si>
  <si>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</si>
  <si>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</si>
  <si>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</si>
  <si>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</si>
  <si>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</si>
  <si>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</si>
  <si>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</si>
  <si>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</si>
  <si>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</si>
  <si>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</si>
  <si>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</si>
  <si>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</si>
  <si>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</si>
  <si>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</si>
  <si>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</si>
  <si>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</si>
  <si>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</si>
  <si>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</si>
  <si>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</si>
  <si>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</si>
  <si>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</si>
  <si>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</si>
  <si>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</si>
  <si>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</si>
  <si>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</si>
  <si>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</si>
  <si>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</si>
  <si>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</si>
  <si>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</si>
  <si>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</si>
  <si>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</si>
  <si>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</si>
  <si>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</si>
  <si>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</si>
  <si>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</si>
  <si>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</si>
  <si>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</si>
  <si>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</si>
  <si>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</si>
  <si>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</si>
  <si>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</si>
  <si>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</si>
  <si>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</si>
  <si>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</si>
  <si>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</si>
  <si>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</si>
  <si>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</si>
  <si>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</si>
  <si>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</si>
  <si>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</si>
  <si>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</si>
  <si>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</si>
  <si>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</si>
  <si>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</si>
  <si>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</si>
  <si>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</si>
  <si>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</si>
  <si>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</si>
  <si>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</si>
  <si>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</si>
  <si>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</si>
  <si>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</si>
  <si>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</si>
  <si>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</si>
  <si>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</si>
  <si>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</si>
  <si>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</si>
  <si>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</si>
  <si>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</si>
  <si>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</si>
  <si>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</si>
  <si>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</si>
  <si>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</si>
  <si>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</si>
  <si>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</si>
  <si>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</si>
  <si>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</si>
  <si>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</si>
  <si>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</si>
  <si>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</si>
  <si>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</si>
  <si>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</si>
  <si>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</si>
  <si>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</si>
  <si>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</si>
  <si>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</si>
  <si>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</si>
  <si>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</si>
  <si>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</si>
  <si>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</si>
  <si>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</si>
  <si>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</si>
  <si>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</si>
  <si>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</si>
  <si>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</si>
  <si>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</si>
  <si>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</si>
  <si>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</si>
  <si>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</si>
  <si>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</si>
  <si>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</si>
  <si>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</si>
  <si>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</si>
  <si>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</si>
  <si>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</si>
  <si>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</si>
  <si>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</si>
  <si>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</si>
  <si>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</si>
  <si>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</si>
  <si>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</si>
  <si>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</si>
  <si>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</si>
  <si>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</si>
  <si>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</si>
  <si>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</si>
  <si>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</si>
  <si>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</si>
  <si>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</si>
  <si>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</si>
  <si>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</si>
  <si>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</si>
  <si>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</si>
  <si>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</si>
  <si>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</si>
  <si>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</si>
  <si>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</si>
  <si>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</si>
  <si>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</si>
  <si>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</si>
  <si>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</si>
  <si>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</si>
  <si>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</si>
  <si>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</si>
  <si>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</si>
  <si>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</si>
  <si>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</si>
  <si>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</si>
  <si>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</si>
  <si>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</si>
  <si>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</si>
  <si>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</si>
  <si>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</si>
  <si>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</si>
  <si>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</si>
  <si>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</si>
  <si>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</si>
  <si>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</si>
  <si>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</si>
  <si>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</si>
  <si>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</si>
  <si>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</si>
  <si>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</si>
  <si>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</si>
  <si>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</si>
  <si>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</si>
  <si>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</si>
  <si>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</si>
  <si>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</si>
  <si>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</si>
  <si>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</si>
  <si>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</si>
  <si>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</si>
  <si>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</si>
  <si>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</si>
  <si>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</si>
  <si>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</si>
  <si>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</si>
  <si>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</si>
  <si>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</si>
  <si>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</si>
  <si>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</si>
  <si>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</si>
  <si>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</si>
  <si>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</si>
  <si>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</si>
  <si>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</si>
  <si>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</si>
  <si>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</si>
  <si>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</si>
  <si>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</si>
  <si>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</si>
  <si>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</si>
  <si>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</si>
  <si>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</si>
  <si>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</si>
  <si>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</si>
  <si>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</si>
  <si>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</si>
  <si>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</si>
  <si>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</si>
  <si>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</si>
  <si>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</si>
  <si>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</si>
  <si>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</si>
  <si>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</si>
  <si>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</si>
  <si>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</si>
  <si>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</si>
  <si>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</si>
  <si>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</si>
  <si>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</si>
  <si>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</si>
  <si>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</si>
  <si>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</si>
  <si>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</si>
  <si>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</si>
  <si>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</si>
  <si>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</si>
  <si>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</si>
  <si>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</si>
  <si>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</si>
  <si>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</si>
  <si>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</si>
  <si>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</si>
  <si>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</si>
  <si>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</si>
  <si>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</si>
  <si>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</si>
  <si>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</si>
  <si>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</si>
  <si>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</si>
  <si>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</si>
  <si>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</si>
  <si>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</si>
  <si>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</si>
  <si>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</si>
  <si>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</si>
  <si>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</si>
  <si>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</si>
  <si>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</si>
  <si>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</si>
  <si>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</si>
  <si>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</si>
  <si>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</si>
  <si>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</si>
  <si>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</si>
  <si>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</si>
  <si>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</si>
  <si>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</si>
  <si>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</si>
  <si>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</si>
  <si>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</si>
  <si>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</si>
  <si>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</si>
  <si>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</si>
  <si>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</si>
  <si>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</si>
  <si>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</si>
  <si>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</si>
  <si>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</si>
  <si>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</si>
  <si>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</si>
  <si>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</si>
  <si>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</si>
  <si>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</si>
  <si>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</si>
  <si>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</si>
  <si>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</si>
  <si>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</si>
  <si>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</si>
  <si>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</si>
  <si>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</si>
  <si>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</si>
  <si>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</si>
  <si>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</si>
  <si>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</si>
  <si>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</si>
  <si>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</si>
  <si>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</si>
  <si>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</si>
  <si>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</si>
  <si>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</si>
  <si>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</si>
  <si>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</si>
  <si>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</si>
  <si>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</si>
  <si>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</si>
  <si>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</si>
  <si>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</si>
  <si>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</si>
  <si>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</si>
  <si>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</si>
  <si>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</si>
  <si>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</si>
  <si>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</si>
  <si>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</si>
  <si>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</si>
  <si>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</si>
  <si>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</si>
  <si>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</si>
  <si>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</si>
  <si>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</si>
  <si>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</si>
  <si>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</si>
  <si>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</si>
  <si>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</si>
  <si>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</si>
  <si>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</si>
  <si>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</si>
  <si>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</si>
  <si>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</si>
  <si>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</si>
  <si>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</si>
  <si>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</si>
  <si>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</si>
  <si>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</si>
  <si>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</si>
  <si>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</si>
  <si>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</si>
  <si>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</si>
  <si>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</si>
  <si>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</si>
  <si>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</si>
  <si>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</si>
  <si>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</si>
  <si>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</si>
  <si>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</si>
  <si>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</si>
  <si>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</si>
  <si>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</si>
  <si>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</si>
  <si>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</si>
  <si>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</si>
  <si>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</si>
  <si>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</si>
  <si>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</si>
  <si>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</si>
  <si>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</si>
  <si>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</si>
  <si>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</si>
  <si>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</si>
  <si>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</si>
  <si>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</si>
  <si>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</si>
  <si>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</si>
  <si>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</si>
  <si>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</si>
  <si>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</si>
  <si>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</si>
  <si>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</si>
  <si>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</si>
  <si>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</si>
  <si>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</si>
  <si>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</si>
  <si>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</si>
  <si>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</si>
  <si>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</si>
  <si>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</si>
  <si>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</si>
  <si>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</si>
  <si>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</si>
  <si>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</si>
  <si>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</si>
  <si>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</si>
  <si>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</si>
  <si>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</si>
  <si>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</si>
  <si>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</si>
  <si>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</si>
  <si>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</si>
  <si>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</si>
  <si>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</si>
  <si>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</si>
  <si>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</si>
  <si>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</si>
  <si>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</si>
  <si>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</si>
  <si>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</si>
  <si>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</si>
  <si>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</si>
  <si>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</si>
  <si>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</si>
  <si>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</si>
  <si>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</si>
  <si>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</si>
  <si>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</si>
  <si>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</si>
  <si>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</si>
  <si>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</si>
  <si>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</si>
  <si>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</si>
  <si>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</si>
  <si>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</si>
  <si>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</si>
  <si>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</si>
  <si>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</si>
  <si>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</si>
  <si>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</si>
  <si>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</si>
  <si>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</si>
  <si>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</si>
  <si>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</si>
  <si>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</si>
  <si>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</si>
  <si>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</si>
  <si>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</si>
  <si>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</si>
  <si>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</si>
  <si>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</si>
  <si>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</si>
  <si>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</si>
  <si>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</si>
  <si>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</si>
  <si>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</si>
  <si>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</si>
  <si>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</si>
  <si>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</si>
  <si>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</si>
  <si>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</si>
  <si>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</si>
  <si>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</si>
  <si>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</si>
  <si>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</si>
  <si>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</si>
  <si>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</si>
  <si>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</si>
  <si>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</si>
  <si>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</si>
  <si>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</si>
  <si>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</si>
  <si>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</si>
  <si>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</si>
  <si>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</si>
  <si>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</si>
  <si>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</si>
  <si>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</si>
  <si>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</si>
  <si>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</si>
  <si>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</si>
  <si>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</si>
  <si>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</si>
  <si>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</si>
  <si>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</si>
  <si>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</si>
  <si>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</si>
  <si>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</si>
  <si>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</si>
  <si>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</si>
  <si>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</si>
  <si>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</si>
  <si>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</si>
  <si>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</si>
  <si>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</si>
  <si>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</si>
  <si>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</si>
  <si>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</si>
  <si>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</si>
  <si>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</si>
  <si>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</si>
  <si>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</si>
  <si>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</si>
  <si>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</si>
  <si>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</si>
  <si>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</si>
  <si>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</si>
  <si>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</si>
  <si>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</si>
  <si>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</si>
  <si>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</si>
  <si>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</si>
  <si>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</si>
  <si>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</si>
  <si>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</si>
  <si>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</si>
  <si>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</si>
  <si>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</si>
  <si>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</si>
  <si>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</si>
  <si>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</si>
  <si>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</si>
  <si>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</si>
  <si>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</si>
  <si>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</si>
  <si>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</si>
  <si>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</si>
  <si>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</si>
  <si>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</si>
  <si>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</si>
  <si>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</si>
  <si>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</si>
  <si>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</si>
  <si>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</si>
  <si>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</si>
  <si>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</si>
  <si>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</si>
  <si>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</si>
  <si>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</si>
  <si>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</si>
  <si>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</si>
  <si>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</si>
  <si>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</si>
  <si>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</si>
  <si>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</si>
  <si>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</si>
  <si>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</si>
  <si>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</si>
  <si>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</si>
  <si>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</si>
  <si>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</si>
  <si>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</si>
  <si>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</si>
  <si>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</si>
  <si>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</si>
  <si>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</si>
  <si>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</si>
  <si>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</si>
  <si>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</si>
  <si>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</si>
  <si>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</si>
  <si>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</si>
  <si>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</si>
  <si>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</si>
  <si>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</si>
  <si>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</si>
  <si>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</si>
  <si>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</si>
  <si>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</si>
  <si>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</si>
  <si>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</si>
  <si>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</si>
  <si>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</si>
  <si>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</si>
  <si>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</si>
  <si>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</si>
  <si>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</si>
  <si>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</si>
  <si>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</si>
  <si>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</si>
  <si>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</si>
  <si>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</si>
  <si>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</si>
  <si>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</si>
  <si>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</si>
  <si>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</si>
  <si>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</si>
  <si>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</si>
  <si>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</si>
  <si>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</si>
  <si>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</si>
  <si>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</si>
  <si>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</si>
  <si>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</si>
  <si>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</si>
  <si>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</si>
  <si>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</si>
  <si>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</si>
  <si>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</si>
  <si>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</si>
  <si>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</si>
  <si>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</si>
  <si>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</si>
  <si>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</si>
  <si>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</si>
  <si>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</si>
  <si>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</si>
  <si>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</si>
  <si>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</si>
  <si>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</si>
  <si>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</si>
  <si>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</si>
  <si>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</si>
  <si>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</si>
  <si>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</si>
  <si>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</si>
  <si>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</si>
  <si>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</si>
  <si>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</si>
  <si>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</si>
  <si>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</si>
  <si>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</si>
  <si>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</si>
  <si>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</si>
  <si>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</si>
  <si>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</si>
  <si>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</si>
  <si>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</si>
  <si>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</si>
  <si>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</si>
  <si>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</si>
  <si>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</si>
  <si>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</si>
  <si>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</si>
  <si>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</si>
  <si>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</si>
  <si>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</si>
  <si>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</si>
  <si>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</si>
  <si>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</si>
  <si>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</si>
  <si>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</si>
  <si>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</si>
  <si>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</si>
  <si>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</si>
  <si>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</si>
  <si>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</si>
  <si>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</si>
  <si>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</si>
  <si>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</si>
  <si>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</si>
  <si>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</si>
  <si>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</si>
  <si>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</si>
  <si>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</si>
  <si>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</si>
  <si>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</si>
  <si>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</si>
  <si>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</si>
  <si>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</si>
  <si>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</si>
  <si>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</si>
  <si>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</si>
  <si>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</si>
  <si>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</si>
  <si>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</si>
  <si>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</si>
  <si>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</si>
  <si>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</si>
  <si>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</si>
  <si>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</si>
  <si>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</si>
  <si>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</si>
  <si>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</si>
  <si>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</si>
  <si>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</si>
  <si>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</si>
  <si>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</si>
  <si>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</si>
  <si>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</si>
  <si>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</si>
  <si>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</si>
  <si>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</si>
  <si>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</si>
  <si>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</si>
  <si>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</si>
  <si>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</si>
  <si>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</si>
  <si>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</si>
  <si>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</si>
  <si>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</si>
  <si>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</si>
  <si>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</si>
  <si>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</si>
  <si>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</si>
  <si>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</si>
  <si>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</si>
  <si>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</si>
  <si>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</si>
  <si>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</si>
  <si>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</si>
  <si>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</si>
  <si>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</si>
  <si>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</si>
  <si>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</si>
  <si>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</si>
  <si>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</si>
  <si>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</si>
  <si>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</si>
  <si>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</si>
  <si>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</si>
  <si>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</si>
  <si>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</si>
  <si>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</si>
  <si>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</si>
  <si>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</si>
  <si>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</si>
  <si>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</si>
  <si>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</si>
  <si>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</si>
  <si>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</si>
  <si>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</si>
  <si>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</si>
  <si>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</si>
  <si>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</si>
  <si>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</si>
  <si>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</si>
  <si>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</si>
  <si>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</si>
  <si>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</si>
  <si>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</si>
  <si>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</si>
  <si>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</si>
  <si>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</si>
  <si>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</si>
  <si>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</si>
  <si>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</si>
  <si>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</si>
  <si>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</si>
  <si>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</si>
  <si>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</si>
  <si>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</si>
  <si>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</si>
  <si>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</si>
  <si>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</si>
  <si>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</si>
  <si>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</si>
  <si>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</si>
  <si>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</si>
  <si>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</si>
  <si>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</si>
  <si>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</si>
  <si>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</si>
  <si>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</si>
  <si>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</si>
  <si>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</si>
  <si>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</si>
  <si>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</si>
  <si>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</si>
  <si>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</si>
  <si>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</si>
  <si>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</si>
  <si>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</si>
  <si>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</si>
  <si>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</si>
  <si>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</si>
  <si>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</si>
  <si>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</si>
  <si>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</si>
  <si>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</si>
  <si>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</si>
  <si>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</si>
  <si>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</si>
  <si>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</si>
  <si>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</si>
  <si>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</si>
  <si>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</si>
  <si>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</si>
  <si>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</si>
  <si>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</si>
  <si>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</si>
  <si>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</si>
  <si>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</si>
  <si>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</si>
  <si>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</si>
  <si>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</si>
  <si>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</si>
  <si>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</si>
  <si>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</si>
  <si>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</si>
  <si>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</si>
  <si>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</si>
  <si>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</si>
  <si>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</si>
  <si>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</si>
  <si>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</si>
  <si>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</si>
  <si>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</si>
  <si>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</si>
  <si>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</si>
  <si>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</si>
  <si>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</si>
  <si>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</si>
  <si>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</si>
  <si>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</si>
  <si>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</si>
  <si>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</si>
  <si>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</si>
  <si>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</si>
  <si>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</si>
  <si>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</si>
  <si>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</si>
  <si>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</si>
  <si>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</si>
  <si>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</si>
  <si>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</si>
  <si>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</si>
  <si>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</si>
  <si>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</si>
  <si>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</si>
  <si>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</si>
  <si>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</si>
  <si>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</si>
  <si>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</si>
  <si>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</si>
  <si>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</si>
  <si>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</si>
  <si>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</si>
  <si>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</si>
  <si>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</si>
  <si>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</si>
  <si>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</si>
  <si>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</si>
  <si>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</si>
  <si>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</si>
  <si>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</si>
  <si>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</si>
  <si>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</si>
  <si>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</si>
  <si>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</si>
  <si>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</si>
  <si>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</si>
  <si>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</si>
  <si>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</si>
  <si>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</si>
  <si>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</si>
  <si>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</si>
  <si>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</si>
  <si>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</si>
  <si>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</si>
  <si>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</si>
  <si>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</si>
  <si>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</si>
  <si>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</si>
  <si>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</si>
  <si>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</si>
  <si>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</si>
  <si>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</si>
  <si>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</si>
  <si>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</si>
  <si>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</si>
  <si>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</si>
  <si>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</si>
  <si>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</si>
  <si>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</si>
  <si>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</si>
  <si>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</si>
  <si>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</si>
  <si>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</si>
  <si>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</si>
  <si>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</si>
  <si>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</si>
  <si>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</si>
  <si>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</si>
  <si>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</si>
  <si>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</si>
  <si>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</si>
  <si>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</si>
  <si>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</si>
  <si>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</si>
  <si>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</si>
  <si>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</si>
  <si>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</si>
  <si>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</si>
  <si>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</si>
  <si>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</si>
  <si>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</si>
  <si>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</si>
  <si>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</si>
  <si>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</si>
  <si>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</si>
  <si>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</si>
  <si>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</si>
  <si>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</si>
  <si>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</si>
  <si>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</si>
  <si>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</si>
  <si>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</si>
  <si>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</si>
  <si>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</si>
  <si>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</si>
  <si>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</si>
  <si>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</si>
  <si>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</si>
  <si>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</si>
  <si>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</si>
  <si>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</si>
  <si>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</si>
  <si>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</si>
  <si>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</si>
  <si>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</si>
  <si>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</si>
  <si>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</si>
  <si>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</si>
  <si>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</si>
  <si>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</si>
  <si>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</si>
  <si>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</si>
  <si>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</si>
  <si>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</si>
  <si>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</si>
  <si>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</si>
  <si>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</si>
  <si>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</si>
  <si>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</si>
  <si>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</si>
  <si>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</si>
  <si>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</si>
  <si>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</si>
  <si>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</si>
  <si>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</si>
  <si>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</si>
  <si>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</si>
  <si>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</si>
  <si>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</si>
  <si>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</si>
  <si>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</si>
  <si>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</si>
  <si>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</si>
  <si>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</si>
  <si>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</si>
  <si>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</si>
  <si>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</si>
  <si>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</si>
  <si>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</si>
  <si>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</si>
  <si>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</si>
  <si>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</si>
  <si>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</si>
  <si>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</si>
  <si>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</si>
  <si>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</si>
  <si>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</si>
  <si>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</si>
  <si>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</si>
  <si>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</si>
  <si>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</si>
  <si>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</si>
  <si>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</si>
  <si>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</si>
  <si>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</si>
  <si>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</si>
  <si>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</si>
  <si>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</si>
  <si>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</si>
  <si>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</si>
  <si>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</si>
  <si>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</si>
  <si>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</si>
  <si>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</si>
  <si>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</si>
  <si>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</si>
  <si>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</si>
  <si>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</si>
  <si>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</si>
  <si>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</si>
  <si>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</si>
  <si>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</si>
  <si>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</si>
  <si>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</si>
  <si>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</si>
  <si>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</si>
  <si>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</si>
  <si>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</si>
  <si>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</si>
  <si>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</si>
  <si>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</si>
  <si>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</si>
  <si>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</si>
  <si>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</si>
  <si>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</si>
  <si>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</si>
  <si>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</si>
  <si>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</si>
  <si>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</si>
  <si>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</si>
  <si>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</si>
  <si>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</si>
  <si>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</si>
  <si>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</si>
  <si>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</si>
  <si>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</si>
  <si>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</si>
  <si>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</si>
  <si>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</si>
  <si>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</si>
  <si>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</si>
  <si>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</si>
  <si>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</si>
  <si>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</si>
  <si>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</si>
  <si>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</si>
  <si>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</si>
  <si>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</si>
  <si>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</si>
  <si>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</si>
  <si>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</si>
  <si>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</si>
  <si>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</si>
  <si>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</si>
  <si>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</si>
  <si>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</si>
  <si>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</si>
  <si>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</si>
  <si>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</si>
  <si>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</si>
  <si>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</si>
  <si>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</si>
  <si>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</si>
  <si>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</si>
  <si>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</si>
  <si>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</si>
  <si>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</si>
  <si>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</si>
  <si>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</si>
  <si>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</si>
  <si>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</si>
  <si>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</si>
  <si>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</si>
  <si>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</si>
  <si>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</si>
  <si>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</si>
  <si>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</si>
  <si>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</si>
  <si>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</si>
  <si>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</si>
  <si>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</si>
  <si>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</si>
  <si>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</si>
  <si>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</si>
  <si>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</si>
  <si>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</si>
  <si>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</si>
  <si>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</si>
  <si>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</si>
  <si>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</si>
  <si>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</si>
  <si>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</si>
  <si>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</si>
  <si>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</si>
  <si>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</si>
  <si>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</si>
  <si>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</si>
  <si>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</si>
  <si>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</si>
  <si>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</si>
  <si>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</si>
  <si>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</si>
  <si>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</si>
  <si>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</si>
  <si>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</si>
  <si>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</si>
  <si>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</si>
  <si>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</si>
  <si>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</si>
  <si>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</si>
  <si>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</si>
  <si>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</si>
  <si>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</si>
  <si>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</si>
  <si>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</si>
  <si>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</si>
  <si>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</si>
  <si>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</si>
  <si>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</si>
  <si>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</si>
  <si>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</si>
  <si>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</si>
  <si>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</si>
  <si>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</si>
  <si>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</si>
  <si>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</si>
  <si>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</si>
  <si>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</si>
  <si>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</si>
  <si>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</si>
  <si>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</si>
  <si>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</si>
  <si>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</si>
  <si>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</si>
  <si>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</si>
  <si>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</si>
  <si>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</si>
  <si>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</si>
  <si>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</si>
  <si>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</si>
  <si>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</si>
  <si>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</si>
  <si>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</si>
  <si>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</si>
  <si>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</si>
  <si>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</si>
  <si>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</si>
  <si>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</si>
  <si>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</si>
  <si>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</si>
  <si>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</si>
  <si>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</si>
  <si>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</si>
  <si>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</si>
  <si>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</si>
  <si>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</si>
  <si>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</si>
  <si>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</si>
  <si>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</si>
  <si>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</si>
  <si>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</si>
  <si>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</si>
  <si>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</si>
  <si>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</si>
  <si>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</si>
  <si>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</si>
  <si>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</si>
  <si>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</si>
  <si>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</si>
  <si>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</si>
  <si>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</si>
  <si>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</si>
  <si>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</si>
  <si>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</si>
  <si>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</si>
  <si>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</si>
  <si>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</si>
  <si>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</si>
  <si>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</si>
  <si>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</si>
  <si>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</si>
  <si>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</si>
  <si>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</si>
  <si>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</si>
  <si>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</si>
  <si>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</si>
  <si>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</si>
  <si>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</si>
  <si>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</si>
  <si>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</si>
  <si>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</si>
  <si>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</si>
  <si>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</si>
  <si>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</si>
  <si>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</si>
  <si>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</si>
  <si>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</si>
  <si>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</si>
  <si>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</si>
  <si>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</si>
  <si>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</si>
  <si>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</si>
  <si>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</si>
  <si>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</si>
  <si>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</si>
  <si>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</si>
  <si>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</si>
  <si>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</si>
  <si>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</si>
  <si>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</si>
  <si>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</si>
  <si>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</si>
  <si>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</si>
  <si>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</si>
  <si>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</si>
  <si>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</si>
  <si>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</si>
  <si>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</si>
  <si>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</si>
  <si>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</si>
  <si>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</si>
  <si>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</si>
  <si>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</si>
  <si>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</si>
  <si>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</si>
  <si>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</si>
  <si>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</si>
  <si>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</si>
  <si>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</si>
  <si>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</si>
  <si>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</si>
  <si>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</si>
  <si>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</si>
  <si>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</si>
  <si>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</si>
  <si>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</si>
  <si>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</si>
  <si>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</si>
  <si>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</si>
  <si>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</si>
  <si>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</si>
  <si>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</si>
  <si>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</si>
  <si>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</si>
  <si>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</si>
  <si>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</si>
  <si>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</si>
  <si>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</si>
  <si>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</si>
  <si>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</si>
  <si>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</si>
  <si>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</si>
  <si>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</si>
  <si>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</si>
  <si>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</si>
  <si>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</si>
  <si>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</si>
  <si>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</si>
  <si>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</si>
  <si>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</si>
  <si>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</si>
  <si>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</si>
  <si>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</si>
  <si>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</si>
  <si>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</si>
  <si>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</si>
  <si>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</si>
  <si>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</si>
  <si>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</si>
  <si>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</si>
  <si>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</si>
  <si>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</si>
  <si>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</si>
  <si>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</si>
  <si>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</si>
  <si>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</si>
  <si>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</si>
  <si>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</si>
  <si>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</si>
  <si>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</si>
  <si>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</si>
  <si>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</si>
  <si>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</si>
  <si>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</si>
  <si>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</si>
  <si>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</si>
  <si>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</si>
  <si>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</si>
  <si>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</si>
  <si>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</si>
  <si>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</si>
  <si>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</si>
  <si>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</si>
  <si>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</si>
  <si>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</si>
  <si>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</si>
  <si>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</si>
  <si>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</si>
  <si>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</si>
  <si>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</si>
  <si>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</si>
  <si>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</si>
  <si>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</si>
  <si>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</si>
  <si>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</si>
  <si>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</si>
  <si>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</si>
  <si>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</si>
  <si>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</si>
  <si>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</si>
  <si>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</si>
  <si>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</si>
  <si>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</si>
  <si>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</si>
  <si>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</si>
  <si>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</si>
  <si>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</si>
  <si>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</si>
  <si>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</si>
  <si>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</si>
  <si>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</si>
  <si>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</si>
  <si>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</si>
  <si>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</si>
  <si>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</si>
  <si>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</si>
  <si>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</si>
  <si>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</si>
  <si>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</si>
  <si>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</si>
  <si>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</si>
  <si>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</si>
  <si>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</si>
  <si>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</si>
  <si>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</si>
  <si>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</si>
  <si>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</si>
  <si>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</si>
  <si>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</si>
  <si>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</si>
  <si>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</si>
  <si>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</si>
  <si>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 xml:space="preserve">GAVETAS VACIAS + GAVETAS FALLANDO 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</si>
  <si>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</si>
  <si>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</si>
  <si>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</si>
  <si>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</si>
  <si>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</si>
  <si>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</si>
  <si>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</si>
  <si>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</si>
  <si>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</si>
  <si>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3335877575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</si>
  <si>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</si>
  <si>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</si>
  <si>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</si>
  <si>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</si>
  <si>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</si>
  <si>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</si>
  <si>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</si>
  <si>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</si>
  <si>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</si>
  <si>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</si>
  <si>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</si>
  <si>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</si>
  <si>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</si>
  <si>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</si>
  <si>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</si>
  <si>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</si>
  <si>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</si>
  <si>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</si>
  <si>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</si>
  <si>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</si>
  <si>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</si>
  <si>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</si>
  <si>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</si>
  <si>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</si>
  <si>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</si>
  <si>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</si>
  <si>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</si>
  <si>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</si>
  <si>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</si>
  <si>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</si>
  <si>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</si>
  <si>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</si>
  <si>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</si>
  <si>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</si>
  <si>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</si>
  <si>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</si>
  <si>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</si>
  <si>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</si>
  <si>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</si>
  <si>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</si>
  <si>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</si>
  <si>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</si>
  <si>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</si>
  <si>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</si>
  <si>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2 Gavetas Vacias y 1 Fallando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</si>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</sst>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1"/>
  <sheetViews>
    <sheetView tabSelected="1" zoomScale="70" zoomScaleNormal="70" workbookViewId="0">
      <pane ySplit="4" topLeftCell="A5" activePane="bottomLeft" state="frozen"/>
      <selection pane="bottomLeft" activeCell="C5" sqref="C5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0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2640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2463</v>
      </c>
      <c r="O5" s="144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41" t="s">
        <v>2578</v>
      </c>
      <c r="C6" s="129">
        <v>44319.240613425929</v>
      </c>
      <c r="D6" s="129" t="s">
        <v>2483</v>
      </c>
      <c r="E6" s="130">
        <v>239</v>
      </c>
      <c r="F6" s="150" t="str">
        <f>VLOOKUP(E6,VIP!$A$2:$O12920,2,0)</f>
        <v>DRBR239</v>
      </c>
      <c r="G6" s="134" t="str">
        <f>VLOOKUP(E6,'LISTADO ATM'!$A$2:$B$898,2,0)</f>
        <v xml:space="preserve">ATM Autobanco Charles de Gaulle </v>
      </c>
      <c r="H6" s="134" t="str">
        <f>VLOOKUP(E6,VIP!$A$2:$O17841,7,FALSE)</f>
        <v>Si</v>
      </c>
      <c r="I6" s="134" t="str">
        <f>VLOOKUP(E6,VIP!$A$2:$O9806,8,FALSE)</f>
        <v>Si</v>
      </c>
      <c r="J6" s="134" t="str">
        <f>VLOOKUP(E6,VIP!$A$2:$O9756,8,FALSE)</f>
        <v>Si</v>
      </c>
      <c r="K6" s="134" t="str">
        <f>VLOOKUP(E6,VIP!$A$2:$O13330,6,0)</f>
        <v>SI</v>
      </c>
      <c r="L6" s="132" t="s">
        <v>2450</v>
      </c>
      <c r="M6" s="128" t="s">
        <v>2456</v>
      </c>
      <c r="N6" s="147" t="s">
        <v>2463</v>
      </c>
      <c r="O6" s="144" t="s">
        <v>2484</v>
      </c>
      <c r="P6" s="133"/>
      <c r="Q6" s="128" t="s">
        <v>2577</v>
      </c>
    </row>
    <row r="7" spans="1:17" ht="18" x14ac:dyDescent="0.25">
      <c r="A7" s="134" t="str">
        <f>VLOOKUP(E7,'LISTADO ATM'!$A$2:$C$899,3,0)</f>
        <v>DISTRITO NACIONAL</v>
      </c>
      <c r="B7" s="141" t="s">
        <v>2581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41" t="s">
        <v>2583</v>
      </c>
      <c r="C8" s="129">
        <v>44321.64875</v>
      </c>
      <c r="D8" s="129" t="s">
        <v>2181</v>
      </c>
      <c r="E8" s="130">
        <v>589</v>
      </c>
      <c r="F8" s="151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128" t="s">
        <v>2456</v>
      </c>
      <c r="N8" s="147" t="s">
        <v>2463</v>
      </c>
      <c r="O8" s="144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DISTRITO NACIONAL</v>
      </c>
      <c r="B9" s="141" t="s">
        <v>2584</v>
      </c>
      <c r="C9" s="129">
        <v>44321.950173611112</v>
      </c>
      <c r="D9" s="129" t="s">
        <v>2459</v>
      </c>
      <c r="E9" s="130">
        <v>87</v>
      </c>
      <c r="F9" s="151" t="str">
        <f>VLOOKUP(E9,VIP!$A$2:$O12957,2,0)</f>
        <v>DRBR087</v>
      </c>
      <c r="G9" s="134" t="str">
        <f>VLOOKUP(E9,'LISTADO ATM'!$A$2:$B$898,2,0)</f>
        <v xml:space="preserve">ATM Autoservicio Sarasota </v>
      </c>
      <c r="H9" s="134" t="str">
        <f>VLOOKUP(E9,VIP!$A$2:$O17878,7,FALSE)</f>
        <v>Si</v>
      </c>
      <c r="I9" s="134" t="str">
        <f>VLOOKUP(E9,VIP!$A$2:$O9843,8,FALSE)</f>
        <v>Si</v>
      </c>
      <c r="J9" s="134" t="str">
        <f>VLOOKUP(E9,VIP!$A$2:$O9793,8,FALSE)</f>
        <v>Si</v>
      </c>
      <c r="K9" s="134" t="str">
        <f>VLOOKUP(E9,VIP!$A$2:$O13367,6,0)</f>
        <v>NO</v>
      </c>
      <c r="L9" s="132" t="s">
        <v>2575</v>
      </c>
      <c r="M9" s="128" t="s">
        <v>2456</v>
      </c>
      <c r="N9" s="147" t="s">
        <v>2463</v>
      </c>
      <c r="O9" s="144" t="s">
        <v>2464</v>
      </c>
      <c r="P9" s="133"/>
      <c r="Q9" s="128" t="s">
        <v>2575</v>
      </c>
    </row>
    <row r="10" spans="1:17" ht="18" x14ac:dyDescent="0.25">
      <c r="A10" s="134" t="str">
        <f>VLOOKUP(E10,'LISTADO ATM'!$A$2:$C$899,3,0)</f>
        <v>DISTRITO NACIONAL</v>
      </c>
      <c r="B10" s="141" t="s">
        <v>2586</v>
      </c>
      <c r="C10" s="129">
        <v>44322.407766203702</v>
      </c>
      <c r="D10" s="129" t="s">
        <v>2459</v>
      </c>
      <c r="E10" s="130">
        <v>697</v>
      </c>
      <c r="F10" s="151" t="str">
        <f>VLOOKUP(E10,VIP!$A$2:$O12963,2,0)</f>
        <v>DRBR697</v>
      </c>
      <c r="G10" s="134" t="str">
        <f>VLOOKUP(E10,'LISTADO ATM'!$A$2:$B$898,2,0)</f>
        <v>ATM Hipermercado Olé Ciudad Juan Bosch</v>
      </c>
      <c r="H10" s="134" t="str">
        <f>VLOOKUP(E10,VIP!$A$2:$O17884,7,FALSE)</f>
        <v>Si</v>
      </c>
      <c r="I10" s="134" t="str">
        <f>VLOOKUP(E10,VIP!$A$2:$O9849,8,FALSE)</f>
        <v>Si</v>
      </c>
      <c r="J10" s="134" t="str">
        <f>VLOOKUP(E10,VIP!$A$2:$O9799,8,FALSE)</f>
        <v>Si</v>
      </c>
      <c r="K10" s="134" t="str">
        <f>VLOOKUP(E10,VIP!$A$2:$O13373,6,0)</f>
        <v>NO</v>
      </c>
      <c r="L10" s="132" t="s">
        <v>2419</v>
      </c>
      <c r="M10" s="128" t="s">
        <v>2456</v>
      </c>
      <c r="N10" s="147" t="s">
        <v>2463</v>
      </c>
      <c r="O10" s="144" t="s">
        <v>2464</v>
      </c>
      <c r="P10" s="133"/>
      <c r="Q10" s="128" t="s">
        <v>2419</v>
      </c>
    </row>
    <row r="11" spans="1:17" ht="18" x14ac:dyDescent="0.25">
      <c r="A11" s="134" t="str">
        <f>VLOOKUP(E11,'LISTADO ATM'!$A$2:$C$899,3,0)</f>
        <v>DISTRITO NACIONAL</v>
      </c>
      <c r="B11" s="141" t="s">
        <v>2585</v>
      </c>
      <c r="C11" s="129">
        <v>44322.419293981482</v>
      </c>
      <c r="D11" s="129" t="s">
        <v>2181</v>
      </c>
      <c r="E11" s="130">
        <v>487</v>
      </c>
      <c r="F11" s="151" t="str">
        <f>VLOOKUP(E11,VIP!$A$2:$O12960,2,0)</f>
        <v>DRBR487</v>
      </c>
      <c r="G11" s="134" t="str">
        <f>VLOOKUP(E11,'LISTADO ATM'!$A$2:$B$898,2,0)</f>
        <v xml:space="preserve">ATM Olé Hainamosa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7" t="s">
        <v>2582</v>
      </c>
      <c r="O11" s="144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ESTE</v>
      </c>
      <c r="B12" s="141" t="s">
        <v>2589</v>
      </c>
      <c r="C12" s="129">
        <v>44322.429895833331</v>
      </c>
      <c r="D12" s="129" t="s">
        <v>2181</v>
      </c>
      <c r="E12" s="130">
        <v>399</v>
      </c>
      <c r="F12" s="151" t="str">
        <f>VLOOKUP(E12,VIP!$A$2:$O12963,2,0)</f>
        <v>DRBR399</v>
      </c>
      <c r="G12" s="134" t="str">
        <f>VLOOKUP(E12,'LISTADO ATM'!$A$2:$B$898,2,0)</f>
        <v xml:space="preserve">ATM Oficina La Romana II </v>
      </c>
      <c r="H12" s="134" t="str">
        <f>VLOOKUP(E12,VIP!$A$2:$O17884,7,FALSE)</f>
        <v>Si</v>
      </c>
      <c r="I12" s="134" t="str">
        <f>VLOOKUP(E12,VIP!$A$2:$O9849,8,FALSE)</f>
        <v>Si</v>
      </c>
      <c r="J12" s="134" t="str">
        <f>VLOOKUP(E12,VIP!$A$2:$O9799,8,FALSE)</f>
        <v>Si</v>
      </c>
      <c r="K12" s="134" t="str">
        <f>VLOOKUP(E12,VIP!$A$2:$O13373,6,0)</f>
        <v>NO</v>
      </c>
      <c r="L12" s="132" t="s">
        <v>2513</v>
      </c>
      <c r="M12" s="128" t="s">
        <v>2456</v>
      </c>
      <c r="N12" s="147" t="s">
        <v>2463</v>
      </c>
      <c r="O12" s="144" t="s">
        <v>2465</v>
      </c>
      <c r="P12" s="133"/>
      <c r="Q12" s="128" t="s">
        <v>2513</v>
      </c>
    </row>
    <row r="13" spans="1:17" ht="18" x14ac:dyDescent="0.25">
      <c r="A13" s="134" t="str">
        <f>VLOOKUP(E13,'LISTADO ATM'!$A$2:$C$899,3,0)</f>
        <v>DISTRITO NACIONAL</v>
      </c>
      <c r="B13" s="141" t="s">
        <v>2588</v>
      </c>
      <c r="C13" s="129">
        <v>44322.448287037034</v>
      </c>
      <c r="D13" s="129" t="s">
        <v>2459</v>
      </c>
      <c r="E13" s="130">
        <v>578</v>
      </c>
      <c r="F13" s="151" t="str">
        <f>VLOOKUP(E13,VIP!$A$2:$O12962,2,0)</f>
        <v>DRBR324</v>
      </c>
      <c r="G13" s="134" t="str">
        <f>VLOOKUP(E13,'LISTADO ATM'!$A$2:$B$898,2,0)</f>
        <v xml:space="preserve">ATM Procuraduría General de la República </v>
      </c>
      <c r="H13" s="134" t="str">
        <f>VLOOKUP(E13,VIP!$A$2:$O17883,7,FALSE)</f>
        <v>Si</v>
      </c>
      <c r="I13" s="134" t="str">
        <f>VLOOKUP(E13,VIP!$A$2:$O9848,8,FALSE)</f>
        <v>No</v>
      </c>
      <c r="J13" s="134" t="str">
        <f>VLOOKUP(E13,VIP!$A$2:$O9798,8,FALSE)</f>
        <v>No</v>
      </c>
      <c r="K13" s="134" t="str">
        <f>VLOOKUP(E13,VIP!$A$2:$O13372,6,0)</f>
        <v>NO</v>
      </c>
      <c r="L13" s="132" t="s">
        <v>2419</v>
      </c>
      <c r="M13" s="128" t="s">
        <v>2456</v>
      </c>
      <c r="N13" s="147" t="s">
        <v>2463</v>
      </c>
      <c r="O13" s="144" t="s">
        <v>2464</v>
      </c>
      <c r="P13" s="133"/>
      <c r="Q13" s="128" t="s">
        <v>2419</v>
      </c>
    </row>
    <row r="14" spans="1:17" ht="18" x14ac:dyDescent="0.25">
      <c r="A14" s="134" t="str">
        <f>VLOOKUP(E14,'LISTADO ATM'!$A$2:$C$899,3,0)</f>
        <v>DISTRITO NACIONAL</v>
      </c>
      <c r="B14" s="141" t="s">
        <v>2587</v>
      </c>
      <c r="C14" s="129">
        <v>44322.449618055558</v>
      </c>
      <c r="D14" s="129" t="s">
        <v>2459</v>
      </c>
      <c r="E14" s="130">
        <v>884</v>
      </c>
      <c r="F14" s="151" t="str">
        <f>VLOOKUP(E14,VIP!$A$2:$O12961,2,0)</f>
        <v>DRBR884</v>
      </c>
      <c r="G14" s="134" t="str">
        <f>VLOOKUP(E14,'LISTADO ATM'!$A$2:$B$898,2,0)</f>
        <v xml:space="preserve">ATM UNP Olé Sabana Perdida </v>
      </c>
      <c r="H14" s="134" t="str">
        <f>VLOOKUP(E14,VIP!$A$2:$O17882,7,FALSE)</f>
        <v>Si</v>
      </c>
      <c r="I14" s="134" t="str">
        <f>VLOOKUP(E14,VIP!$A$2:$O9847,8,FALSE)</f>
        <v>Si</v>
      </c>
      <c r="J14" s="134" t="str">
        <f>VLOOKUP(E14,VIP!$A$2:$O9797,8,FALSE)</f>
        <v>Si</v>
      </c>
      <c r="K14" s="134" t="str">
        <f>VLOOKUP(E14,VIP!$A$2:$O13371,6,0)</f>
        <v>NO</v>
      </c>
      <c r="L14" s="132" t="s">
        <v>2419</v>
      </c>
      <c r="M14" s="128" t="s">
        <v>2456</v>
      </c>
      <c r="N14" s="147" t="s">
        <v>2463</v>
      </c>
      <c r="O14" s="144" t="s">
        <v>2464</v>
      </c>
      <c r="P14" s="133"/>
      <c r="Q14" s="128" t="s">
        <v>2419</v>
      </c>
    </row>
    <row r="15" spans="1:17" ht="18" x14ac:dyDescent="0.25">
      <c r="A15" s="134" t="str">
        <f>VLOOKUP(E15,'LISTADO ATM'!$A$2:$C$899,3,0)</f>
        <v>DISTRITO NACIONAL</v>
      </c>
      <c r="B15" s="141" t="s">
        <v>2599</v>
      </c>
      <c r="C15" s="129">
        <v>44322.51190972222</v>
      </c>
      <c r="D15" s="129" t="s">
        <v>2181</v>
      </c>
      <c r="E15" s="130">
        <v>493</v>
      </c>
      <c r="F15" s="152" t="str">
        <f>VLOOKUP(E15,VIP!$A$2:$O12979,2,0)</f>
        <v>DRBR493</v>
      </c>
      <c r="G15" s="134" t="str">
        <f>VLOOKUP(E15,'LISTADO ATM'!$A$2:$B$898,2,0)</f>
        <v xml:space="preserve">ATM Oficina Haina Occidental II </v>
      </c>
      <c r="H15" s="134" t="str">
        <f>VLOOKUP(E15,VIP!$A$2:$O17900,7,FALSE)</f>
        <v>Si</v>
      </c>
      <c r="I15" s="134" t="str">
        <f>VLOOKUP(E15,VIP!$A$2:$O9865,8,FALSE)</f>
        <v>Si</v>
      </c>
      <c r="J15" s="134" t="str">
        <f>VLOOKUP(E15,VIP!$A$2:$O9815,8,FALSE)</f>
        <v>Si</v>
      </c>
      <c r="K15" s="134" t="str">
        <f>VLOOKUP(E15,VIP!$A$2:$O13389,6,0)</f>
        <v>NO</v>
      </c>
      <c r="L15" s="132" t="s">
        <v>2220</v>
      </c>
      <c r="M15" s="128" t="s">
        <v>2456</v>
      </c>
      <c r="N15" s="147" t="s">
        <v>2463</v>
      </c>
      <c r="O15" s="144" t="s">
        <v>2465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DISTRITO NACIONAL</v>
      </c>
      <c r="B16" s="141" t="s">
        <v>2598</v>
      </c>
      <c r="C16" s="129">
        <v>44322.536620370367</v>
      </c>
      <c r="D16" s="129" t="s">
        <v>2181</v>
      </c>
      <c r="E16" s="130">
        <v>911</v>
      </c>
      <c r="F16" s="152" t="str">
        <f>VLOOKUP(E16,VIP!$A$2:$O12976,2,0)</f>
        <v>DRBR911</v>
      </c>
      <c r="G16" s="134" t="str">
        <f>VLOOKUP(E16,'LISTADO ATM'!$A$2:$B$898,2,0)</f>
        <v xml:space="preserve">ATM Oficina Venezuela II </v>
      </c>
      <c r="H16" s="134" t="str">
        <f>VLOOKUP(E16,VIP!$A$2:$O17897,7,FALSE)</f>
        <v>Si</v>
      </c>
      <c r="I16" s="134" t="str">
        <f>VLOOKUP(E16,VIP!$A$2:$O9862,8,FALSE)</f>
        <v>Si</v>
      </c>
      <c r="J16" s="134" t="str">
        <f>VLOOKUP(E16,VIP!$A$2:$O9812,8,FALSE)</f>
        <v>Si</v>
      </c>
      <c r="K16" s="134" t="str">
        <f>VLOOKUP(E16,VIP!$A$2:$O13386,6,0)</f>
        <v>SI</v>
      </c>
      <c r="L16" s="132" t="s">
        <v>2428</v>
      </c>
      <c r="M16" s="128" t="s">
        <v>2456</v>
      </c>
      <c r="N16" s="147" t="s">
        <v>2463</v>
      </c>
      <c r="O16" s="144" t="s">
        <v>2465</v>
      </c>
      <c r="P16" s="133"/>
      <c r="Q16" s="128" t="s">
        <v>2428</v>
      </c>
    </row>
    <row r="17" spans="1:17" ht="18" x14ac:dyDescent="0.25">
      <c r="A17" s="134" t="str">
        <f>VLOOKUP(E17,'LISTADO ATM'!$A$2:$C$899,3,0)</f>
        <v>DISTRITO NACIONAL</v>
      </c>
      <c r="B17" s="141" t="s">
        <v>2597</v>
      </c>
      <c r="C17" s="129">
        <v>44322.546458333331</v>
      </c>
      <c r="D17" s="129" t="s">
        <v>2181</v>
      </c>
      <c r="E17" s="130">
        <v>416</v>
      </c>
      <c r="F17" s="152" t="str">
        <f>VLOOKUP(E17,VIP!$A$2:$O12974,2,0)</f>
        <v>DRBR416</v>
      </c>
      <c r="G17" s="134" t="str">
        <f>VLOOKUP(E17,'LISTADO ATM'!$A$2:$B$898,2,0)</f>
        <v xml:space="preserve">ATM Autobanco San Martín II </v>
      </c>
      <c r="H17" s="134" t="str">
        <f>VLOOKUP(E17,VIP!$A$2:$O17895,7,FALSE)</f>
        <v>Si</v>
      </c>
      <c r="I17" s="134" t="str">
        <f>VLOOKUP(E17,VIP!$A$2:$O9860,8,FALSE)</f>
        <v>Si</v>
      </c>
      <c r="J17" s="134" t="str">
        <f>VLOOKUP(E17,VIP!$A$2:$O9810,8,FALSE)</f>
        <v>Si</v>
      </c>
      <c r="K17" s="134" t="str">
        <f>VLOOKUP(E17,VIP!$A$2:$O13384,6,0)</f>
        <v>NO</v>
      </c>
      <c r="L17" s="132" t="s">
        <v>2479</v>
      </c>
      <c r="M17" s="128" t="s">
        <v>2456</v>
      </c>
      <c r="N17" s="147" t="s">
        <v>2463</v>
      </c>
      <c r="O17" s="144" t="s">
        <v>2465</v>
      </c>
      <c r="P17" s="133"/>
      <c r="Q17" s="128" t="s">
        <v>2479</v>
      </c>
    </row>
    <row r="18" spans="1:17" ht="18" x14ac:dyDescent="0.25">
      <c r="A18" s="134" t="str">
        <f>VLOOKUP(E18,'LISTADO ATM'!$A$2:$C$899,3,0)</f>
        <v>DISTRITO NACIONAL</v>
      </c>
      <c r="B18" s="141" t="s">
        <v>2596</v>
      </c>
      <c r="C18" s="129">
        <v>44322.547974537039</v>
      </c>
      <c r="D18" s="129" t="s">
        <v>2181</v>
      </c>
      <c r="E18" s="130">
        <v>821</v>
      </c>
      <c r="F18" s="152" t="str">
        <f>VLOOKUP(E18,VIP!$A$2:$O12973,2,0)</f>
        <v>DRBR821</v>
      </c>
      <c r="G18" s="134" t="str">
        <f>VLOOKUP(E18,'LISTADO ATM'!$A$2:$B$898,2,0)</f>
        <v xml:space="preserve">ATM S/M Bravo Churchill </v>
      </c>
      <c r="H18" s="134" t="str">
        <f>VLOOKUP(E18,VIP!$A$2:$O17894,7,FALSE)</f>
        <v>Si</v>
      </c>
      <c r="I18" s="134" t="str">
        <f>VLOOKUP(E18,VIP!$A$2:$O9859,8,FALSE)</f>
        <v>No</v>
      </c>
      <c r="J18" s="134" t="str">
        <f>VLOOKUP(E18,VIP!$A$2:$O9809,8,FALSE)</f>
        <v>No</v>
      </c>
      <c r="K18" s="134" t="str">
        <f>VLOOKUP(E18,VIP!$A$2:$O13383,6,0)</f>
        <v>SI</v>
      </c>
      <c r="L18" s="132" t="s">
        <v>2220</v>
      </c>
      <c r="M18" s="128" t="s">
        <v>2456</v>
      </c>
      <c r="N18" s="147" t="s">
        <v>2463</v>
      </c>
      <c r="O18" s="144" t="s">
        <v>2465</v>
      </c>
      <c r="P18" s="133"/>
      <c r="Q18" s="128" t="s">
        <v>2220</v>
      </c>
    </row>
    <row r="19" spans="1:17" ht="18" x14ac:dyDescent="0.25">
      <c r="A19" s="134" t="str">
        <f>VLOOKUP(E19,'LISTADO ATM'!$A$2:$C$899,3,0)</f>
        <v>DISTRITO NACIONAL</v>
      </c>
      <c r="B19" s="141" t="s">
        <v>2595</v>
      </c>
      <c r="C19" s="129">
        <v>44322.555462962962</v>
      </c>
      <c r="D19" s="129" t="s">
        <v>2459</v>
      </c>
      <c r="E19" s="130">
        <v>13</v>
      </c>
      <c r="F19" s="152" t="str">
        <f>VLOOKUP(E19,VIP!$A$2:$O12972,2,0)</f>
        <v>DRBR013</v>
      </c>
      <c r="G19" s="134" t="str">
        <f>VLOOKUP(E19,'LISTADO ATM'!$A$2:$B$898,2,0)</f>
        <v xml:space="preserve">ATM CDEEE </v>
      </c>
      <c r="H19" s="134" t="str">
        <f>VLOOKUP(E19,VIP!$A$2:$O17893,7,FALSE)</f>
        <v>Si</v>
      </c>
      <c r="I19" s="134" t="str">
        <f>VLOOKUP(E19,VIP!$A$2:$O9858,8,FALSE)</f>
        <v>Si</v>
      </c>
      <c r="J19" s="134" t="str">
        <f>VLOOKUP(E19,VIP!$A$2:$O9808,8,FALSE)</f>
        <v>Si</v>
      </c>
      <c r="K19" s="134" t="str">
        <f>VLOOKUP(E19,VIP!$A$2:$O13382,6,0)</f>
        <v>NO</v>
      </c>
      <c r="L19" s="132" t="s">
        <v>2450</v>
      </c>
      <c r="M19" s="128" t="s">
        <v>2456</v>
      </c>
      <c r="N19" s="147" t="s">
        <v>2463</v>
      </c>
      <c r="O19" s="144" t="s">
        <v>2464</v>
      </c>
      <c r="P19" s="133"/>
      <c r="Q19" s="128" t="s">
        <v>2450</v>
      </c>
    </row>
    <row r="20" spans="1:17" ht="18" x14ac:dyDescent="0.25">
      <c r="A20" s="134" t="str">
        <f>VLOOKUP(E20,'LISTADO ATM'!$A$2:$C$899,3,0)</f>
        <v>DISTRITO NACIONAL</v>
      </c>
      <c r="B20" s="141" t="s">
        <v>2594</v>
      </c>
      <c r="C20" s="129">
        <v>44322.560173611113</v>
      </c>
      <c r="D20" s="129" t="s">
        <v>2459</v>
      </c>
      <c r="E20" s="130">
        <v>879</v>
      </c>
      <c r="F20" s="152" t="str">
        <f>VLOOKUP(E20,VIP!$A$2:$O12970,2,0)</f>
        <v>DRBR879</v>
      </c>
      <c r="G20" s="134" t="str">
        <f>VLOOKUP(E20,'LISTADO ATM'!$A$2:$B$898,2,0)</f>
        <v xml:space="preserve">ATM Plaza Metropolitana </v>
      </c>
      <c r="H20" s="134" t="str">
        <f>VLOOKUP(E20,VIP!$A$2:$O17891,7,FALSE)</f>
        <v>Si</v>
      </c>
      <c r="I20" s="134" t="str">
        <f>VLOOKUP(E20,VIP!$A$2:$O9856,8,FALSE)</f>
        <v>Si</v>
      </c>
      <c r="J20" s="134" t="str">
        <f>VLOOKUP(E20,VIP!$A$2:$O9806,8,FALSE)</f>
        <v>Si</v>
      </c>
      <c r="K20" s="134" t="str">
        <f>VLOOKUP(E20,VIP!$A$2:$O13380,6,0)</f>
        <v>NO</v>
      </c>
      <c r="L20" s="132" t="s">
        <v>2450</v>
      </c>
      <c r="M20" s="128" t="s">
        <v>2456</v>
      </c>
      <c r="N20" s="147" t="s">
        <v>2463</v>
      </c>
      <c r="O20" s="144" t="s">
        <v>2464</v>
      </c>
      <c r="P20" s="133"/>
      <c r="Q20" s="128" t="s">
        <v>2450</v>
      </c>
    </row>
    <row r="21" spans="1:17" ht="18" x14ac:dyDescent="0.25">
      <c r="A21" s="134" t="str">
        <f>VLOOKUP(E21,'LISTADO ATM'!$A$2:$C$899,3,0)</f>
        <v>ESTE</v>
      </c>
      <c r="B21" s="141" t="s">
        <v>2593</v>
      </c>
      <c r="C21" s="129">
        <v>44322.561782407407</v>
      </c>
      <c r="D21" s="129" t="s">
        <v>2459</v>
      </c>
      <c r="E21" s="130">
        <v>211</v>
      </c>
      <c r="F21" s="152" t="str">
        <f>VLOOKUP(E21,VIP!$A$2:$O12967,2,0)</f>
        <v>DRBR211</v>
      </c>
      <c r="G21" s="134" t="str">
        <f>VLOOKUP(E21,'LISTADO ATM'!$A$2:$B$898,2,0)</f>
        <v xml:space="preserve">ATM Oficina La Romana I </v>
      </c>
      <c r="H21" s="134" t="str">
        <f>VLOOKUP(E21,VIP!$A$2:$O17888,7,FALSE)</f>
        <v>Si</v>
      </c>
      <c r="I21" s="134" t="str">
        <f>VLOOKUP(E21,VIP!$A$2:$O9853,8,FALSE)</f>
        <v>Si</v>
      </c>
      <c r="J21" s="134" t="str">
        <f>VLOOKUP(E21,VIP!$A$2:$O9803,8,FALSE)</f>
        <v>Si</v>
      </c>
      <c r="K21" s="134" t="str">
        <f>VLOOKUP(E21,VIP!$A$2:$O13377,6,0)</f>
        <v>NO</v>
      </c>
      <c r="L21" s="132" t="s">
        <v>2419</v>
      </c>
      <c r="M21" s="128" t="s">
        <v>2456</v>
      </c>
      <c r="N21" s="147" t="s">
        <v>2463</v>
      </c>
      <c r="O21" s="144" t="s">
        <v>2464</v>
      </c>
      <c r="P21" s="133"/>
      <c r="Q21" s="128" t="s">
        <v>2419</v>
      </c>
    </row>
    <row r="22" spans="1:17" ht="18" x14ac:dyDescent="0.25">
      <c r="A22" s="134" t="str">
        <f>VLOOKUP(E22,'LISTADO ATM'!$A$2:$C$899,3,0)</f>
        <v>ESTE</v>
      </c>
      <c r="B22" s="141" t="s">
        <v>2592</v>
      </c>
      <c r="C22" s="129">
        <v>44322.570555555554</v>
      </c>
      <c r="D22" s="129" t="s">
        <v>2181</v>
      </c>
      <c r="E22" s="130">
        <v>213</v>
      </c>
      <c r="F22" s="152" t="str">
        <f>VLOOKUP(E22,VIP!$A$2:$O12966,2,0)</f>
        <v>DRBR213</v>
      </c>
      <c r="G22" s="134" t="str">
        <f>VLOOKUP(E22,'LISTADO ATM'!$A$2:$B$898,2,0)</f>
        <v xml:space="preserve">ATM Almacenes Iberia (La Romana) </v>
      </c>
      <c r="H22" s="134" t="str">
        <f>VLOOKUP(E22,VIP!$A$2:$O17887,7,FALSE)</f>
        <v>Si</v>
      </c>
      <c r="I22" s="134" t="str">
        <f>VLOOKUP(E22,VIP!$A$2:$O9852,8,FALSE)</f>
        <v>Si</v>
      </c>
      <c r="J22" s="134" t="str">
        <f>VLOOKUP(E22,VIP!$A$2:$O9802,8,FALSE)</f>
        <v>Si</v>
      </c>
      <c r="K22" s="134" t="str">
        <f>VLOOKUP(E22,VIP!$A$2:$O13376,6,0)</f>
        <v>NO</v>
      </c>
      <c r="L22" s="132" t="s">
        <v>2246</v>
      </c>
      <c r="M22" s="128" t="s">
        <v>2456</v>
      </c>
      <c r="N22" s="147" t="s">
        <v>2463</v>
      </c>
      <c r="O22" s="144" t="s">
        <v>2465</v>
      </c>
      <c r="P22" s="133"/>
      <c r="Q22" s="128" t="s">
        <v>2246</v>
      </c>
    </row>
    <row r="23" spans="1:17" ht="18" x14ac:dyDescent="0.25">
      <c r="A23" s="134" t="str">
        <f>VLOOKUP(E23,'LISTADO ATM'!$A$2:$C$899,3,0)</f>
        <v>DISTRITO NACIONAL</v>
      </c>
      <c r="B23" s="141" t="s">
        <v>2591</v>
      </c>
      <c r="C23" s="129">
        <v>44322.585057870368</v>
      </c>
      <c r="D23" s="129" t="s">
        <v>2181</v>
      </c>
      <c r="E23" s="130">
        <v>165</v>
      </c>
      <c r="F23" s="152" t="str">
        <f>VLOOKUP(E23,VIP!$A$2:$O12964,2,0)</f>
        <v>DRBR165</v>
      </c>
      <c r="G23" s="134" t="str">
        <f>VLOOKUP(E23,'LISTADO ATM'!$A$2:$B$898,2,0)</f>
        <v>ATM Autoservicio Megacentro</v>
      </c>
      <c r="H23" s="134" t="str">
        <f>VLOOKUP(E23,VIP!$A$2:$O17885,7,FALSE)</f>
        <v>Si</v>
      </c>
      <c r="I23" s="134" t="str">
        <f>VLOOKUP(E23,VIP!$A$2:$O9850,8,FALSE)</f>
        <v>Si</v>
      </c>
      <c r="J23" s="134" t="str">
        <f>VLOOKUP(E23,VIP!$A$2:$O9800,8,FALSE)</f>
        <v>Si</v>
      </c>
      <c r="K23" s="134" t="str">
        <f>VLOOKUP(E23,VIP!$A$2:$O13374,6,0)</f>
        <v>SI</v>
      </c>
      <c r="L23" s="132" t="s">
        <v>2479</v>
      </c>
      <c r="M23" s="128" t="s">
        <v>2456</v>
      </c>
      <c r="N23" s="147" t="s">
        <v>2463</v>
      </c>
      <c r="O23" s="144" t="s">
        <v>2465</v>
      </c>
      <c r="P23" s="133"/>
      <c r="Q23" s="128" t="s">
        <v>2479</v>
      </c>
    </row>
    <row r="24" spans="1:17" ht="18" x14ac:dyDescent="0.25">
      <c r="A24" s="134" t="str">
        <f>VLOOKUP(E24,'LISTADO ATM'!$A$2:$C$899,3,0)</f>
        <v>DISTRITO NACIONAL</v>
      </c>
      <c r="B24" s="141" t="s">
        <v>2590</v>
      </c>
      <c r="C24" s="129">
        <v>44322.61515046296</v>
      </c>
      <c r="D24" s="129" t="s">
        <v>2483</v>
      </c>
      <c r="E24" s="130">
        <v>70</v>
      </c>
      <c r="F24" s="152" t="str">
        <f>VLOOKUP(E24,VIP!$A$2:$O12962,2,0)</f>
        <v>DRBR070</v>
      </c>
      <c r="G24" s="134" t="str">
        <f>VLOOKUP(E24,'LISTADO ATM'!$A$2:$B$898,2,0)</f>
        <v xml:space="preserve">ATM Autoservicio Plaza Lama Zona Oriental </v>
      </c>
      <c r="H24" s="134" t="str">
        <f>VLOOKUP(E24,VIP!$A$2:$O17883,7,FALSE)</f>
        <v>Si</v>
      </c>
      <c r="I24" s="134" t="str">
        <f>VLOOKUP(E24,VIP!$A$2:$O9848,8,FALSE)</f>
        <v>Si</v>
      </c>
      <c r="J24" s="134" t="str">
        <f>VLOOKUP(E24,VIP!$A$2:$O9798,8,FALSE)</f>
        <v>Si</v>
      </c>
      <c r="K24" s="134" t="str">
        <f>VLOOKUP(E24,VIP!$A$2:$O13372,6,0)</f>
        <v>NO</v>
      </c>
      <c r="L24" s="132" t="s">
        <v>2575</v>
      </c>
      <c r="M24" s="128" t="s">
        <v>2456</v>
      </c>
      <c r="N24" s="147" t="s">
        <v>2463</v>
      </c>
      <c r="O24" s="144" t="s">
        <v>2484</v>
      </c>
      <c r="P24" s="133"/>
      <c r="Q24" s="128" t="s">
        <v>2575</v>
      </c>
    </row>
    <row r="25" spans="1:17" ht="18" x14ac:dyDescent="0.25">
      <c r="A25" s="134" t="str">
        <f>VLOOKUP(E25,'LISTADO ATM'!$A$2:$C$899,3,0)</f>
        <v>NORTE</v>
      </c>
      <c r="B25" s="141">
        <v>3335878060</v>
      </c>
      <c r="C25" s="129">
        <v>44322.62777777778</v>
      </c>
      <c r="D25" s="129" t="s">
        <v>2182</v>
      </c>
      <c r="E25" s="130">
        <v>647</v>
      </c>
      <c r="F25" s="152" t="str">
        <f>VLOOKUP(E25,VIP!$A$2:$O12981,2,0)</f>
        <v>DRBR254</v>
      </c>
      <c r="G25" s="134" t="str">
        <f>VLOOKUP(E25,'LISTADO ATM'!$A$2:$B$898,2,0)</f>
        <v xml:space="preserve">ATM CORAASAN </v>
      </c>
      <c r="H25" s="134" t="str">
        <f>VLOOKUP(E25,VIP!$A$2:$O17902,7,FALSE)</f>
        <v>Si</v>
      </c>
      <c r="I25" s="134" t="str">
        <f>VLOOKUP(E25,VIP!$A$2:$O9867,8,FALSE)</f>
        <v>Si</v>
      </c>
      <c r="J25" s="134" t="str">
        <f>VLOOKUP(E25,VIP!$A$2:$O9817,8,FALSE)</f>
        <v>Si</v>
      </c>
      <c r="K25" s="134" t="str">
        <f>VLOOKUP(E25,VIP!$A$2:$O13391,6,0)</f>
        <v>NO</v>
      </c>
      <c r="L25" s="132" t="s">
        <v>2246</v>
      </c>
      <c r="M25" s="128" t="s">
        <v>2456</v>
      </c>
      <c r="N25" s="147" t="s">
        <v>2463</v>
      </c>
      <c r="O25" s="144" t="s">
        <v>2492</v>
      </c>
      <c r="P25" s="133"/>
      <c r="Q25" s="128" t="s">
        <v>2246</v>
      </c>
    </row>
    <row r="26" spans="1:17" ht="18" x14ac:dyDescent="0.25">
      <c r="A26" s="134" t="str">
        <f>VLOOKUP(E26,'LISTADO ATM'!$A$2:$C$899,3,0)</f>
        <v>SUR</v>
      </c>
      <c r="B26" s="141" t="s">
        <v>2616</v>
      </c>
      <c r="C26" s="129">
        <v>44322.658321759256</v>
      </c>
      <c r="D26" s="129" t="s">
        <v>2181</v>
      </c>
      <c r="E26" s="130">
        <v>84</v>
      </c>
      <c r="F26" s="152" t="str">
        <f>VLOOKUP(E26,VIP!$A$2:$O13012,2,0)</f>
        <v>DRBR084</v>
      </c>
      <c r="G26" s="134" t="str">
        <f>VLOOKUP(E26,'LISTADO ATM'!$A$2:$B$898,2,0)</f>
        <v xml:space="preserve">ATM Oficina Multicentro Sirena San Cristóbal </v>
      </c>
      <c r="H26" s="134" t="str">
        <f>VLOOKUP(E26,VIP!$A$2:$O17933,7,FALSE)</f>
        <v>Si</v>
      </c>
      <c r="I26" s="134" t="str">
        <f>VLOOKUP(E26,VIP!$A$2:$O9898,8,FALSE)</f>
        <v>Si</v>
      </c>
      <c r="J26" s="134" t="str">
        <f>VLOOKUP(E26,VIP!$A$2:$O9848,8,FALSE)</f>
        <v>Si</v>
      </c>
      <c r="K26" s="134" t="str">
        <f>VLOOKUP(E26,VIP!$A$2:$O13422,6,0)</f>
        <v>SI</v>
      </c>
      <c r="L26" s="132" t="s">
        <v>2220</v>
      </c>
      <c r="M26" s="128" t="s">
        <v>2456</v>
      </c>
      <c r="N26" s="147" t="s">
        <v>2463</v>
      </c>
      <c r="O26" s="144" t="s">
        <v>2465</v>
      </c>
      <c r="P26" s="133"/>
      <c r="Q26" s="128" t="s">
        <v>2220</v>
      </c>
    </row>
    <row r="27" spans="1:17" ht="18" x14ac:dyDescent="0.25">
      <c r="A27" s="134" t="str">
        <f>VLOOKUP(E27,'LISTADO ATM'!$A$2:$C$899,3,0)</f>
        <v>DISTRITO NACIONAL</v>
      </c>
      <c r="B27" s="141" t="s">
        <v>2615</v>
      </c>
      <c r="C27" s="129">
        <v>44322.682546296295</v>
      </c>
      <c r="D27" s="129" t="s">
        <v>2459</v>
      </c>
      <c r="E27" s="130">
        <v>235</v>
      </c>
      <c r="F27" s="152" t="str">
        <f>VLOOKUP(E27,VIP!$A$2:$O13011,2,0)</f>
        <v>DRBR235</v>
      </c>
      <c r="G27" s="134" t="str">
        <f>VLOOKUP(E27,'LISTADO ATM'!$A$2:$B$898,2,0)</f>
        <v xml:space="preserve">ATM Oficina Multicentro La Sirena San Isidro </v>
      </c>
      <c r="H27" s="134" t="str">
        <f>VLOOKUP(E27,VIP!$A$2:$O17932,7,FALSE)</f>
        <v>Si</v>
      </c>
      <c r="I27" s="134" t="str">
        <f>VLOOKUP(E27,VIP!$A$2:$O9897,8,FALSE)</f>
        <v>Si</v>
      </c>
      <c r="J27" s="134" t="str">
        <f>VLOOKUP(E27,VIP!$A$2:$O9847,8,FALSE)</f>
        <v>Si</v>
      </c>
      <c r="K27" s="134" t="str">
        <f>VLOOKUP(E27,VIP!$A$2:$O13421,6,0)</f>
        <v>SI</v>
      </c>
      <c r="L27" s="132" t="s">
        <v>2419</v>
      </c>
      <c r="M27" s="128" t="s">
        <v>2456</v>
      </c>
      <c r="N27" s="147" t="s">
        <v>2463</v>
      </c>
      <c r="O27" s="144" t="s">
        <v>2464</v>
      </c>
      <c r="P27" s="133"/>
      <c r="Q27" s="128" t="s">
        <v>2419</v>
      </c>
    </row>
    <row r="28" spans="1:17" ht="18" x14ac:dyDescent="0.25">
      <c r="A28" s="134" t="str">
        <f>VLOOKUP(E28,'LISTADO ATM'!$A$2:$C$899,3,0)</f>
        <v>SUR</v>
      </c>
      <c r="B28" s="141" t="s">
        <v>2614</v>
      </c>
      <c r="C28" s="129">
        <v>44322.695937500001</v>
      </c>
      <c r="D28" s="129" t="s">
        <v>2459</v>
      </c>
      <c r="E28" s="130">
        <v>750</v>
      </c>
      <c r="F28" s="152" t="str">
        <f>VLOOKUP(E28,VIP!$A$2:$O13010,2,0)</f>
        <v>DRBR265</v>
      </c>
      <c r="G28" s="134" t="str">
        <f>VLOOKUP(E28,'LISTADO ATM'!$A$2:$B$898,2,0)</f>
        <v xml:space="preserve">ATM UNP Duvergé </v>
      </c>
      <c r="H28" s="134" t="str">
        <f>VLOOKUP(E28,VIP!$A$2:$O17931,7,FALSE)</f>
        <v>Si</v>
      </c>
      <c r="I28" s="134" t="str">
        <f>VLOOKUP(E28,VIP!$A$2:$O9896,8,FALSE)</f>
        <v>Si</v>
      </c>
      <c r="J28" s="134" t="str">
        <f>VLOOKUP(E28,VIP!$A$2:$O9846,8,FALSE)</f>
        <v>Si</v>
      </c>
      <c r="K28" s="134" t="str">
        <f>VLOOKUP(E28,VIP!$A$2:$O13420,6,0)</f>
        <v>SI</v>
      </c>
      <c r="L28" s="132" t="s">
        <v>2419</v>
      </c>
      <c r="M28" s="128" t="s">
        <v>2456</v>
      </c>
      <c r="N28" s="147" t="s">
        <v>2463</v>
      </c>
      <c r="O28" s="144" t="s">
        <v>2464</v>
      </c>
      <c r="P28" s="133"/>
      <c r="Q28" s="128" t="s">
        <v>2419</v>
      </c>
    </row>
    <row r="29" spans="1:17" s="96" customFormat="1" ht="18" x14ac:dyDescent="0.25">
      <c r="A29" s="134" t="str">
        <f>VLOOKUP(E29,'LISTADO ATM'!$A$2:$C$899,3,0)</f>
        <v>DISTRITO NACIONAL</v>
      </c>
      <c r="B29" s="141" t="s">
        <v>2613</v>
      </c>
      <c r="C29" s="129">
        <v>44322.702581018515</v>
      </c>
      <c r="D29" s="129" t="s">
        <v>2459</v>
      </c>
      <c r="E29" s="130">
        <v>949</v>
      </c>
      <c r="F29" s="153" t="str">
        <f>VLOOKUP(E29,VIP!$A$2:$O13009,2,0)</f>
        <v>DRBR23D</v>
      </c>
      <c r="G29" s="134" t="str">
        <f>VLOOKUP(E29,'LISTADO ATM'!$A$2:$B$898,2,0)</f>
        <v xml:space="preserve">ATM S/M Bravo San Isidro Coral Mall </v>
      </c>
      <c r="H29" s="134" t="str">
        <f>VLOOKUP(E29,VIP!$A$2:$O17930,7,FALSE)</f>
        <v>Si</v>
      </c>
      <c r="I29" s="134" t="str">
        <f>VLOOKUP(E29,VIP!$A$2:$O9895,8,FALSE)</f>
        <v>No</v>
      </c>
      <c r="J29" s="134" t="str">
        <f>VLOOKUP(E29,VIP!$A$2:$O9845,8,FALSE)</f>
        <v>No</v>
      </c>
      <c r="K29" s="134" t="str">
        <f>VLOOKUP(E29,VIP!$A$2:$O13419,6,0)</f>
        <v>NO</v>
      </c>
      <c r="L29" s="132" t="s">
        <v>2450</v>
      </c>
      <c r="M29" s="128" t="s">
        <v>2456</v>
      </c>
      <c r="N29" s="147" t="s">
        <v>2463</v>
      </c>
      <c r="O29" s="144" t="s">
        <v>2464</v>
      </c>
      <c r="P29" s="133"/>
      <c r="Q29" s="128" t="s">
        <v>2450</v>
      </c>
    </row>
    <row r="30" spans="1:17" s="96" customFormat="1" ht="18" x14ac:dyDescent="0.25">
      <c r="A30" s="134" t="str">
        <f>VLOOKUP(E30,'LISTADO ATM'!$A$2:$C$899,3,0)</f>
        <v>ESTE</v>
      </c>
      <c r="B30" s="141" t="s">
        <v>2612</v>
      </c>
      <c r="C30" s="129">
        <v>44322.716446759259</v>
      </c>
      <c r="D30" s="129" t="s">
        <v>2181</v>
      </c>
      <c r="E30" s="130">
        <v>822</v>
      </c>
      <c r="F30" s="153" t="str">
        <f>VLOOKUP(E30,VIP!$A$2:$O13007,2,0)</f>
        <v>DRBR822</v>
      </c>
      <c r="G30" s="134" t="str">
        <f>VLOOKUP(E30,'LISTADO ATM'!$A$2:$B$898,2,0)</f>
        <v xml:space="preserve">ATM INDUSPALMA </v>
      </c>
      <c r="H30" s="134" t="str">
        <f>VLOOKUP(E30,VIP!$A$2:$O17928,7,FALSE)</f>
        <v>Si</v>
      </c>
      <c r="I30" s="134" t="str">
        <f>VLOOKUP(E30,VIP!$A$2:$O9893,8,FALSE)</f>
        <v>Si</v>
      </c>
      <c r="J30" s="134" t="str">
        <f>VLOOKUP(E30,VIP!$A$2:$O9843,8,FALSE)</f>
        <v>Si</v>
      </c>
      <c r="K30" s="134" t="str">
        <f>VLOOKUP(E30,VIP!$A$2:$O13417,6,0)</f>
        <v>NO</v>
      </c>
      <c r="L30" s="132" t="s">
        <v>2246</v>
      </c>
      <c r="M30" s="128" t="s">
        <v>2456</v>
      </c>
      <c r="N30" s="147" t="s">
        <v>2463</v>
      </c>
      <c r="O30" s="144" t="s">
        <v>2465</v>
      </c>
      <c r="P30" s="133"/>
      <c r="Q30" s="128" t="s">
        <v>2246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2611</v>
      </c>
      <c r="C31" s="129">
        <v>44322.717094907406</v>
      </c>
      <c r="D31" s="129" t="s">
        <v>2181</v>
      </c>
      <c r="E31" s="130">
        <v>889</v>
      </c>
      <c r="F31" s="153" t="str">
        <f>VLOOKUP(E31,VIP!$A$2:$O13006,2,0)</f>
        <v>DRBR889</v>
      </c>
      <c r="G31" s="134" t="str">
        <f>VLOOKUP(E31,'LISTADO ATM'!$A$2:$B$898,2,0)</f>
        <v>ATM Oficina Plaza Lama Máximo Gómez II</v>
      </c>
      <c r="H31" s="134" t="str">
        <f>VLOOKUP(E31,VIP!$A$2:$O17927,7,FALSE)</f>
        <v>Si</v>
      </c>
      <c r="I31" s="134" t="str">
        <f>VLOOKUP(E31,VIP!$A$2:$O9892,8,FALSE)</f>
        <v>Si</v>
      </c>
      <c r="J31" s="134" t="str">
        <f>VLOOKUP(E31,VIP!$A$2:$O9842,8,FALSE)</f>
        <v>Si</v>
      </c>
      <c r="K31" s="134" t="str">
        <f>VLOOKUP(E31,VIP!$A$2:$O13416,6,0)</f>
        <v>NO</v>
      </c>
      <c r="L31" s="132" t="s">
        <v>2422</v>
      </c>
      <c r="M31" s="128" t="s">
        <v>2456</v>
      </c>
      <c r="N31" s="147" t="s">
        <v>2463</v>
      </c>
      <c r="O31" s="144" t="s">
        <v>2465</v>
      </c>
      <c r="P31" s="133"/>
      <c r="Q31" s="128" t="s">
        <v>2422</v>
      </c>
    </row>
    <row r="32" spans="1:17" s="96" customFormat="1" ht="18" x14ac:dyDescent="0.25">
      <c r="A32" s="134" t="str">
        <f>VLOOKUP(E32,'LISTADO ATM'!$A$2:$C$899,3,0)</f>
        <v>NORTE</v>
      </c>
      <c r="B32" s="141" t="s">
        <v>2610</v>
      </c>
      <c r="C32" s="129">
        <v>44322.717673611114</v>
      </c>
      <c r="D32" s="129" t="s">
        <v>2182</v>
      </c>
      <c r="E32" s="130">
        <v>119</v>
      </c>
      <c r="F32" s="153" t="str">
        <f>VLOOKUP(E32,VIP!$A$2:$O13005,2,0)</f>
        <v>DRBR119</v>
      </c>
      <c r="G32" s="134" t="str">
        <f>VLOOKUP(E32,'LISTADO ATM'!$A$2:$B$898,2,0)</f>
        <v>ATM Oficina La Barranquita</v>
      </c>
      <c r="H32" s="134" t="str">
        <f>VLOOKUP(E32,VIP!$A$2:$O17926,7,FALSE)</f>
        <v>N/A</v>
      </c>
      <c r="I32" s="134" t="str">
        <f>VLOOKUP(E32,VIP!$A$2:$O9891,8,FALSE)</f>
        <v>N/A</v>
      </c>
      <c r="J32" s="134" t="str">
        <f>VLOOKUP(E32,VIP!$A$2:$O9841,8,FALSE)</f>
        <v>N/A</v>
      </c>
      <c r="K32" s="134" t="str">
        <f>VLOOKUP(E32,VIP!$A$2:$O13415,6,0)</f>
        <v>N/A</v>
      </c>
      <c r="L32" s="132" t="s">
        <v>2220</v>
      </c>
      <c r="M32" s="128" t="s">
        <v>2456</v>
      </c>
      <c r="N32" s="147" t="s">
        <v>2463</v>
      </c>
      <c r="O32" s="144" t="s">
        <v>2492</v>
      </c>
      <c r="P32" s="133"/>
      <c r="Q32" s="128" t="s">
        <v>2220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2609</v>
      </c>
      <c r="C33" s="129">
        <v>44322.718402777777</v>
      </c>
      <c r="D33" s="129" t="s">
        <v>2181</v>
      </c>
      <c r="E33" s="130">
        <v>904</v>
      </c>
      <c r="F33" s="153" t="str">
        <f>VLOOKUP(E33,VIP!$A$2:$O13004,2,0)</f>
        <v>DRBR24B</v>
      </c>
      <c r="G33" s="134" t="str">
        <f>VLOOKUP(E33,'LISTADO ATM'!$A$2:$B$898,2,0)</f>
        <v xml:space="preserve">ATM Oficina Multicentro La Sirena Churchill </v>
      </c>
      <c r="H33" s="134" t="str">
        <f>VLOOKUP(E33,VIP!$A$2:$O17925,7,FALSE)</f>
        <v>Si</v>
      </c>
      <c r="I33" s="134" t="str">
        <f>VLOOKUP(E33,VIP!$A$2:$O9890,8,FALSE)</f>
        <v>Si</v>
      </c>
      <c r="J33" s="134" t="str">
        <f>VLOOKUP(E33,VIP!$A$2:$O9840,8,FALSE)</f>
        <v>Si</v>
      </c>
      <c r="K33" s="134" t="str">
        <f>VLOOKUP(E33,VIP!$A$2:$O13414,6,0)</f>
        <v>SI</v>
      </c>
      <c r="L33" s="132" t="s">
        <v>2220</v>
      </c>
      <c r="M33" s="128" t="s">
        <v>2456</v>
      </c>
      <c r="N33" s="147" t="s">
        <v>2463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2608</v>
      </c>
      <c r="C34" s="129">
        <v>44322.71943287037</v>
      </c>
      <c r="D34" s="129" t="s">
        <v>2181</v>
      </c>
      <c r="E34" s="130">
        <v>672</v>
      </c>
      <c r="F34" s="153" t="str">
        <f>VLOOKUP(E34,VIP!$A$2:$O13002,2,0)</f>
        <v>DRBR672</v>
      </c>
      <c r="G34" s="134" t="str">
        <f>VLOOKUP(E34,'LISTADO ATM'!$A$2:$B$898,2,0)</f>
        <v>ATM Destacamento Policía Nacional La Victoria</v>
      </c>
      <c r="H34" s="134" t="str">
        <f>VLOOKUP(E34,VIP!$A$2:$O17923,7,FALSE)</f>
        <v>Si</v>
      </c>
      <c r="I34" s="134" t="str">
        <f>VLOOKUP(E34,VIP!$A$2:$O9888,8,FALSE)</f>
        <v>Si</v>
      </c>
      <c r="J34" s="134" t="str">
        <f>VLOOKUP(E34,VIP!$A$2:$O9838,8,FALSE)</f>
        <v>Si</v>
      </c>
      <c r="K34" s="134" t="str">
        <f>VLOOKUP(E34,VIP!$A$2:$O13412,6,0)</f>
        <v>SI</v>
      </c>
      <c r="L34" s="132" t="s">
        <v>2220</v>
      </c>
      <c r="M34" s="128" t="s">
        <v>2456</v>
      </c>
      <c r="N34" s="147" t="s">
        <v>2463</v>
      </c>
      <c r="O34" s="144" t="s">
        <v>2465</v>
      </c>
      <c r="P34" s="133"/>
      <c r="Q34" s="128" t="s">
        <v>2220</v>
      </c>
    </row>
    <row r="35" spans="1:17" s="96" customFormat="1" ht="18" x14ac:dyDescent="0.25">
      <c r="A35" s="134" t="str">
        <f>VLOOKUP(E35,'LISTADO ATM'!$A$2:$C$899,3,0)</f>
        <v>DISTRITO NACIONAL</v>
      </c>
      <c r="B35" s="141" t="s">
        <v>2607</v>
      </c>
      <c r="C35" s="129">
        <v>44322.720011574071</v>
      </c>
      <c r="D35" s="129" t="s">
        <v>2181</v>
      </c>
      <c r="E35" s="130">
        <v>710</v>
      </c>
      <c r="F35" s="153" t="str">
        <f>VLOOKUP(E35,VIP!$A$2:$O13001,2,0)</f>
        <v>DRBR506</v>
      </c>
      <c r="G35" s="134" t="str">
        <f>VLOOKUP(E35,'LISTADO ATM'!$A$2:$B$898,2,0)</f>
        <v xml:space="preserve">ATM S/M Soberano </v>
      </c>
      <c r="H35" s="134" t="str">
        <f>VLOOKUP(E35,VIP!$A$2:$O17922,7,FALSE)</f>
        <v>Si</v>
      </c>
      <c r="I35" s="134" t="str">
        <f>VLOOKUP(E35,VIP!$A$2:$O9887,8,FALSE)</f>
        <v>Si</v>
      </c>
      <c r="J35" s="134" t="str">
        <f>VLOOKUP(E35,VIP!$A$2:$O9837,8,FALSE)</f>
        <v>Si</v>
      </c>
      <c r="K35" s="134" t="str">
        <f>VLOOKUP(E35,VIP!$A$2:$O13411,6,0)</f>
        <v>NO</v>
      </c>
      <c r="L35" s="132" t="s">
        <v>2422</v>
      </c>
      <c r="M35" s="128" t="s">
        <v>2456</v>
      </c>
      <c r="N35" s="147" t="s">
        <v>2463</v>
      </c>
      <c r="O35" s="144" t="s">
        <v>2465</v>
      </c>
      <c r="P35" s="133"/>
      <c r="Q35" s="128" t="s">
        <v>2422</v>
      </c>
    </row>
    <row r="36" spans="1:17" s="96" customFormat="1" ht="18" x14ac:dyDescent="0.25">
      <c r="A36" s="134" t="str">
        <f>VLOOKUP(E36,'LISTADO ATM'!$A$2:$C$899,3,0)</f>
        <v>ESTE</v>
      </c>
      <c r="B36" s="141" t="s">
        <v>2606</v>
      </c>
      <c r="C36" s="129">
        <v>44322.720543981479</v>
      </c>
      <c r="D36" s="129" t="s">
        <v>2181</v>
      </c>
      <c r="E36" s="130">
        <v>121</v>
      </c>
      <c r="F36" s="153" t="str">
        <f>VLOOKUP(E36,VIP!$A$2:$O13000,2,0)</f>
        <v>DRBR121</v>
      </c>
      <c r="G36" s="134" t="str">
        <f>VLOOKUP(E36,'LISTADO ATM'!$A$2:$B$898,2,0)</f>
        <v xml:space="preserve">ATM Oficina Bayaguana </v>
      </c>
      <c r="H36" s="134" t="str">
        <f>VLOOKUP(E36,VIP!$A$2:$O17921,7,FALSE)</f>
        <v>Si</v>
      </c>
      <c r="I36" s="134" t="str">
        <f>VLOOKUP(E36,VIP!$A$2:$O9886,8,FALSE)</f>
        <v>Si</v>
      </c>
      <c r="J36" s="134" t="str">
        <f>VLOOKUP(E36,VIP!$A$2:$O9836,8,FALSE)</f>
        <v>Si</v>
      </c>
      <c r="K36" s="134" t="str">
        <f>VLOOKUP(E36,VIP!$A$2:$O13410,6,0)</f>
        <v>SI</v>
      </c>
      <c r="L36" s="132" t="s">
        <v>2422</v>
      </c>
      <c r="M36" s="128" t="s">
        <v>2456</v>
      </c>
      <c r="N36" s="147" t="s">
        <v>2463</v>
      </c>
      <c r="O36" s="144" t="s">
        <v>2465</v>
      </c>
      <c r="P36" s="133"/>
      <c r="Q36" s="128" t="s">
        <v>2422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2605</v>
      </c>
      <c r="C37" s="129">
        <v>44322.777453703704</v>
      </c>
      <c r="D37" s="129" t="s">
        <v>2181</v>
      </c>
      <c r="E37" s="130">
        <v>517</v>
      </c>
      <c r="F37" s="153" t="str">
        <f>VLOOKUP(E37,VIP!$A$2:$O12999,2,0)</f>
        <v>DRBR517</v>
      </c>
      <c r="G37" s="134" t="str">
        <f>VLOOKUP(E37,'LISTADO ATM'!$A$2:$B$898,2,0)</f>
        <v xml:space="preserve">ATM Autobanco Oficina Sans Soucí </v>
      </c>
      <c r="H37" s="134" t="str">
        <f>VLOOKUP(E37,VIP!$A$2:$O17920,7,FALSE)</f>
        <v>Si</v>
      </c>
      <c r="I37" s="134" t="str">
        <f>VLOOKUP(E37,VIP!$A$2:$O9885,8,FALSE)</f>
        <v>Si</v>
      </c>
      <c r="J37" s="134" t="str">
        <f>VLOOKUP(E37,VIP!$A$2:$O9835,8,FALSE)</f>
        <v>Si</v>
      </c>
      <c r="K37" s="134" t="str">
        <f>VLOOKUP(E37,VIP!$A$2:$O13409,6,0)</f>
        <v>SI</v>
      </c>
      <c r="L37" s="132" t="s">
        <v>2220</v>
      </c>
      <c r="M37" s="128" t="s">
        <v>2456</v>
      </c>
      <c r="N37" s="147" t="s">
        <v>2463</v>
      </c>
      <c r="O37" s="144" t="s">
        <v>2465</v>
      </c>
      <c r="P37" s="133"/>
      <c r="Q37" s="128" t="s">
        <v>2220</v>
      </c>
    </row>
    <row r="38" spans="1:17" s="96" customFormat="1" ht="18" x14ac:dyDescent="0.25">
      <c r="A38" s="134" t="str">
        <f>VLOOKUP(E38,'LISTADO ATM'!$A$2:$C$899,3,0)</f>
        <v>DISTRITO NACIONAL</v>
      </c>
      <c r="B38" s="141" t="s">
        <v>2604</v>
      </c>
      <c r="C38" s="129">
        <v>44322.779178240744</v>
      </c>
      <c r="D38" s="129" t="s">
        <v>2181</v>
      </c>
      <c r="E38" s="130">
        <v>721</v>
      </c>
      <c r="F38" s="153" t="str">
        <f>VLOOKUP(E38,VIP!$A$2:$O12997,2,0)</f>
        <v>DRBR23A</v>
      </c>
      <c r="G38" s="134" t="str">
        <f>VLOOKUP(E38,'LISTADO ATM'!$A$2:$B$898,2,0)</f>
        <v xml:space="preserve">ATM Oficina Charles de Gaulle II </v>
      </c>
      <c r="H38" s="134" t="str">
        <f>VLOOKUP(E38,VIP!$A$2:$O17918,7,FALSE)</f>
        <v>Si</v>
      </c>
      <c r="I38" s="134" t="str">
        <f>VLOOKUP(E38,VIP!$A$2:$O9883,8,FALSE)</f>
        <v>Si</v>
      </c>
      <c r="J38" s="134" t="str">
        <f>VLOOKUP(E38,VIP!$A$2:$O9833,8,FALSE)</f>
        <v>Si</v>
      </c>
      <c r="K38" s="134" t="str">
        <f>VLOOKUP(E38,VIP!$A$2:$O13407,6,0)</f>
        <v>NO</v>
      </c>
      <c r="L38" s="132" t="s">
        <v>2220</v>
      </c>
      <c r="M38" s="128" t="s">
        <v>2456</v>
      </c>
      <c r="N38" s="147" t="s">
        <v>2463</v>
      </c>
      <c r="O38" s="144" t="s">
        <v>2465</v>
      </c>
      <c r="P38" s="133"/>
      <c r="Q38" s="128" t="s">
        <v>2220</v>
      </c>
    </row>
    <row r="39" spans="1:17" s="96" customFormat="1" ht="18" x14ac:dyDescent="0.25">
      <c r="A39" s="134" t="str">
        <f>VLOOKUP(E39,'LISTADO ATM'!$A$2:$C$899,3,0)</f>
        <v>NORTE</v>
      </c>
      <c r="B39" s="141" t="s">
        <v>2603</v>
      </c>
      <c r="C39" s="129">
        <v>44322.779791666668</v>
      </c>
      <c r="D39" s="129" t="s">
        <v>2182</v>
      </c>
      <c r="E39" s="130">
        <v>492</v>
      </c>
      <c r="F39" s="153" t="str">
        <f>VLOOKUP(E39,VIP!$A$2:$O12996,2,0)</f>
        <v>DRBR492</v>
      </c>
      <c r="G39" s="134" t="str">
        <f>VLOOKUP(E39,'LISTADO ATM'!$A$2:$B$898,2,0)</f>
        <v>ATM S/M Nacional  El Dorado Santiago</v>
      </c>
      <c r="H39" s="134" t="str">
        <f>VLOOKUP(E39,VIP!$A$2:$O17917,7,FALSE)</f>
        <v>N/A</v>
      </c>
      <c r="I39" s="134" t="str">
        <f>VLOOKUP(E39,VIP!$A$2:$O9882,8,FALSE)</f>
        <v>N/A</v>
      </c>
      <c r="J39" s="134" t="str">
        <f>VLOOKUP(E39,VIP!$A$2:$O9832,8,FALSE)</f>
        <v>N/A</v>
      </c>
      <c r="K39" s="134" t="str">
        <f>VLOOKUP(E39,VIP!$A$2:$O13406,6,0)</f>
        <v>N/A</v>
      </c>
      <c r="L39" s="132" t="s">
        <v>2246</v>
      </c>
      <c r="M39" s="128" t="s">
        <v>2456</v>
      </c>
      <c r="N39" s="147" t="s">
        <v>2463</v>
      </c>
      <c r="O39" s="144" t="s">
        <v>2492</v>
      </c>
      <c r="P39" s="133"/>
      <c r="Q39" s="128" t="s">
        <v>2246</v>
      </c>
    </row>
    <row r="40" spans="1:17" s="96" customFormat="1" ht="18" x14ac:dyDescent="0.25">
      <c r="A40" s="134" t="str">
        <f>VLOOKUP(E40,'LISTADO ATM'!$A$2:$C$899,3,0)</f>
        <v>NORTE</v>
      </c>
      <c r="B40" s="141" t="s">
        <v>2602</v>
      </c>
      <c r="C40" s="129">
        <v>44322.780694444446</v>
      </c>
      <c r="D40" s="129" t="s">
        <v>2182</v>
      </c>
      <c r="E40" s="130">
        <v>291</v>
      </c>
      <c r="F40" s="153" t="str">
        <f>VLOOKUP(E40,VIP!$A$2:$O12995,2,0)</f>
        <v>DRBR291</v>
      </c>
      <c r="G40" s="134" t="str">
        <f>VLOOKUP(E40,'LISTADO ATM'!$A$2:$B$898,2,0)</f>
        <v xml:space="preserve">ATM S/M Jumbo Las Colinas </v>
      </c>
      <c r="H40" s="134" t="str">
        <f>VLOOKUP(E40,VIP!$A$2:$O17916,7,FALSE)</f>
        <v>Si</v>
      </c>
      <c r="I40" s="134" t="str">
        <f>VLOOKUP(E40,VIP!$A$2:$O9881,8,FALSE)</f>
        <v>Si</v>
      </c>
      <c r="J40" s="134" t="str">
        <f>VLOOKUP(E40,VIP!$A$2:$O9831,8,FALSE)</f>
        <v>Si</v>
      </c>
      <c r="K40" s="134" t="str">
        <f>VLOOKUP(E40,VIP!$A$2:$O13405,6,0)</f>
        <v>NO</v>
      </c>
      <c r="L40" s="132" t="s">
        <v>2422</v>
      </c>
      <c r="M40" s="128" t="s">
        <v>2456</v>
      </c>
      <c r="N40" s="147" t="s">
        <v>2463</v>
      </c>
      <c r="O40" s="144" t="s">
        <v>2617</v>
      </c>
      <c r="P40" s="133"/>
      <c r="Q40" s="128" t="s">
        <v>2422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2601</v>
      </c>
      <c r="C41" s="129">
        <v>44322.782650462963</v>
      </c>
      <c r="D41" s="129" t="s">
        <v>2181</v>
      </c>
      <c r="E41" s="130">
        <v>678</v>
      </c>
      <c r="F41" s="153" t="str">
        <f>VLOOKUP(E41,VIP!$A$2:$O12994,2,0)</f>
        <v>DRBR678</v>
      </c>
      <c r="G41" s="134" t="str">
        <f>VLOOKUP(E41,'LISTADO ATM'!$A$2:$B$898,2,0)</f>
        <v>ATM Eco Petroleo San Isidro</v>
      </c>
      <c r="H41" s="134" t="str">
        <f>VLOOKUP(E41,VIP!$A$2:$O17915,7,FALSE)</f>
        <v>Si</v>
      </c>
      <c r="I41" s="134" t="str">
        <f>VLOOKUP(E41,VIP!$A$2:$O9880,8,FALSE)</f>
        <v>Si</v>
      </c>
      <c r="J41" s="134" t="str">
        <f>VLOOKUP(E41,VIP!$A$2:$O9830,8,FALSE)</f>
        <v>Si</v>
      </c>
      <c r="K41" s="134" t="str">
        <f>VLOOKUP(E41,VIP!$A$2:$O13404,6,0)</f>
        <v>NO</v>
      </c>
      <c r="L41" s="132" t="s">
        <v>2422</v>
      </c>
      <c r="M41" s="128" t="s">
        <v>2456</v>
      </c>
      <c r="N41" s="147" t="s">
        <v>2463</v>
      </c>
      <c r="O41" s="144" t="s">
        <v>2465</v>
      </c>
      <c r="P41" s="133"/>
      <c r="Q41" s="128" t="s">
        <v>2422</v>
      </c>
    </row>
    <row r="42" spans="1:17" s="96" customFormat="1" ht="18" x14ac:dyDescent="0.25">
      <c r="A42" s="134" t="str">
        <f>VLOOKUP(E42,'LISTADO ATM'!$A$2:$C$899,3,0)</f>
        <v>DISTRITO NACIONAL</v>
      </c>
      <c r="B42" s="141" t="s">
        <v>2600</v>
      </c>
      <c r="C42" s="129">
        <v>44322.790162037039</v>
      </c>
      <c r="D42" s="129" t="s">
        <v>2181</v>
      </c>
      <c r="E42" s="130">
        <v>686</v>
      </c>
      <c r="F42" s="153" t="str">
        <f>VLOOKUP(E42,VIP!$A$2:$O12992,2,0)</f>
        <v>DRBR686</v>
      </c>
      <c r="G42" s="134" t="str">
        <f>VLOOKUP(E42,'LISTADO ATM'!$A$2:$B$898,2,0)</f>
        <v>ATM Autoservicio Oficina Máximo Gómez</v>
      </c>
      <c r="H42" s="134" t="str">
        <f>VLOOKUP(E42,VIP!$A$2:$O17913,7,FALSE)</f>
        <v>Si</v>
      </c>
      <c r="I42" s="134" t="str">
        <f>VLOOKUP(E42,VIP!$A$2:$O9878,8,FALSE)</f>
        <v>Si</v>
      </c>
      <c r="J42" s="134" t="str">
        <f>VLOOKUP(E42,VIP!$A$2:$O9828,8,FALSE)</f>
        <v>Si</v>
      </c>
      <c r="K42" s="134" t="str">
        <f>VLOOKUP(E42,VIP!$A$2:$O13402,6,0)</f>
        <v>NO</v>
      </c>
      <c r="L42" s="132" t="s">
        <v>2246</v>
      </c>
      <c r="M42" s="128" t="s">
        <v>2456</v>
      </c>
      <c r="N42" s="147" t="s">
        <v>2463</v>
      </c>
      <c r="O42" s="144" t="s">
        <v>2465</v>
      </c>
      <c r="P42" s="133"/>
      <c r="Q42" s="128" t="s">
        <v>2246</v>
      </c>
    </row>
    <row r="43" spans="1:17" s="96" customFormat="1" ht="18" x14ac:dyDescent="0.25">
      <c r="A43" s="134" t="str">
        <f>VLOOKUP(E43,'LISTADO ATM'!$A$2:$C$899,3,0)</f>
        <v>NORTE</v>
      </c>
      <c r="B43" s="141" t="s">
        <v>2622</v>
      </c>
      <c r="C43" s="129">
        <v>44322.916655092595</v>
      </c>
      <c r="D43" s="129" t="s">
        <v>2181</v>
      </c>
      <c r="E43" s="130">
        <v>606</v>
      </c>
      <c r="F43" s="153" t="str">
        <f>VLOOKUP(E43,VIP!$A$2:$O12996,2,0)</f>
        <v>DRBR704</v>
      </c>
      <c r="G43" s="134" t="str">
        <f>VLOOKUP(E43,'LISTADO ATM'!$A$2:$B$898,2,0)</f>
        <v xml:space="preserve">ATM UNP Manolo Tavarez Justo </v>
      </c>
      <c r="H43" s="134" t="str">
        <f>VLOOKUP(E43,VIP!$A$2:$O17917,7,FALSE)</f>
        <v>Si</v>
      </c>
      <c r="I43" s="134" t="str">
        <f>VLOOKUP(E43,VIP!$A$2:$O9882,8,FALSE)</f>
        <v>Si</v>
      </c>
      <c r="J43" s="134" t="str">
        <f>VLOOKUP(E43,VIP!$A$2:$O9832,8,FALSE)</f>
        <v>Si</v>
      </c>
      <c r="K43" s="134" t="str">
        <f>VLOOKUP(E43,VIP!$A$2:$O13406,6,0)</f>
        <v>NO</v>
      </c>
      <c r="L43" s="132" t="s">
        <v>2422</v>
      </c>
      <c r="M43" s="128" t="s">
        <v>2456</v>
      </c>
      <c r="N43" s="147" t="s">
        <v>2463</v>
      </c>
      <c r="O43" s="144" t="s">
        <v>2465</v>
      </c>
      <c r="P43" s="133"/>
      <c r="Q43" s="128" t="s">
        <v>2422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2621</v>
      </c>
      <c r="C44" s="129">
        <v>44322.918344907404</v>
      </c>
      <c r="D44" s="129" t="s">
        <v>2181</v>
      </c>
      <c r="E44" s="130">
        <v>238</v>
      </c>
      <c r="F44" s="153" t="str">
        <f>VLOOKUP(E44,VIP!$A$2:$O12995,2,0)</f>
        <v>DRBR238</v>
      </c>
      <c r="G44" s="134" t="str">
        <f>VLOOKUP(E44,'LISTADO ATM'!$A$2:$B$898,2,0)</f>
        <v xml:space="preserve">ATM Multicentro La Sirena Charles de Gaulle </v>
      </c>
      <c r="H44" s="134" t="str">
        <f>VLOOKUP(E44,VIP!$A$2:$O17916,7,FALSE)</f>
        <v>Si</v>
      </c>
      <c r="I44" s="134" t="str">
        <f>VLOOKUP(E44,VIP!$A$2:$O9881,8,FALSE)</f>
        <v>Si</v>
      </c>
      <c r="J44" s="134" t="str">
        <f>VLOOKUP(E44,VIP!$A$2:$O9831,8,FALSE)</f>
        <v>Si</v>
      </c>
      <c r="K44" s="134" t="str">
        <f>VLOOKUP(E44,VIP!$A$2:$O13405,6,0)</f>
        <v>No</v>
      </c>
      <c r="L44" s="132" t="s">
        <v>2479</v>
      </c>
      <c r="M44" s="128" t="s">
        <v>2456</v>
      </c>
      <c r="N44" s="147" t="s">
        <v>2463</v>
      </c>
      <c r="O44" s="144" t="s">
        <v>2465</v>
      </c>
      <c r="P44" s="133"/>
      <c r="Q44" s="128" t="s">
        <v>2479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2620</v>
      </c>
      <c r="C45" s="129">
        <v>44322.923530092594</v>
      </c>
      <c r="D45" s="129" t="s">
        <v>2181</v>
      </c>
      <c r="E45" s="130">
        <v>160</v>
      </c>
      <c r="F45" s="153" t="str">
        <f>VLOOKUP(E45,VIP!$A$2:$O12994,2,0)</f>
        <v>DRBR160</v>
      </c>
      <c r="G45" s="134" t="str">
        <f>VLOOKUP(E45,'LISTADO ATM'!$A$2:$B$898,2,0)</f>
        <v xml:space="preserve">ATM Oficina Herrera </v>
      </c>
      <c r="H45" s="134" t="str">
        <f>VLOOKUP(E45,VIP!$A$2:$O17915,7,FALSE)</f>
        <v>Si</v>
      </c>
      <c r="I45" s="134" t="str">
        <f>VLOOKUP(E45,VIP!$A$2:$O9880,8,FALSE)</f>
        <v>Si</v>
      </c>
      <c r="J45" s="134" t="str">
        <f>VLOOKUP(E45,VIP!$A$2:$O9830,8,FALSE)</f>
        <v>Si</v>
      </c>
      <c r="K45" s="134" t="str">
        <f>VLOOKUP(E45,VIP!$A$2:$O13404,6,0)</f>
        <v>NO</v>
      </c>
      <c r="L45" s="132" t="s">
        <v>2220</v>
      </c>
      <c r="M45" s="128" t="s">
        <v>2456</v>
      </c>
      <c r="N45" s="147" t="s">
        <v>2463</v>
      </c>
      <c r="O45" s="144" t="s">
        <v>2465</v>
      </c>
      <c r="P45" s="133"/>
      <c r="Q45" s="128" t="s">
        <v>2220</v>
      </c>
    </row>
    <row r="46" spans="1:17" s="96" customFormat="1" ht="18" x14ac:dyDescent="0.25">
      <c r="A46" s="134" t="str">
        <f>VLOOKUP(E46,'LISTADO ATM'!$A$2:$C$899,3,0)</f>
        <v>ESTE</v>
      </c>
      <c r="B46" s="141" t="s">
        <v>2619</v>
      </c>
      <c r="C46" s="129">
        <v>44322.925000000003</v>
      </c>
      <c r="D46" s="129" t="s">
        <v>2459</v>
      </c>
      <c r="E46" s="130">
        <v>114</v>
      </c>
      <c r="F46" s="153" t="str">
        <f>VLOOKUP(E46,VIP!$A$2:$O12993,2,0)</f>
        <v>DRBR114</v>
      </c>
      <c r="G46" s="134" t="str">
        <f>VLOOKUP(E46,'LISTADO ATM'!$A$2:$B$898,2,0)</f>
        <v xml:space="preserve">ATM Oficina Hato Mayor </v>
      </c>
      <c r="H46" s="134" t="str">
        <f>VLOOKUP(E46,VIP!$A$2:$O17914,7,FALSE)</f>
        <v>Si</v>
      </c>
      <c r="I46" s="134" t="str">
        <f>VLOOKUP(E46,VIP!$A$2:$O9879,8,FALSE)</f>
        <v>Si</v>
      </c>
      <c r="J46" s="134" t="str">
        <f>VLOOKUP(E46,VIP!$A$2:$O9829,8,FALSE)</f>
        <v>Si</v>
      </c>
      <c r="K46" s="134" t="str">
        <f>VLOOKUP(E46,VIP!$A$2:$O13403,6,0)</f>
        <v>NO</v>
      </c>
      <c r="L46" s="132" t="s">
        <v>2419</v>
      </c>
      <c r="M46" s="128" t="s">
        <v>2456</v>
      </c>
      <c r="N46" s="147" t="s">
        <v>2463</v>
      </c>
      <c r="O46" s="144" t="s">
        <v>2464</v>
      </c>
      <c r="P46" s="133"/>
      <c r="Q46" s="128" t="s">
        <v>2419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2618</v>
      </c>
      <c r="C47" s="129">
        <v>44322.927511574075</v>
      </c>
      <c r="D47" s="129" t="s">
        <v>2459</v>
      </c>
      <c r="E47" s="130">
        <v>409</v>
      </c>
      <c r="F47" s="153" t="str">
        <f>VLOOKUP(E47,VIP!$A$2:$O12992,2,0)</f>
        <v>DRBR409</v>
      </c>
      <c r="G47" s="134" t="str">
        <f>VLOOKUP(E47,'LISTADO ATM'!$A$2:$B$898,2,0)</f>
        <v xml:space="preserve">ATM Oficina Las Palmas de Herrera I </v>
      </c>
      <c r="H47" s="134" t="str">
        <f>VLOOKUP(E47,VIP!$A$2:$O17913,7,FALSE)</f>
        <v>Si</v>
      </c>
      <c r="I47" s="134" t="str">
        <f>VLOOKUP(E47,VIP!$A$2:$O9878,8,FALSE)</f>
        <v>Si</v>
      </c>
      <c r="J47" s="134" t="str">
        <f>VLOOKUP(E47,VIP!$A$2:$O9828,8,FALSE)</f>
        <v>Si</v>
      </c>
      <c r="K47" s="134" t="str">
        <f>VLOOKUP(E47,VIP!$A$2:$O13402,6,0)</f>
        <v>NO</v>
      </c>
      <c r="L47" s="132" t="s">
        <v>2419</v>
      </c>
      <c r="M47" s="128" t="s">
        <v>2456</v>
      </c>
      <c r="N47" s="147" t="s">
        <v>2463</v>
      </c>
      <c r="O47" s="144" t="s">
        <v>2464</v>
      </c>
      <c r="P47" s="133"/>
      <c r="Q47" s="128" t="s">
        <v>2419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2629</v>
      </c>
      <c r="C48" s="129">
        <v>44322.976793981485</v>
      </c>
      <c r="D48" s="129" t="s">
        <v>2181</v>
      </c>
      <c r="E48" s="130">
        <v>858</v>
      </c>
      <c r="F48" s="154" t="str">
        <f>VLOOKUP(E48,VIP!$A$2:$O12999,2,0)</f>
        <v>DRBR858</v>
      </c>
      <c r="G48" s="134" t="str">
        <f>VLOOKUP(E48,'LISTADO ATM'!$A$2:$B$898,2,0)</f>
        <v xml:space="preserve">ATM Cooperativa Maestros (COOPNAMA) </v>
      </c>
      <c r="H48" s="134" t="str">
        <f>VLOOKUP(E48,VIP!$A$2:$O17920,7,FALSE)</f>
        <v>Si</v>
      </c>
      <c r="I48" s="134" t="str">
        <f>VLOOKUP(E48,VIP!$A$2:$O9885,8,FALSE)</f>
        <v>No</v>
      </c>
      <c r="J48" s="134" t="str">
        <f>VLOOKUP(E48,VIP!$A$2:$O9835,8,FALSE)</f>
        <v>No</v>
      </c>
      <c r="K48" s="134" t="str">
        <f>VLOOKUP(E48,VIP!$A$2:$O13409,6,0)</f>
        <v>NO</v>
      </c>
      <c r="L48" s="132" t="s">
        <v>2220</v>
      </c>
      <c r="M48" s="128" t="s">
        <v>2456</v>
      </c>
      <c r="N48" s="147" t="s">
        <v>2463</v>
      </c>
      <c r="O48" s="144" t="s">
        <v>2465</v>
      </c>
      <c r="P48" s="133"/>
      <c r="Q48" s="128" t="s">
        <v>2220</v>
      </c>
    </row>
    <row r="49" spans="1:17" s="96" customFormat="1" ht="18" x14ac:dyDescent="0.25">
      <c r="A49" s="134" t="str">
        <f>VLOOKUP(E49,'LISTADO ATM'!$A$2:$C$899,3,0)</f>
        <v>ESTE</v>
      </c>
      <c r="B49" s="141" t="s">
        <v>2628</v>
      </c>
      <c r="C49" s="129">
        <v>44322.99454861111</v>
      </c>
      <c r="D49" s="129" t="s">
        <v>2181</v>
      </c>
      <c r="E49" s="130">
        <v>824</v>
      </c>
      <c r="F49" s="154" t="str">
        <f>VLOOKUP(E49,VIP!$A$2:$O12998,2,0)</f>
        <v>DRBR824</v>
      </c>
      <c r="G49" s="134" t="str">
        <f>VLOOKUP(E49,'LISTADO ATM'!$A$2:$B$898,2,0)</f>
        <v xml:space="preserve">ATM Multiplaza (Higuey) </v>
      </c>
      <c r="H49" s="134" t="str">
        <f>VLOOKUP(E49,VIP!$A$2:$O17919,7,FALSE)</f>
        <v>Si</v>
      </c>
      <c r="I49" s="134" t="str">
        <f>VLOOKUP(E49,VIP!$A$2:$O9884,8,FALSE)</f>
        <v>Si</v>
      </c>
      <c r="J49" s="134" t="str">
        <f>VLOOKUP(E49,VIP!$A$2:$O9834,8,FALSE)</f>
        <v>Si</v>
      </c>
      <c r="K49" s="134" t="str">
        <f>VLOOKUP(E49,VIP!$A$2:$O13408,6,0)</f>
        <v>NO</v>
      </c>
      <c r="L49" s="132" t="s">
        <v>2631</v>
      </c>
      <c r="M49" s="128" t="s">
        <v>2456</v>
      </c>
      <c r="N49" s="147" t="s">
        <v>2463</v>
      </c>
      <c r="O49" s="144" t="s">
        <v>2465</v>
      </c>
      <c r="P49" s="133"/>
      <c r="Q49" s="128" t="s">
        <v>2631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2627</v>
      </c>
      <c r="C50" s="129">
        <v>44323.062847222223</v>
      </c>
      <c r="D50" s="129" t="s">
        <v>2181</v>
      </c>
      <c r="E50" s="130">
        <v>697</v>
      </c>
      <c r="F50" s="154" t="str">
        <f>VLOOKUP(E50,VIP!$A$2:$O12997,2,0)</f>
        <v>DRBR697</v>
      </c>
      <c r="G50" s="134" t="str">
        <f>VLOOKUP(E50,'LISTADO ATM'!$A$2:$B$898,2,0)</f>
        <v>ATM Hipermercado Olé Ciudad Juan Bosch</v>
      </c>
      <c r="H50" s="134" t="str">
        <f>VLOOKUP(E50,VIP!$A$2:$O17918,7,FALSE)</f>
        <v>Si</v>
      </c>
      <c r="I50" s="134" t="str">
        <f>VLOOKUP(E50,VIP!$A$2:$O9883,8,FALSE)</f>
        <v>Si</v>
      </c>
      <c r="J50" s="134" t="str">
        <f>VLOOKUP(E50,VIP!$A$2:$O9833,8,FALSE)</f>
        <v>Si</v>
      </c>
      <c r="K50" s="134" t="str">
        <f>VLOOKUP(E50,VIP!$A$2:$O13407,6,0)</f>
        <v>NO</v>
      </c>
      <c r="L50" s="132" t="s">
        <v>2428</v>
      </c>
      <c r="M50" s="128" t="s">
        <v>2456</v>
      </c>
      <c r="N50" s="147" t="s">
        <v>2463</v>
      </c>
      <c r="O50" s="144" t="s">
        <v>2465</v>
      </c>
      <c r="P50" s="133"/>
      <c r="Q50" s="128" t="s">
        <v>2428</v>
      </c>
    </row>
    <row r="51" spans="1:17" s="96" customFormat="1" ht="18" x14ac:dyDescent="0.25">
      <c r="A51" s="134" t="str">
        <f>VLOOKUP(E51,'LISTADO ATM'!$A$2:$C$899,3,0)</f>
        <v>ESTE</v>
      </c>
      <c r="B51" s="141" t="s">
        <v>2626</v>
      </c>
      <c r="C51" s="129">
        <v>44323.087476851855</v>
      </c>
      <c r="D51" s="129" t="s">
        <v>2181</v>
      </c>
      <c r="E51" s="130">
        <v>789</v>
      </c>
      <c r="F51" s="154" t="str">
        <f>VLOOKUP(E51,VIP!$A$2:$O12996,2,0)</f>
        <v>DRBR789</v>
      </c>
      <c r="G51" s="134" t="str">
        <f>VLOOKUP(E51,'LISTADO ATM'!$A$2:$B$898,2,0)</f>
        <v>ATM Hotel Bellevue Boca Chica</v>
      </c>
      <c r="H51" s="134" t="str">
        <f>VLOOKUP(E51,VIP!$A$2:$O17917,7,FALSE)</f>
        <v>Si</v>
      </c>
      <c r="I51" s="134" t="str">
        <f>VLOOKUP(E51,VIP!$A$2:$O9882,8,FALSE)</f>
        <v>Si</v>
      </c>
      <c r="J51" s="134" t="str">
        <f>VLOOKUP(E51,VIP!$A$2:$O9832,8,FALSE)</f>
        <v>Si</v>
      </c>
      <c r="K51" s="134" t="str">
        <f>VLOOKUP(E51,VIP!$A$2:$O13406,6,0)</f>
        <v>NO</v>
      </c>
      <c r="L51" s="132" t="s">
        <v>2630</v>
      </c>
      <c r="M51" s="128" t="s">
        <v>2456</v>
      </c>
      <c r="N51" s="147" t="s">
        <v>2463</v>
      </c>
      <c r="O51" s="144" t="s">
        <v>2465</v>
      </c>
      <c r="P51" s="133"/>
      <c r="Q51" s="128" t="s">
        <v>2246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2625</v>
      </c>
      <c r="C52" s="129">
        <v>44323.096134259256</v>
      </c>
      <c r="D52" s="129" t="s">
        <v>2181</v>
      </c>
      <c r="E52" s="130">
        <v>611</v>
      </c>
      <c r="F52" s="154" t="str">
        <f>VLOOKUP(E52,VIP!$A$2:$O12995,2,0)</f>
        <v>DRBR611</v>
      </c>
      <c r="G52" s="134" t="str">
        <f>VLOOKUP(E52,'LISTADO ATM'!$A$2:$B$898,2,0)</f>
        <v xml:space="preserve">ATM DGII Sede Central </v>
      </c>
      <c r="H52" s="134" t="str">
        <f>VLOOKUP(E52,VIP!$A$2:$O17916,7,FALSE)</f>
        <v>Si</v>
      </c>
      <c r="I52" s="134" t="str">
        <f>VLOOKUP(E52,VIP!$A$2:$O9881,8,FALSE)</f>
        <v>Si</v>
      </c>
      <c r="J52" s="134" t="str">
        <f>VLOOKUP(E52,VIP!$A$2:$O9831,8,FALSE)</f>
        <v>Si</v>
      </c>
      <c r="K52" s="134" t="str">
        <f>VLOOKUP(E52,VIP!$A$2:$O13405,6,0)</f>
        <v>NO</v>
      </c>
      <c r="L52" s="132" t="s">
        <v>2220</v>
      </c>
      <c r="M52" s="128" t="s">
        <v>2456</v>
      </c>
      <c r="N52" s="147" t="s">
        <v>2463</v>
      </c>
      <c r="O52" s="144" t="s">
        <v>2465</v>
      </c>
      <c r="P52" s="133"/>
      <c r="Q52" s="128" t="s">
        <v>2220</v>
      </c>
    </row>
    <row r="53" spans="1:17" s="96" customFormat="1" ht="18" x14ac:dyDescent="0.25">
      <c r="A53" s="134" t="str">
        <f>VLOOKUP(E53,'LISTADO ATM'!$A$2:$C$899,3,0)</f>
        <v>DISTRITO NACIONAL</v>
      </c>
      <c r="B53" s="141" t="s">
        <v>2624</v>
      </c>
      <c r="C53" s="129">
        <v>44323.105775462966</v>
      </c>
      <c r="D53" s="129" t="s">
        <v>2459</v>
      </c>
      <c r="E53" s="130">
        <v>300</v>
      </c>
      <c r="F53" s="154" t="str">
        <f>VLOOKUP(E53,VIP!$A$2:$O12994,2,0)</f>
        <v>DRBR300</v>
      </c>
      <c r="G53" s="134" t="str">
        <f>VLOOKUP(E53,'LISTADO ATM'!$A$2:$B$898,2,0)</f>
        <v xml:space="preserve">ATM S/M Aprezio Los Guaricanos </v>
      </c>
      <c r="H53" s="134" t="str">
        <f>VLOOKUP(E53,VIP!$A$2:$O17915,7,FALSE)</f>
        <v>Si</v>
      </c>
      <c r="I53" s="134" t="str">
        <f>VLOOKUP(E53,VIP!$A$2:$O9880,8,FALSE)</f>
        <v>Si</v>
      </c>
      <c r="J53" s="134" t="str">
        <f>VLOOKUP(E53,VIP!$A$2:$O9830,8,FALSE)</f>
        <v>Si</v>
      </c>
      <c r="K53" s="134" t="str">
        <f>VLOOKUP(E53,VIP!$A$2:$O13404,6,0)</f>
        <v>NO</v>
      </c>
      <c r="L53" s="132" t="s">
        <v>2450</v>
      </c>
      <c r="M53" s="128" t="s">
        <v>2456</v>
      </c>
      <c r="N53" s="147" t="s">
        <v>2463</v>
      </c>
      <c r="O53" s="144" t="s">
        <v>2464</v>
      </c>
      <c r="P53" s="133"/>
      <c r="Q53" s="128" t="s">
        <v>2450</v>
      </c>
    </row>
    <row r="54" spans="1:17" s="96" customFormat="1" ht="18" x14ac:dyDescent="0.25">
      <c r="A54" s="134" t="str">
        <f>VLOOKUP(E54,'LISTADO ATM'!$A$2:$C$899,3,0)</f>
        <v>SUR</v>
      </c>
      <c r="B54" s="141" t="s">
        <v>2623</v>
      </c>
      <c r="C54" s="129">
        <v>44323.108055555553</v>
      </c>
      <c r="D54" s="129" t="s">
        <v>2181</v>
      </c>
      <c r="E54" s="130">
        <v>512</v>
      </c>
      <c r="F54" s="154" t="str">
        <f>VLOOKUP(E54,VIP!$A$2:$O12993,2,0)</f>
        <v>DRBR512</v>
      </c>
      <c r="G54" s="134" t="str">
        <f>VLOOKUP(E54,'LISTADO ATM'!$A$2:$B$898,2,0)</f>
        <v>ATM Plaza Jesús Ferreira</v>
      </c>
      <c r="H54" s="134" t="str">
        <f>VLOOKUP(E54,VIP!$A$2:$O17914,7,FALSE)</f>
        <v>N/A</v>
      </c>
      <c r="I54" s="134" t="str">
        <f>VLOOKUP(E54,VIP!$A$2:$O9879,8,FALSE)</f>
        <v>N/A</v>
      </c>
      <c r="J54" s="134" t="str">
        <f>VLOOKUP(E54,VIP!$A$2:$O9829,8,FALSE)</f>
        <v>N/A</v>
      </c>
      <c r="K54" s="134" t="str">
        <f>VLOOKUP(E54,VIP!$A$2:$O13403,6,0)</f>
        <v>N/A</v>
      </c>
      <c r="L54" s="132" t="s">
        <v>2479</v>
      </c>
      <c r="M54" s="128" t="s">
        <v>2456</v>
      </c>
      <c r="N54" s="147" t="s">
        <v>2463</v>
      </c>
      <c r="O54" s="144" t="s">
        <v>2465</v>
      </c>
      <c r="P54" s="133"/>
      <c r="Q54" s="128" t="s">
        <v>2479</v>
      </c>
    </row>
    <row r="55" spans="1:17" s="96" customFormat="1" ht="18" x14ac:dyDescent="0.25">
      <c r="A55" s="134" t="str">
        <f>VLOOKUP(E55,'LISTADO ATM'!$A$2:$C$899,3,0)</f>
        <v>NORTE</v>
      </c>
      <c r="B55" s="141" t="s">
        <v>2639</v>
      </c>
      <c r="C55" s="129">
        <v>44323.133912037039</v>
      </c>
      <c r="D55" s="129" t="s">
        <v>2483</v>
      </c>
      <c r="E55" s="130">
        <v>8</v>
      </c>
      <c r="F55" s="155" t="str">
        <f>VLOOKUP(E55,VIP!$A$2:$O13000,2,0)</f>
        <v>DRBR008</v>
      </c>
      <c r="G55" s="134" t="str">
        <f>VLOOKUP(E55,'LISTADO ATM'!$A$2:$B$898,2,0)</f>
        <v>ATM Autoservicio Yaque</v>
      </c>
      <c r="H55" s="134" t="str">
        <f>VLOOKUP(E55,VIP!$A$2:$O17921,7,FALSE)</f>
        <v>Si</v>
      </c>
      <c r="I55" s="134" t="str">
        <f>VLOOKUP(E55,VIP!$A$2:$O9886,8,FALSE)</f>
        <v>Si</v>
      </c>
      <c r="J55" s="134" t="str">
        <f>VLOOKUP(E55,VIP!$A$2:$O9836,8,FALSE)</f>
        <v>Si</v>
      </c>
      <c r="K55" s="134" t="str">
        <f>VLOOKUP(E55,VIP!$A$2:$O13410,6,0)</f>
        <v>NO</v>
      </c>
      <c r="L55" s="132" t="s">
        <v>2575</v>
      </c>
      <c r="M55" s="128" t="s">
        <v>2456</v>
      </c>
      <c r="N55" s="147" t="s">
        <v>2463</v>
      </c>
      <c r="O55" s="144" t="s">
        <v>2484</v>
      </c>
      <c r="P55" s="133"/>
      <c r="Q55" s="128" t="s">
        <v>2575</v>
      </c>
    </row>
    <row r="56" spans="1:17" s="96" customFormat="1" ht="18" x14ac:dyDescent="0.25">
      <c r="A56" s="134" t="str">
        <f>VLOOKUP(E56,'LISTADO ATM'!$A$2:$C$899,3,0)</f>
        <v>DISTRITO NACIONAL</v>
      </c>
      <c r="B56" s="141" t="s">
        <v>2638</v>
      </c>
      <c r="C56" s="129">
        <v>44323.136134259257</v>
      </c>
      <c r="D56" s="129" t="s">
        <v>2483</v>
      </c>
      <c r="E56" s="130">
        <v>946</v>
      </c>
      <c r="F56" s="155" t="str">
        <f>VLOOKUP(E56,VIP!$A$2:$O12999,2,0)</f>
        <v>DRBR24R</v>
      </c>
      <c r="G56" s="134" t="str">
        <f>VLOOKUP(E56,'LISTADO ATM'!$A$2:$B$898,2,0)</f>
        <v xml:space="preserve">ATM Oficina Núñez de Cáceres I </v>
      </c>
      <c r="H56" s="134" t="str">
        <f>VLOOKUP(E56,VIP!$A$2:$O17920,7,FALSE)</f>
        <v>Si</v>
      </c>
      <c r="I56" s="134" t="str">
        <f>VLOOKUP(E56,VIP!$A$2:$O9885,8,FALSE)</f>
        <v>Si</v>
      </c>
      <c r="J56" s="134" t="str">
        <f>VLOOKUP(E56,VIP!$A$2:$O9835,8,FALSE)</f>
        <v>Si</v>
      </c>
      <c r="K56" s="134" t="str">
        <f>VLOOKUP(E56,VIP!$A$2:$O13409,6,0)</f>
        <v>NO</v>
      </c>
      <c r="L56" s="132" t="s">
        <v>2575</v>
      </c>
      <c r="M56" s="128" t="s">
        <v>2456</v>
      </c>
      <c r="N56" s="147" t="s">
        <v>2463</v>
      </c>
      <c r="O56" s="144" t="s">
        <v>2484</v>
      </c>
      <c r="P56" s="133"/>
      <c r="Q56" s="128" t="s">
        <v>2575</v>
      </c>
    </row>
    <row r="57" spans="1:17" s="96" customFormat="1" ht="18" x14ac:dyDescent="0.25">
      <c r="A57" s="134" t="str">
        <f>VLOOKUP(E57,'LISTADO ATM'!$A$2:$C$899,3,0)</f>
        <v>DISTRITO NACIONAL</v>
      </c>
      <c r="B57" s="141" t="s">
        <v>2637</v>
      </c>
      <c r="C57" s="129">
        <v>44323.139722222222</v>
      </c>
      <c r="D57" s="129" t="s">
        <v>2459</v>
      </c>
      <c r="E57" s="130">
        <v>540</v>
      </c>
      <c r="F57" s="155" t="str">
        <f>VLOOKUP(E57,VIP!$A$2:$O12998,2,0)</f>
        <v>DRBR540</v>
      </c>
      <c r="G57" s="134" t="str">
        <f>VLOOKUP(E57,'LISTADO ATM'!$A$2:$B$898,2,0)</f>
        <v xml:space="preserve">ATM Autoservicio Sambil I </v>
      </c>
      <c r="H57" s="134" t="str">
        <f>VLOOKUP(E57,VIP!$A$2:$O17919,7,FALSE)</f>
        <v>Si</v>
      </c>
      <c r="I57" s="134" t="str">
        <f>VLOOKUP(E57,VIP!$A$2:$O9884,8,FALSE)</f>
        <v>Si</v>
      </c>
      <c r="J57" s="134" t="str">
        <f>VLOOKUP(E57,VIP!$A$2:$O9834,8,FALSE)</f>
        <v>Si</v>
      </c>
      <c r="K57" s="134" t="str">
        <f>VLOOKUP(E57,VIP!$A$2:$O13408,6,0)</f>
        <v>NO</v>
      </c>
      <c r="L57" s="132" t="s">
        <v>2575</v>
      </c>
      <c r="M57" s="128" t="s">
        <v>2456</v>
      </c>
      <c r="N57" s="147" t="s">
        <v>2463</v>
      </c>
      <c r="O57" s="144" t="s">
        <v>2464</v>
      </c>
      <c r="P57" s="133"/>
      <c r="Q57" s="128" t="s">
        <v>2575</v>
      </c>
    </row>
    <row r="58" spans="1:17" s="96" customFormat="1" ht="18" x14ac:dyDescent="0.25">
      <c r="A58" s="134" t="str">
        <f>VLOOKUP(E58,'LISTADO ATM'!$A$2:$C$899,3,0)</f>
        <v>NORTE</v>
      </c>
      <c r="B58" s="141" t="s">
        <v>2636</v>
      </c>
      <c r="C58" s="129">
        <v>44323.143587962964</v>
      </c>
      <c r="D58" s="129" t="s">
        <v>2483</v>
      </c>
      <c r="E58" s="130">
        <v>307</v>
      </c>
      <c r="F58" s="155" t="str">
        <f>VLOOKUP(E58,VIP!$A$2:$O12997,2,0)</f>
        <v>DRBR307</v>
      </c>
      <c r="G58" s="134" t="str">
        <f>VLOOKUP(E58,'LISTADO ATM'!$A$2:$B$898,2,0)</f>
        <v>ATM Oficina Nagua II</v>
      </c>
      <c r="H58" s="134" t="str">
        <f>VLOOKUP(E58,VIP!$A$2:$O17918,7,FALSE)</f>
        <v>Si</v>
      </c>
      <c r="I58" s="134" t="str">
        <f>VLOOKUP(E58,VIP!$A$2:$O9883,8,FALSE)</f>
        <v>Si</v>
      </c>
      <c r="J58" s="134" t="str">
        <f>VLOOKUP(E58,VIP!$A$2:$O9833,8,FALSE)</f>
        <v>Si</v>
      </c>
      <c r="K58" s="134" t="str">
        <f>VLOOKUP(E58,VIP!$A$2:$O13407,6,0)</f>
        <v>SI</v>
      </c>
      <c r="L58" s="132" t="s">
        <v>2575</v>
      </c>
      <c r="M58" s="128" t="s">
        <v>2456</v>
      </c>
      <c r="N58" s="147" t="s">
        <v>2463</v>
      </c>
      <c r="O58" s="144" t="s">
        <v>2484</v>
      </c>
      <c r="P58" s="133"/>
      <c r="Q58" s="128" t="s">
        <v>2575</v>
      </c>
    </row>
    <row r="59" spans="1:17" s="96" customFormat="1" ht="18" x14ac:dyDescent="0.25">
      <c r="A59" s="134" t="str">
        <f>VLOOKUP(E59,'LISTADO ATM'!$A$2:$C$899,3,0)</f>
        <v>DISTRITO NACIONAL</v>
      </c>
      <c r="B59" s="141" t="s">
        <v>2635</v>
      </c>
      <c r="C59" s="129">
        <v>44323.149317129632</v>
      </c>
      <c r="D59" s="129" t="s">
        <v>2459</v>
      </c>
      <c r="E59" s="130">
        <v>904</v>
      </c>
      <c r="F59" s="155" t="str">
        <f>VLOOKUP(E59,VIP!$A$2:$O12996,2,0)</f>
        <v>DRBR24B</v>
      </c>
      <c r="G59" s="134" t="str">
        <f>VLOOKUP(E59,'LISTADO ATM'!$A$2:$B$898,2,0)</f>
        <v xml:space="preserve">ATM Oficina Multicentro La Sirena Churchill </v>
      </c>
      <c r="H59" s="134" t="str">
        <f>VLOOKUP(E59,VIP!$A$2:$O17917,7,FALSE)</f>
        <v>Si</v>
      </c>
      <c r="I59" s="134" t="str">
        <f>VLOOKUP(E59,VIP!$A$2:$O9882,8,FALSE)</f>
        <v>Si</v>
      </c>
      <c r="J59" s="134" t="str">
        <f>VLOOKUP(E59,VIP!$A$2:$O9832,8,FALSE)</f>
        <v>Si</v>
      </c>
      <c r="K59" s="134" t="str">
        <f>VLOOKUP(E59,VIP!$A$2:$O13406,6,0)</f>
        <v>SI</v>
      </c>
      <c r="L59" s="132" t="s">
        <v>2513</v>
      </c>
      <c r="M59" s="128" t="s">
        <v>2456</v>
      </c>
      <c r="N59" s="147" t="s">
        <v>2463</v>
      </c>
      <c r="O59" s="144" t="s">
        <v>2464</v>
      </c>
      <c r="P59" s="133"/>
      <c r="Q59" s="128" t="s">
        <v>2513</v>
      </c>
    </row>
    <row r="60" spans="1:17" s="96" customFormat="1" ht="18" x14ac:dyDescent="0.25">
      <c r="A60" s="134" t="str">
        <f>VLOOKUP(E60,'LISTADO ATM'!$A$2:$C$899,3,0)</f>
        <v>SUR</v>
      </c>
      <c r="B60" s="141" t="s">
        <v>2634</v>
      </c>
      <c r="C60" s="129">
        <v>44323.156921296293</v>
      </c>
      <c r="D60" s="129" t="s">
        <v>2459</v>
      </c>
      <c r="E60" s="130">
        <v>880</v>
      </c>
      <c r="F60" s="155" t="str">
        <f>VLOOKUP(E60,VIP!$A$2:$O12995,2,0)</f>
        <v>DRBR880</v>
      </c>
      <c r="G60" s="134" t="str">
        <f>VLOOKUP(E60,'LISTADO ATM'!$A$2:$B$898,2,0)</f>
        <v xml:space="preserve">ATM Autoservicio Barahona II </v>
      </c>
      <c r="H60" s="134" t="str">
        <f>VLOOKUP(E60,VIP!$A$2:$O17916,7,FALSE)</f>
        <v>Si</v>
      </c>
      <c r="I60" s="134" t="str">
        <f>VLOOKUP(E60,VIP!$A$2:$O9881,8,FALSE)</f>
        <v>Si</v>
      </c>
      <c r="J60" s="134" t="str">
        <f>VLOOKUP(E60,VIP!$A$2:$O9831,8,FALSE)</f>
        <v>Si</v>
      </c>
      <c r="K60" s="134" t="str">
        <f>VLOOKUP(E60,VIP!$A$2:$O13405,6,0)</f>
        <v>SI</v>
      </c>
      <c r="L60" s="132" t="s">
        <v>2575</v>
      </c>
      <c r="M60" s="128" t="s">
        <v>2456</v>
      </c>
      <c r="N60" s="147" t="s">
        <v>2463</v>
      </c>
      <c r="O60" s="144" t="s">
        <v>2464</v>
      </c>
      <c r="P60" s="133"/>
      <c r="Q60" s="156" t="s">
        <v>2575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2633</v>
      </c>
      <c r="C61" s="129">
        <v>44323.165127314816</v>
      </c>
      <c r="D61" s="129" t="s">
        <v>2459</v>
      </c>
      <c r="E61" s="130">
        <v>713</v>
      </c>
      <c r="F61" s="155" t="str">
        <f>VLOOKUP(E61,VIP!$A$2:$O12994,2,0)</f>
        <v>DRBR016</v>
      </c>
      <c r="G61" s="134" t="str">
        <f>VLOOKUP(E61,'LISTADO ATM'!$A$2:$B$898,2,0)</f>
        <v xml:space="preserve">ATM Oficina Las Américas </v>
      </c>
      <c r="H61" s="134" t="str">
        <f>VLOOKUP(E61,VIP!$A$2:$O17915,7,FALSE)</f>
        <v>Si</v>
      </c>
      <c r="I61" s="134" t="str">
        <f>VLOOKUP(E61,VIP!$A$2:$O9880,8,FALSE)</f>
        <v>Si</v>
      </c>
      <c r="J61" s="134" t="str">
        <f>VLOOKUP(E61,VIP!$A$2:$O9830,8,FALSE)</f>
        <v>Si</v>
      </c>
      <c r="K61" s="134" t="str">
        <f>VLOOKUP(E61,VIP!$A$2:$O13404,6,0)</f>
        <v>NO</v>
      </c>
      <c r="L61" s="132" t="s">
        <v>2419</v>
      </c>
      <c r="M61" s="128" t="s">
        <v>2456</v>
      </c>
      <c r="N61" s="147" t="s">
        <v>2463</v>
      </c>
      <c r="O61" s="144" t="s">
        <v>2464</v>
      </c>
      <c r="P61" s="133"/>
      <c r="Q61" s="156" t="s">
        <v>2419</v>
      </c>
    </row>
  </sheetData>
  <autoFilter ref="A4:Q28">
    <sortState ref="A5:Q61">
      <sortCondition ref="C4:C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2:B1048576 B1:B28">
    <cfRule type="duplicateValues" dxfId="116" priority="506"/>
  </conditionalFormatting>
  <conditionalFormatting sqref="B62:B1048576">
    <cfRule type="duplicateValues" dxfId="115" priority="90"/>
  </conditionalFormatting>
  <conditionalFormatting sqref="E62:E1048576 E1:E28">
    <cfRule type="duplicateValues" dxfId="114" priority="81"/>
  </conditionalFormatting>
  <conditionalFormatting sqref="E62:E1048576">
    <cfRule type="duplicateValues" dxfId="113" priority="125457"/>
  </conditionalFormatting>
  <conditionalFormatting sqref="E62:E1048576 E1:E28">
    <cfRule type="duplicateValues" dxfId="112" priority="125461"/>
    <cfRule type="duplicateValues" dxfId="111" priority="125462"/>
  </conditionalFormatting>
  <conditionalFormatting sqref="E62:E1048576 E1:E28">
    <cfRule type="duplicateValues" dxfId="110" priority="125473"/>
    <cfRule type="duplicateValues" dxfId="109" priority="125474"/>
    <cfRule type="duplicateValues" dxfId="108" priority="125475"/>
    <cfRule type="duplicateValues" dxfId="107" priority="125476"/>
  </conditionalFormatting>
  <conditionalFormatting sqref="E62:E1048576 E5:E28">
    <cfRule type="duplicateValues" dxfId="106" priority="125489"/>
    <cfRule type="duplicateValues" dxfId="105" priority="125490"/>
  </conditionalFormatting>
  <conditionalFormatting sqref="E62:E1048576 E5:E28">
    <cfRule type="duplicateValues" dxfId="104" priority="125495"/>
  </conditionalFormatting>
  <conditionalFormatting sqref="E62:E1048576">
    <cfRule type="duplicateValues" dxfId="103" priority="125498"/>
  </conditionalFormatting>
  <conditionalFormatting sqref="B43:B47">
    <cfRule type="duplicateValues" dxfId="102" priority="125548"/>
  </conditionalFormatting>
  <conditionalFormatting sqref="E43:E47">
    <cfRule type="duplicateValues" dxfId="101" priority="125550"/>
  </conditionalFormatting>
  <conditionalFormatting sqref="E43:E47">
    <cfRule type="duplicateValues" dxfId="100" priority="125551"/>
    <cfRule type="duplicateValues" dxfId="99" priority="125552"/>
  </conditionalFormatting>
  <conditionalFormatting sqref="E43:E47">
    <cfRule type="duplicateValues" dxfId="98" priority="125553"/>
    <cfRule type="duplicateValues" dxfId="97" priority="125554"/>
    <cfRule type="duplicateValues" dxfId="96" priority="125555"/>
    <cfRule type="duplicateValues" dxfId="95" priority="125556"/>
  </conditionalFormatting>
  <conditionalFormatting sqref="B62:B1048576 B1:B47">
    <cfRule type="duplicateValues" dxfId="94" priority="23"/>
    <cfRule type="duplicateValues" dxfId="93" priority="24"/>
  </conditionalFormatting>
  <conditionalFormatting sqref="B48:B54">
    <cfRule type="duplicateValues" dxfId="92" priority="22"/>
  </conditionalFormatting>
  <conditionalFormatting sqref="E48:E54">
    <cfRule type="duplicateValues" dxfId="91" priority="21"/>
  </conditionalFormatting>
  <conditionalFormatting sqref="E48:E54">
    <cfRule type="duplicateValues" dxfId="90" priority="19"/>
    <cfRule type="duplicateValues" dxfId="89" priority="20"/>
  </conditionalFormatting>
  <conditionalFormatting sqref="E48:E54">
    <cfRule type="duplicateValues" dxfId="88" priority="15"/>
    <cfRule type="duplicateValues" dxfId="87" priority="16"/>
    <cfRule type="duplicateValues" dxfId="86" priority="17"/>
    <cfRule type="duplicateValues" dxfId="85" priority="18"/>
  </conditionalFormatting>
  <conditionalFormatting sqref="B48:B54">
    <cfRule type="duplicateValues" dxfId="84" priority="13"/>
    <cfRule type="duplicateValues" dxfId="83" priority="14"/>
  </conditionalFormatting>
  <conditionalFormatting sqref="E62:E1048576 E1:E54">
    <cfRule type="duplicateValues" dxfId="82" priority="12"/>
  </conditionalFormatting>
  <conditionalFormatting sqref="B55:B61">
    <cfRule type="duplicateValues" dxfId="81" priority="11"/>
  </conditionalFormatting>
  <conditionalFormatting sqref="E55:E61">
    <cfRule type="duplicateValues" dxfId="80" priority="10"/>
  </conditionalFormatting>
  <conditionalFormatting sqref="E55:E61">
    <cfRule type="duplicateValues" dxfId="79" priority="8"/>
    <cfRule type="duplicateValues" dxfId="78" priority="9"/>
  </conditionalFormatting>
  <conditionalFormatting sqref="E55:E61">
    <cfRule type="duplicateValues" dxfId="77" priority="4"/>
    <cfRule type="duplicateValues" dxfId="76" priority="5"/>
    <cfRule type="duplicateValues" dxfId="75" priority="6"/>
    <cfRule type="duplicateValues" dxfId="74" priority="7"/>
  </conditionalFormatting>
  <conditionalFormatting sqref="B55:B61">
    <cfRule type="duplicateValues" dxfId="73" priority="2"/>
    <cfRule type="duplicateValues" dxfId="72" priority="3"/>
  </conditionalFormatting>
  <conditionalFormatting sqref="E55:E61">
    <cfRule type="duplicateValues" dxfId="71" priority="1"/>
  </conditionalFormatting>
  <conditionalFormatting sqref="E5:E28">
    <cfRule type="duplicateValues" dxfId="70" priority="126667"/>
  </conditionalFormatting>
  <conditionalFormatting sqref="E5:E28">
    <cfRule type="duplicateValues" dxfId="69" priority="126669"/>
    <cfRule type="duplicateValues" dxfId="68" priority="126670"/>
  </conditionalFormatting>
  <conditionalFormatting sqref="E5:E28">
    <cfRule type="duplicateValues" dxfId="67" priority="126673"/>
    <cfRule type="duplicateValues" dxfId="66" priority="126674"/>
    <cfRule type="duplicateValues" dxfId="65" priority="126675"/>
    <cfRule type="duplicateValues" dxfId="64" priority="126676"/>
  </conditionalFormatting>
  <conditionalFormatting sqref="B5:B28">
    <cfRule type="duplicateValues" dxfId="63" priority="126681"/>
  </conditionalFormatting>
  <conditionalFormatting sqref="B29:B42">
    <cfRule type="duplicateValues" dxfId="7" priority="126693"/>
  </conditionalFormatting>
  <conditionalFormatting sqref="E29:E42">
    <cfRule type="duplicateValues" dxfId="6" priority="126694"/>
  </conditionalFormatting>
  <conditionalFormatting sqref="E29:E42">
    <cfRule type="duplicateValues" dxfId="5" priority="126695"/>
    <cfRule type="duplicateValues" dxfId="4" priority="126696"/>
  </conditionalFormatting>
  <conditionalFormatting sqref="E29:E42">
    <cfRule type="duplicateValues" dxfId="3" priority="126697"/>
    <cfRule type="duplicateValues" dxfId="2" priority="126698"/>
    <cfRule type="duplicateValues" dxfId="1" priority="126699"/>
    <cfRule type="duplicateValues" dxfId="0" priority="12670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16" zoomScale="70" zoomScaleNormal="70" workbookViewId="0">
      <selection activeCell="G56" sqref="G5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68" t="s">
        <v>2151</v>
      </c>
      <c r="B1" s="169"/>
      <c r="C1" s="169"/>
      <c r="D1" s="169"/>
      <c r="E1" s="170"/>
    </row>
    <row r="2" spans="1:5" ht="25.5" x14ac:dyDescent="0.25">
      <c r="A2" s="171" t="s">
        <v>2461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44322.708333333336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4" t="s">
        <v>2416</v>
      </c>
      <c r="B7" s="175"/>
      <c r="C7" s="175"/>
      <c r="D7" s="175"/>
      <c r="E7" s="176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e">
        <f>VLOOKUP(B9,'[1]LISTADO ATM'!$A$2:$C$821,3,0)</f>
        <v>#N/A</v>
      </c>
      <c r="B9" s="136"/>
      <c r="C9" s="137" t="e">
        <f>VLOOKUP(B9,'[1]LISTADO ATM'!$A$2:$B$821,2,0)</f>
        <v>#N/A</v>
      </c>
      <c r="D9" s="138" t="s">
        <v>2579</v>
      </c>
      <c r="E9" s="139"/>
    </row>
    <row r="10" spans="1:5" ht="18.75" thickBot="1" x14ac:dyDescent="0.3">
      <c r="A10" s="100" t="s">
        <v>2486</v>
      </c>
      <c r="B10" s="149">
        <f>COUNT(B9:B9)</f>
        <v>0</v>
      </c>
      <c r="C10" s="177"/>
      <c r="D10" s="178"/>
      <c r="E10" s="179"/>
    </row>
    <row r="11" spans="1:5" x14ac:dyDescent="0.25">
      <c r="B11" s="102"/>
      <c r="E11" s="102"/>
    </row>
    <row r="12" spans="1:5" ht="18" x14ac:dyDescent="0.25">
      <c r="A12" s="174" t="s">
        <v>2487</v>
      </c>
      <c r="B12" s="175"/>
      <c r="C12" s="175"/>
      <c r="D12" s="175"/>
      <c r="E12" s="176"/>
    </row>
    <row r="13" spans="1:5" ht="18" x14ac:dyDescent="0.25">
      <c r="A13" s="99" t="s">
        <v>15</v>
      </c>
      <c r="B13" s="108" t="s">
        <v>2417</v>
      </c>
      <c r="C13" s="99" t="s">
        <v>46</v>
      </c>
      <c r="D13" s="99" t="s">
        <v>2420</v>
      </c>
      <c r="E13" s="108" t="s">
        <v>2418</v>
      </c>
    </row>
    <row r="14" spans="1:5" ht="18.75" customHeight="1" x14ac:dyDescent="0.25">
      <c r="A14" s="97" t="e">
        <f>VLOOKUP(B14,'[1]LISTADO ATM'!$A$2:$C$821,3,0)</f>
        <v>#N/A</v>
      </c>
      <c r="B14" s="136"/>
      <c r="C14" s="137" t="e">
        <f>VLOOKUP(B14,'[1]LISTADO ATM'!$A$2:$B$821,2,0)</f>
        <v>#N/A</v>
      </c>
      <c r="D14" s="138" t="s">
        <v>2580</v>
      </c>
      <c r="E14" s="139"/>
    </row>
    <row r="15" spans="1:5" ht="18.75" thickBot="1" x14ac:dyDescent="0.3">
      <c r="A15" s="100" t="s">
        <v>2486</v>
      </c>
      <c r="B15" s="149">
        <f>COUNT(B14:B14)</f>
        <v>0</v>
      </c>
      <c r="C15" s="180"/>
      <c r="D15" s="181"/>
      <c r="E15" s="182"/>
    </row>
    <row r="16" spans="1:5" ht="15.75" thickBot="1" x14ac:dyDescent="0.3">
      <c r="B16" s="102"/>
      <c r="E16" s="102"/>
    </row>
    <row r="17" spans="1:5" ht="18.75" thickBot="1" x14ac:dyDescent="0.3">
      <c r="A17" s="183" t="s">
        <v>2488</v>
      </c>
      <c r="B17" s="184"/>
      <c r="C17" s="184"/>
      <c r="D17" s="184"/>
      <c r="E17" s="185"/>
    </row>
    <row r="18" spans="1:5" ht="18" x14ac:dyDescent="0.25">
      <c r="A18" s="99" t="s">
        <v>15</v>
      </c>
      <c r="B18" s="108" t="s">
        <v>2417</v>
      </c>
      <c r="C18" s="99" t="s">
        <v>46</v>
      </c>
      <c r="D18" s="99" t="s">
        <v>2420</v>
      </c>
      <c r="E18" s="108" t="s">
        <v>2418</v>
      </c>
    </row>
    <row r="19" spans="1:5" ht="18" x14ac:dyDescent="0.25">
      <c r="A19" s="122" t="str">
        <f>VLOOKUP(B19,'[1]LISTADO ATM'!$A$2:$C$821,3,0)</f>
        <v>DISTRITO NACIONAL</v>
      </c>
      <c r="B19" s="136">
        <v>697</v>
      </c>
      <c r="C19" s="136" t="str">
        <f>VLOOKUP(B19,'[1]LISTADO ATM'!$A$2:$B$821,2,0)</f>
        <v>ATM Hipermercado Olé Ciudad Juan Bosch</v>
      </c>
      <c r="D19" s="140" t="s">
        <v>2442</v>
      </c>
      <c r="E19" s="148" t="s">
        <v>2586</v>
      </c>
    </row>
    <row r="20" spans="1:5" ht="18" x14ac:dyDescent="0.25">
      <c r="A20" s="122" t="str">
        <f>VLOOKUP(B20,'[1]LISTADO ATM'!$A$2:$C$821,3,0)</f>
        <v>DISTRITO NACIONAL</v>
      </c>
      <c r="B20" s="136">
        <v>578</v>
      </c>
      <c r="C20" s="136" t="str">
        <f>VLOOKUP(B20,'[1]LISTADO ATM'!$A$2:$B$821,2,0)</f>
        <v xml:space="preserve">ATM Procuraduría General de la República </v>
      </c>
      <c r="D20" s="140" t="s">
        <v>2442</v>
      </c>
      <c r="E20" s="148" t="s">
        <v>2588</v>
      </c>
    </row>
    <row r="21" spans="1:5" ht="18" x14ac:dyDescent="0.25">
      <c r="A21" s="122" t="str">
        <f>VLOOKUP(B21,'[1]LISTADO ATM'!$A$2:$C$821,3,0)</f>
        <v>DISTRITO NACIONAL</v>
      </c>
      <c r="B21" s="136">
        <v>884</v>
      </c>
      <c r="C21" s="136" t="str">
        <f>VLOOKUP(B21,'[1]LISTADO ATM'!$A$2:$B$821,2,0)</f>
        <v xml:space="preserve">ATM UNP Olé Sabana Perdida </v>
      </c>
      <c r="D21" s="140" t="s">
        <v>2442</v>
      </c>
      <c r="E21" s="148" t="s">
        <v>2587</v>
      </c>
    </row>
    <row r="22" spans="1:5" ht="18" x14ac:dyDescent="0.25">
      <c r="A22" s="122" t="str">
        <f>VLOOKUP(B22,'[1]LISTADO ATM'!$A$2:$C$821,3,0)</f>
        <v>ESTE</v>
      </c>
      <c r="B22" s="136">
        <v>211</v>
      </c>
      <c r="C22" s="136" t="str">
        <f>VLOOKUP(B22,'[1]LISTADO ATM'!$A$2:$B$821,2,0)</f>
        <v xml:space="preserve">ATM Oficina La Romana I </v>
      </c>
      <c r="D22" s="140" t="s">
        <v>2442</v>
      </c>
      <c r="E22" s="148" t="s">
        <v>2593</v>
      </c>
    </row>
    <row r="23" spans="1:5" ht="18" x14ac:dyDescent="0.25">
      <c r="A23" s="122" t="str">
        <f>VLOOKUP(B23,'[1]LISTADO ATM'!$A$2:$C$821,3,0)</f>
        <v>DISTRITO NACIONAL</v>
      </c>
      <c r="B23" s="136">
        <v>235</v>
      </c>
      <c r="C23" s="136" t="str">
        <f>VLOOKUP(B23,'[1]LISTADO ATM'!$A$2:$B$821,2,0)</f>
        <v xml:space="preserve">ATM Oficina Multicentro La Sirena San Isidro </v>
      </c>
      <c r="D23" s="140" t="s">
        <v>2442</v>
      </c>
      <c r="E23" s="148" t="s">
        <v>2615</v>
      </c>
    </row>
    <row r="24" spans="1:5" ht="18" x14ac:dyDescent="0.25">
      <c r="A24" s="122" t="str">
        <f>VLOOKUP(B24,'[1]LISTADO ATM'!$A$2:$C$821,3,0)</f>
        <v>SUR</v>
      </c>
      <c r="B24" s="136">
        <v>750</v>
      </c>
      <c r="C24" s="136" t="str">
        <f>VLOOKUP(B24,'[1]LISTADO ATM'!$A$2:$B$821,2,0)</f>
        <v xml:space="preserve">ATM UNP Duvergé </v>
      </c>
      <c r="D24" s="140" t="s">
        <v>2442</v>
      </c>
      <c r="E24" s="148" t="s">
        <v>2614</v>
      </c>
    </row>
    <row r="25" spans="1:5" ht="18" x14ac:dyDescent="0.25">
      <c r="A25" s="122" t="str">
        <f>VLOOKUP(B25,'[1]LISTADO ATM'!$A$2:$C$821,3,0)</f>
        <v>ESTE</v>
      </c>
      <c r="B25" s="136">
        <v>114</v>
      </c>
      <c r="C25" s="136" t="str">
        <f>VLOOKUP(B25,'[1]LISTADO ATM'!$A$2:$B$821,2,0)</f>
        <v xml:space="preserve">ATM Oficina Hato Mayor </v>
      </c>
      <c r="D25" s="140" t="s">
        <v>2442</v>
      </c>
      <c r="E25" s="148" t="s">
        <v>2619</v>
      </c>
    </row>
    <row r="26" spans="1:5" ht="18" x14ac:dyDescent="0.25">
      <c r="A26" s="122" t="str">
        <f>VLOOKUP(B26,'[1]LISTADO ATM'!$A$2:$C$821,3,0)</f>
        <v>DISTRITO NACIONAL</v>
      </c>
      <c r="B26" s="136">
        <v>409</v>
      </c>
      <c r="C26" s="136" t="str">
        <f>VLOOKUP(B26,'[1]LISTADO ATM'!$A$2:$B$821,2,0)</f>
        <v xml:space="preserve">ATM Oficina Las Palmas de Herrera I </v>
      </c>
      <c r="D26" s="140" t="s">
        <v>2442</v>
      </c>
      <c r="E26" s="148" t="s">
        <v>2618</v>
      </c>
    </row>
    <row r="27" spans="1:5" ht="18" x14ac:dyDescent="0.25">
      <c r="A27" s="122" t="str">
        <f>VLOOKUP(B27,'[1]LISTADO ATM'!$A$2:$C$821,3,0)</f>
        <v>DISTRITO NACIONAL</v>
      </c>
      <c r="B27" s="136">
        <v>713</v>
      </c>
      <c r="C27" s="136" t="str">
        <f>VLOOKUP(B27,'[1]LISTADO ATM'!$A$2:$B$821,2,0)</f>
        <v xml:space="preserve">ATM Oficina Las Américas </v>
      </c>
      <c r="D27" s="140" t="s">
        <v>2442</v>
      </c>
      <c r="E27" s="148">
        <v>3335878466</v>
      </c>
    </row>
    <row r="28" spans="1:5" ht="18.75" thickBot="1" x14ac:dyDescent="0.3">
      <c r="A28" s="123" t="s">
        <v>2486</v>
      </c>
      <c r="B28" s="149">
        <f>COUNT(B19:B27)</f>
        <v>9</v>
      </c>
      <c r="C28" s="110"/>
      <c r="D28" s="110"/>
      <c r="E28" s="110"/>
    </row>
    <row r="29" spans="1:5" ht="15.75" thickBot="1" x14ac:dyDescent="0.3">
      <c r="B29" s="102"/>
      <c r="E29" s="102"/>
    </row>
    <row r="30" spans="1:5" ht="18.75" thickBot="1" x14ac:dyDescent="0.3">
      <c r="A30" s="183" t="s">
        <v>2566</v>
      </c>
      <c r="B30" s="184"/>
      <c r="C30" s="184"/>
      <c r="D30" s="184"/>
      <c r="E30" s="185"/>
    </row>
    <row r="31" spans="1:5" ht="18" x14ac:dyDescent="0.25">
      <c r="A31" s="99" t="s">
        <v>15</v>
      </c>
      <c r="B31" s="108" t="s">
        <v>2417</v>
      </c>
      <c r="C31" s="99" t="s">
        <v>46</v>
      </c>
      <c r="D31" s="99" t="s">
        <v>2420</v>
      </c>
      <c r="E31" s="108" t="s">
        <v>2418</v>
      </c>
    </row>
    <row r="32" spans="1:5" ht="18" x14ac:dyDescent="0.25">
      <c r="A32" s="122" t="str">
        <f>VLOOKUP(B32,'[1]LISTADO ATM'!$A$2:$C$821,3,0)</f>
        <v>DISTRITO NACIONAL</v>
      </c>
      <c r="B32" s="136">
        <v>239</v>
      </c>
      <c r="C32" s="136" t="str">
        <f>VLOOKUP(B32,'[1]LISTADO ATM'!$A$2:$B$821,2,0)</f>
        <v xml:space="preserve">ATM Autobanco Charles de Gaulle </v>
      </c>
      <c r="D32" s="111" t="s">
        <v>2512</v>
      </c>
      <c r="E32" s="139" t="s">
        <v>2578</v>
      </c>
    </row>
    <row r="33" spans="1:5" ht="19.5" customHeight="1" x14ac:dyDescent="0.25">
      <c r="A33" s="97" t="str">
        <f>VLOOKUP(B33,'[1]LISTADO ATM'!$A$2:$C$821,3,0)</f>
        <v>DISTRITO NACIONAL</v>
      </c>
      <c r="B33" s="136">
        <v>13</v>
      </c>
      <c r="C33" s="139" t="str">
        <f>VLOOKUP(B33,'[1]LISTADO ATM'!$A$2:$B$821,2,0)</f>
        <v xml:space="preserve">ATM CDEEE </v>
      </c>
      <c r="D33" s="136" t="s">
        <v>2512</v>
      </c>
      <c r="E33" s="139" t="s">
        <v>2595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879</v>
      </c>
      <c r="C34" s="139" t="str">
        <f>VLOOKUP(B34,'[1]LISTADO ATM'!$A$2:$B$821,2,0)</f>
        <v xml:space="preserve">ATM Plaza Metropolitana </v>
      </c>
      <c r="D34" s="136" t="s">
        <v>2512</v>
      </c>
      <c r="E34" s="139" t="s">
        <v>2594</v>
      </c>
    </row>
    <row r="35" spans="1:5" ht="19.5" customHeight="1" x14ac:dyDescent="0.25">
      <c r="A35" s="97" t="str">
        <f>VLOOKUP(B35,'[1]LISTADO ATM'!$A$2:$C$821,3,0)</f>
        <v>DISTRITO NACIONAL</v>
      </c>
      <c r="B35" s="136">
        <v>949</v>
      </c>
      <c r="C35" s="139" t="str">
        <f>VLOOKUP(B35,'[1]LISTADO ATM'!$A$2:$B$821,2,0)</f>
        <v xml:space="preserve">ATM S/M Bravo San Isidro Coral Mall </v>
      </c>
      <c r="D35" s="136" t="s">
        <v>2512</v>
      </c>
      <c r="E35" s="141" t="s">
        <v>2613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300</v>
      </c>
      <c r="C36" s="139" t="str">
        <f>VLOOKUP(B36,'[1]LISTADO ATM'!$A$2:$B$821,2,0)</f>
        <v xml:space="preserve">ATM S/M Aprezio Los Guaricanos </v>
      </c>
      <c r="D36" s="136" t="s">
        <v>2512</v>
      </c>
      <c r="E36" s="139" t="s">
        <v>2624</v>
      </c>
    </row>
    <row r="37" spans="1:5" ht="18.75" thickBot="1" x14ac:dyDescent="0.3">
      <c r="A37" s="100"/>
      <c r="B37" s="149">
        <f>COUNT(B32:B36)</f>
        <v>5</v>
      </c>
      <c r="C37" s="110"/>
      <c r="D37" s="145"/>
      <c r="E37" s="146"/>
    </row>
    <row r="38" spans="1:5" ht="15.75" thickBot="1" x14ac:dyDescent="0.3">
      <c r="B38" s="102"/>
      <c r="E38" s="102"/>
    </row>
    <row r="39" spans="1:5" ht="18" x14ac:dyDescent="0.25">
      <c r="A39" s="186" t="s">
        <v>2489</v>
      </c>
      <c r="B39" s="187"/>
      <c r="C39" s="187"/>
      <c r="D39" s="187"/>
      <c r="E39" s="188"/>
    </row>
    <row r="40" spans="1:5" ht="18" x14ac:dyDescent="0.25">
      <c r="A40" s="99" t="s">
        <v>15</v>
      </c>
      <c r="B40" s="108" t="s">
        <v>2417</v>
      </c>
      <c r="C40" s="101" t="s">
        <v>46</v>
      </c>
      <c r="D40" s="142" t="s">
        <v>2420</v>
      </c>
      <c r="E40" s="108" t="s">
        <v>2418</v>
      </c>
    </row>
    <row r="41" spans="1:5" ht="19.5" customHeight="1" x14ac:dyDescent="0.25">
      <c r="A41" s="97" t="str">
        <f>VLOOKUP(B41,'[1]LISTADO ATM'!$A$2:$C$821,3,0)</f>
        <v>NORTE</v>
      </c>
      <c r="B41" s="130">
        <v>8</v>
      </c>
      <c r="C41" s="139" t="str">
        <f>VLOOKUP(B41,'[1]LISTADO ATM'!$A$2:$B$821,2,0)</f>
        <v>ATM Autoservicio Yaque</v>
      </c>
      <c r="D41" s="132" t="s">
        <v>2575</v>
      </c>
      <c r="E41" s="131">
        <v>3335878460</v>
      </c>
    </row>
    <row r="42" spans="1:5" ht="19.5" customHeight="1" x14ac:dyDescent="0.25">
      <c r="A42" s="97" t="str">
        <f>VLOOKUP(B42,'[1]LISTADO ATM'!$A$2:$C$821,3,0)</f>
        <v>DISTRITO NACIONAL</v>
      </c>
      <c r="B42" s="130">
        <v>946</v>
      </c>
      <c r="C42" s="139" t="str">
        <f>VLOOKUP(B42,'[1]LISTADO ATM'!$A$2:$B$821,2,0)</f>
        <v xml:space="preserve">ATM Oficina Núñez de Cáceres I </v>
      </c>
      <c r="D42" s="132" t="s">
        <v>2575</v>
      </c>
      <c r="E42" s="131">
        <v>3335878461</v>
      </c>
    </row>
    <row r="43" spans="1:5" ht="19.5" customHeight="1" x14ac:dyDescent="0.25">
      <c r="A43" s="97" t="str">
        <f>VLOOKUP(B43,'[1]LISTADO ATM'!$A$2:$C$821,3,0)</f>
        <v>DISTRITO NACIONAL</v>
      </c>
      <c r="B43" s="130">
        <v>540</v>
      </c>
      <c r="C43" s="139" t="str">
        <f>VLOOKUP(B43,'[1]LISTADO ATM'!$A$2:$B$821,2,0)</f>
        <v xml:space="preserve">ATM Autoservicio Sambil I </v>
      </c>
      <c r="D43" s="132" t="s">
        <v>2575</v>
      </c>
      <c r="E43" s="131">
        <v>3335878462</v>
      </c>
    </row>
    <row r="44" spans="1:5" ht="19.5" customHeight="1" x14ac:dyDescent="0.25">
      <c r="A44" s="97" t="str">
        <f>VLOOKUP(B44,'[1]LISTADO ATM'!$A$2:$C$821,3,0)</f>
        <v>NORTE</v>
      </c>
      <c r="B44" s="130">
        <v>307</v>
      </c>
      <c r="C44" s="139" t="str">
        <f>VLOOKUP(B44,'[1]LISTADO ATM'!$A$2:$B$821,2,0)</f>
        <v>ATM Oficina Nagua II</v>
      </c>
      <c r="D44" s="132" t="s">
        <v>2575</v>
      </c>
      <c r="E44" s="131">
        <v>3335878463</v>
      </c>
    </row>
    <row r="45" spans="1:5" ht="19.5" customHeight="1" x14ac:dyDescent="0.25">
      <c r="A45" s="97" t="str">
        <f>VLOOKUP(B45,'[1]LISTADO ATM'!$A$2:$C$821,3,0)</f>
        <v>SUR</v>
      </c>
      <c r="B45" s="130">
        <v>880</v>
      </c>
      <c r="C45" s="139" t="str">
        <f>VLOOKUP(B45,'[1]LISTADO ATM'!$A$2:$B$821,2,0)</f>
        <v xml:space="preserve">ATM Autoservicio Barahona II </v>
      </c>
      <c r="D45" s="132" t="s">
        <v>2575</v>
      </c>
      <c r="E45" s="131">
        <v>3335878465</v>
      </c>
    </row>
    <row r="46" spans="1:5" ht="19.5" customHeight="1" x14ac:dyDescent="0.25">
      <c r="A46" s="97" t="str">
        <f>VLOOKUP(B46,'[1]LISTADO ATM'!$A$2:$C$821,3,0)</f>
        <v>DISTRITO NACIONAL</v>
      </c>
      <c r="B46" s="130">
        <v>87</v>
      </c>
      <c r="C46" s="139" t="str">
        <f>VLOOKUP(B46,'[1]LISTADO ATM'!$A$2:$B$821,2,0)</f>
        <v xml:space="preserve">ATM Autoservicio Sarasota </v>
      </c>
      <c r="D46" s="132" t="s">
        <v>2575</v>
      </c>
      <c r="E46" s="131" t="s">
        <v>2584</v>
      </c>
    </row>
    <row r="47" spans="1:5" ht="19.5" customHeight="1" x14ac:dyDescent="0.25">
      <c r="A47" s="97" t="str">
        <f>VLOOKUP(B47,'[1]LISTADO ATM'!$A$2:$C$821,3,0)</f>
        <v>DISTRITO NACIONAL</v>
      </c>
      <c r="B47" s="130">
        <v>70</v>
      </c>
      <c r="C47" s="139" t="str">
        <f>VLOOKUP(B47,'[1]LISTADO ATM'!$A$2:$B$821,2,0)</f>
        <v xml:space="preserve">ATM Autoservicio Plaza Lama Zona Oriental </v>
      </c>
      <c r="D47" s="132" t="s">
        <v>2575</v>
      </c>
      <c r="E47" s="131" t="s">
        <v>2590</v>
      </c>
    </row>
    <row r="48" spans="1:5" ht="19.5" customHeight="1" x14ac:dyDescent="0.25">
      <c r="A48" s="97" t="str">
        <f>VLOOKUP(B48,'[1]LISTADO ATM'!$A$2:$C$821,3,0)</f>
        <v>DISTRITO NACIONAL</v>
      </c>
      <c r="B48" s="130">
        <v>904</v>
      </c>
      <c r="C48" s="139" t="str">
        <f>VLOOKUP(B48,'[1]LISTADO ATM'!$A$2:$B$821,2,0)</f>
        <v xml:space="preserve">ATM Oficina Multicentro La Sirena Churchill </v>
      </c>
      <c r="D48" s="132" t="s">
        <v>2513</v>
      </c>
      <c r="E48" s="131">
        <v>3335878464</v>
      </c>
    </row>
    <row r="49" spans="1:5" ht="19.5" customHeight="1" x14ac:dyDescent="0.25">
      <c r="A49" s="97" t="str">
        <f>VLOOKUP(B49,'[1]LISTADO ATM'!$A$2:$C$821,3,0)</f>
        <v>ESTE</v>
      </c>
      <c r="B49" s="130">
        <v>399</v>
      </c>
      <c r="C49" s="139" t="str">
        <f>VLOOKUP(B49,'[1]LISTADO ATM'!$A$2:$B$821,2,0)</f>
        <v xml:space="preserve">ATM Oficina La Romana II </v>
      </c>
      <c r="D49" s="132" t="s">
        <v>2513</v>
      </c>
      <c r="E49" s="131" t="s">
        <v>2589</v>
      </c>
    </row>
    <row r="50" spans="1:5" ht="18.75" thickBot="1" x14ac:dyDescent="0.3">
      <c r="A50" s="100" t="s">
        <v>2486</v>
      </c>
      <c r="B50" s="149">
        <f>COUNT(B41:B49)</f>
        <v>9</v>
      </c>
      <c r="C50" s="110"/>
      <c r="D50" s="143"/>
      <c r="E50" s="143"/>
    </row>
    <row r="51" spans="1:5" ht="15.75" thickBot="1" x14ac:dyDescent="0.3">
      <c r="B51" s="102"/>
      <c r="E51" s="102"/>
    </row>
    <row r="52" spans="1:5" ht="18.75" thickBot="1" x14ac:dyDescent="0.3">
      <c r="A52" s="189" t="s">
        <v>2490</v>
      </c>
      <c r="B52" s="190"/>
      <c r="C52" s="96" t="s">
        <v>2413</v>
      </c>
      <c r="D52" s="102"/>
      <c r="E52" s="102"/>
    </row>
    <row r="53" spans="1:5" ht="18.75" thickBot="1" x14ac:dyDescent="0.3">
      <c r="A53" s="191">
        <f>+B28+B37+B50</f>
        <v>23</v>
      </c>
      <c r="B53" s="192"/>
    </row>
    <row r="54" spans="1:5" ht="15.75" thickBot="1" x14ac:dyDescent="0.3">
      <c r="B54" s="102"/>
      <c r="E54" s="102"/>
    </row>
    <row r="55" spans="1:5" ht="18.75" customHeight="1" thickBot="1" x14ac:dyDescent="0.3">
      <c r="A55" s="183" t="s">
        <v>2491</v>
      </c>
      <c r="B55" s="184"/>
      <c r="C55" s="184"/>
      <c r="D55" s="184"/>
      <c r="E55" s="185"/>
    </row>
    <row r="56" spans="1:5" ht="18" x14ac:dyDescent="0.25">
      <c r="A56" s="103" t="s">
        <v>15</v>
      </c>
      <c r="B56" s="103" t="s">
        <v>2417</v>
      </c>
      <c r="C56" s="101" t="s">
        <v>46</v>
      </c>
      <c r="D56" s="193" t="s">
        <v>2420</v>
      </c>
      <c r="E56" s="194"/>
    </row>
    <row r="57" spans="1:5" ht="18" x14ac:dyDescent="0.25">
      <c r="A57" s="136" t="str">
        <f>VLOOKUP(B57,'[1]LISTADO ATM'!$A$2:$C$821,3,0)</f>
        <v>ESTE</v>
      </c>
      <c r="B57" s="136">
        <v>923</v>
      </c>
      <c r="C57" s="136" t="str">
        <f>VLOOKUP(B57,'[1]LISTADO ATM'!$A$2:$B$821,2,0)</f>
        <v xml:space="preserve">ATM Agroindustrial San Pedro de Macorís </v>
      </c>
      <c r="D57" s="166" t="s">
        <v>2493</v>
      </c>
      <c r="E57" s="167"/>
    </row>
    <row r="58" spans="1:5" ht="17.25" customHeight="1" x14ac:dyDescent="0.25">
      <c r="A58" s="136" t="str">
        <f>VLOOKUP(B58,'[1]LISTADO ATM'!$A$2:$C$821,3,0)</f>
        <v>ESTE</v>
      </c>
      <c r="B58" s="136">
        <v>802</v>
      </c>
      <c r="C58" s="136" t="str">
        <f>VLOOKUP(B58,'[1]LISTADO ATM'!$A$2:$B$821,2,0)</f>
        <v xml:space="preserve">ATM UNP Aeropuerto La Romana </v>
      </c>
      <c r="D58" s="166" t="s">
        <v>2493</v>
      </c>
      <c r="E58" s="167"/>
    </row>
    <row r="59" spans="1:5" ht="17.25" customHeight="1" x14ac:dyDescent="0.25">
      <c r="A59" s="136" t="str">
        <f>VLOOKUP(B59,'[1]LISTADO ATM'!$A$2:$C$821,3,0)</f>
        <v>DISTRITO NACIONAL</v>
      </c>
      <c r="B59" s="136">
        <v>655</v>
      </c>
      <c r="C59" s="136" t="str">
        <f>VLOOKUP(B59,'[1]LISTADO ATM'!$A$2:$B$821,2,0)</f>
        <v>ATM Farmacia Sandra</v>
      </c>
      <c r="D59" s="166" t="s">
        <v>2632</v>
      </c>
      <c r="E59" s="167"/>
    </row>
    <row r="60" spans="1:5" ht="17.25" customHeight="1" x14ac:dyDescent="0.25">
      <c r="A60" s="136" t="str">
        <f>VLOOKUP(B60,'[1]LISTADO ATM'!$A$2:$C$821,3,0)</f>
        <v>ESTE</v>
      </c>
      <c r="B60" s="136">
        <v>630</v>
      </c>
      <c r="C60" s="136" t="str">
        <f>VLOOKUP(B60,'[1]LISTADO ATM'!$A$2:$B$821,2,0)</f>
        <v xml:space="preserve">ATM Oficina Plaza Zaglul (SPM) </v>
      </c>
      <c r="D60" s="166" t="s">
        <v>2493</v>
      </c>
      <c r="E60" s="167"/>
    </row>
    <row r="61" spans="1:5" ht="17.25" customHeight="1" x14ac:dyDescent="0.25">
      <c r="A61" s="136" t="str">
        <f>VLOOKUP(B61,'[1]LISTADO ATM'!$A$2:$C$821,3,0)</f>
        <v>DISTRITO NACIONAL</v>
      </c>
      <c r="B61" s="136">
        <v>557</v>
      </c>
      <c r="C61" s="136" t="str">
        <f>VLOOKUP(B61,'[1]LISTADO ATM'!$A$2:$B$821,2,0)</f>
        <v xml:space="preserve">ATM Multicentro La Sirena Ave. Mella </v>
      </c>
      <c r="D61" s="166" t="s">
        <v>2632</v>
      </c>
      <c r="E61" s="167"/>
    </row>
    <row r="62" spans="1:5" ht="17.25" customHeight="1" x14ac:dyDescent="0.25">
      <c r="A62" s="136" t="str">
        <f>VLOOKUP(B62,'[1]LISTADO ATM'!$A$2:$C$821,3,0)</f>
        <v>DISTRITO NACIONAL</v>
      </c>
      <c r="B62" s="136">
        <v>355</v>
      </c>
      <c r="C62" s="136" t="str">
        <f>VLOOKUP(B62,'[1]LISTADO ATM'!$A$2:$B$821,2,0)</f>
        <v xml:space="preserve">ATM UNP Metro II </v>
      </c>
      <c r="D62" s="166" t="s">
        <v>2632</v>
      </c>
      <c r="E62" s="167"/>
    </row>
    <row r="63" spans="1:5" ht="17.25" customHeight="1" x14ac:dyDescent="0.25">
      <c r="A63" s="136" t="str">
        <f>VLOOKUP(B63,'[1]LISTADO ATM'!$A$2:$C$821,3,0)</f>
        <v>ESTE</v>
      </c>
      <c r="B63" s="136">
        <v>217</v>
      </c>
      <c r="C63" s="136" t="str">
        <f>VLOOKUP(B63,'[1]LISTADO ATM'!$A$2:$B$821,2,0)</f>
        <v xml:space="preserve">ATM Oficina Bávaro </v>
      </c>
      <c r="D63" s="166" t="s">
        <v>2632</v>
      </c>
      <c r="E63" s="167"/>
    </row>
    <row r="64" spans="1:5" ht="17.25" customHeight="1" x14ac:dyDescent="0.25">
      <c r="A64" s="136" t="str">
        <f>VLOOKUP(B64,'[1]LISTADO ATM'!$A$2:$C$821,3,0)</f>
        <v>DISTRITO NACIONAL</v>
      </c>
      <c r="B64" s="136">
        <v>593</v>
      </c>
      <c r="C64" s="136" t="str">
        <f>VLOOKUP(B64,'[1]LISTADO ATM'!$A$2:$B$821,2,0)</f>
        <v xml:space="preserve">ATM Ministerio Fuerzas Armadas II </v>
      </c>
      <c r="D64" s="166" t="s">
        <v>2493</v>
      </c>
      <c r="E64" s="167"/>
    </row>
    <row r="65" spans="1:5" ht="17.25" customHeight="1" x14ac:dyDescent="0.25">
      <c r="A65" s="136" t="str">
        <f>VLOOKUP(B65,'[1]LISTADO ATM'!$A$2:$C$821,3,0)</f>
        <v>ESTE</v>
      </c>
      <c r="B65" s="136">
        <v>104</v>
      </c>
      <c r="C65" s="136" t="str">
        <f>VLOOKUP(B65,'[1]LISTADO ATM'!$A$2:$B$821,2,0)</f>
        <v xml:space="preserve">ATM Jumbo Higuey </v>
      </c>
      <c r="D65" s="166" t="s">
        <v>2493</v>
      </c>
      <c r="E65" s="167"/>
    </row>
    <row r="66" spans="1:5" ht="17.25" customHeight="1" x14ac:dyDescent="0.25">
      <c r="A66" s="136" t="str">
        <f>VLOOKUP(B66,'[1]LISTADO ATM'!$A$2:$C$821,3,0)</f>
        <v>SUR</v>
      </c>
      <c r="B66" s="136">
        <v>880</v>
      </c>
      <c r="C66" s="136" t="str">
        <f>VLOOKUP(B66,'[1]LISTADO ATM'!$A$2:$B$821,2,0)</f>
        <v xml:space="preserve">ATM Autoservicio Barahona II </v>
      </c>
      <c r="D66" s="166" t="s">
        <v>2493</v>
      </c>
      <c r="E66" s="167"/>
    </row>
    <row r="67" spans="1:5" ht="17.25" customHeight="1" x14ac:dyDescent="0.25">
      <c r="A67" s="136" t="str">
        <f>VLOOKUP(B67,'[1]LISTADO ATM'!$A$2:$C$821,3,0)</f>
        <v>NORTE</v>
      </c>
      <c r="B67" s="136">
        <v>965</v>
      </c>
      <c r="C67" s="136" t="str">
        <f>VLOOKUP(B67,'[1]LISTADO ATM'!$A$2:$B$821,2,0)</f>
        <v xml:space="preserve">ATM S/M La Fuente FUN (Santiago) </v>
      </c>
      <c r="D67" s="166" t="s">
        <v>2632</v>
      </c>
      <c r="E67" s="167"/>
    </row>
    <row r="68" spans="1:5" ht="17.25" customHeight="1" x14ac:dyDescent="0.25">
      <c r="A68" s="136" t="str">
        <f>VLOOKUP(B68,'[1]LISTADO ATM'!$A$2:$C$821,3,0)</f>
        <v>ESTE</v>
      </c>
      <c r="B68" s="136">
        <v>609</v>
      </c>
      <c r="C68" s="136" t="str">
        <f>VLOOKUP(B68,'[1]LISTADO ATM'!$A$2:$B$821,2,0)</f>
        <v xml:space="preserve">ATM S/M Jumbo (San Pedro) </v>
      </c>
      <c r="D68" s="166" t="s">
        <v>2493</v>
      </c>
      <c r="E68" s="167"/>
    </row>
    <row r="69" spans="1:5" ht="17.25" customHeight="1" x14ac:dyDescent="0.25">
      <c r="A69" s="136" t="str">
        <f>VLOOKUP(B69,'[1]LISTADO ATM'!$A$2:$C$821,3,0)</f>
        <v>NORTE</v>
      </c>
      <c r="B69" s="136">
        <v>142</v>
      </c>
      <c r="C69" s="136" t="str">
        <f>VLOOKUP(B69,'[1]LISTADO ATM'!$A$2:$B$821,2,0)</f>
        <v xml:space="preserve">ATM Centro de Caja Galerías Bonao </v>
      </c>
      <c r="D69" s="166" t="s">
        <v>2493</v>
      </c>
      <c r="E69" s="167"/>
    </row>
    <row r="70" spans="1:5" ht="17.25" customHeight="1" x14ac:dyDescent="0.25">
      <c r="A70" s="136" t="str">
        <f>VLOOKUP(B70,'[1]LISTADO ATM'!$A$2:$C$821,3,0)</f>
        <v>ESTE</v>
      </c>
      <c r="B70" s="136">
        <v>912</v>
      </c>
      <c r="C70" s="136" t="str">
        <f>VLOOKUP(B70,'[1]LISTADO ATM'!$A$2:$B$821,2,0)</f>
        <v xml:space="preserve">ATM Oficina San Pedro II </v>
      </c>
      <c r="D70" s="166" t="s">
        <v>2493</v>
      </c>
      <c r="E70" s="167"/>
    </row>
    <row r="71" spans="1:5" ht="17.25" customHeight="1" x14ac:dyDescent="0.25">
      <c r="A71" s="136" t="str">
        <f>VLOOKUP(B71,'[1]LISTADO ATM'!$A$2:$C$821,3,0)</f>
        <v>DISTRITO NACIONAL</v>
      </c>
      <c r="B71" s="136">
        <v>957</v>
      </c>
      <c r="C71" s="136" t="str">
        <f>VLOOKUP(B71,'[1]LISTADO ATM'!$A$2:$B$821,2,0)</f>
        <v xml:space="preserve">ATM Oficina Venezuela </v>
      </c>
      <c r="D71" s="166" t="s">
        <v>2632</v>
      </c>
      <c r="E71" s="167"/>
    </row>
    <row r="72" spans="1:5" ht="17.25" customHeight="1" x14ac:dyDescent="0.25">
      <c r="A72" s="136" t="str">
        <f>VLOOKUP(B72,'[1]LISTADO ATM'!$A$2:$C$821,3,0)</f>
        <v>SUR</v>
      </c>
      <c r="B72" s="136">
        <v>45</v>
      </c>
      <c r="C72" s="136" t="str">
        <f>VLOOKUP(B72,'[1]LISTADO ATM'!$A$2:$B$821,2,0)</f>
        <v xml:space="preserve">ATM Oficina Tamayo </v>
      </c>
      <c r="D72" s="166" t="s">
        <v>2632</v>
      </c>
      <c r="E72" s="167"/>
    </row>
    <row r="73" spans="1:5" ht="17.25" customHeight="1" x14ac:dyDescent="0.25">
      <c r="A73" s="136" t="str">
        <f>VLOOKUP(B73,'[1]LISTADO ATM'!$A$2:$C$821,3,0)</f>
        <v>ESTE</v>
      </c>
      <c r="B73" s="136">
        <v>480</v>
      </c>
      <c r="C73" s="136" t="str">
        <f>VLOOKUP(B73,'[1]LISTADO ATM'!$A$2:$B$821,2,0)</f>
        <v>ATM UNP Farmaconal Higuey</v>
      </c>
      <c r="D73" s="166" t="s">
        <v>2493</v>
      </c>
      <c r="E73" s="167"/>
    </row>
    <row r="74" spans="1:5" ht="17.25" customHeight="1" x14ac:dyDescent="0.25">
      <c r="A74" s="136" t="e">
        <f>VLOOKUP(B74,'[1]LISTADO ATM'!$A$2:$C$821,3,0)</f>
        <v>#N/A</v>
      </c>
      <c r="B74" s="136"/>
      <c r="C74" s="136" t="e">
        <f>VLOOKUP(B74,'[1]LISTADO ATM'!$A$2:$B$821,2,0)</f>
        <v>#N/A</v>
      </c>
      <c r="D74" s="166"/>
      <c r="E74" s="167"/>
    </row>
    <row r="75" spans="1:5" ht="18.75" thickBot="1" x14ac:dyDescent="0.3">
      <c r="A75" s="100"/>
      <c r="B75" s="149">
        <f>COUNT(B57:B74)</f>
        <v>17</v>
      </c>
      <c r="C75" s="113"/>
      <c r="D75" s="113"/>
      <c r="E75" s="114"/>
    </row>
  </sheetData>
  <autoFilter ref="A40:E49">
    <sortState ref="A41:E50">
      <sortCondition ref="D40:D49"/>
    </sortState>
  </autoFilter>
  <sortState ref="A41:E49">
    <sortCondition ref="E49"/>
  </sortState>
  <mergeCells count="31">
    <mergeCell ref="D56:E56"/>
    <mergeCell ref="D57:E57"/>
    <mergeCell ref="D58:E58"/>
    <mergeCell ref="D59:E59"/>
    <mergeCell ref="D60:E60"/>
    <mergeCell ref="D61:E61"/>
    <mergeCell ref="A1:E1"/>
    <mergeCell ref="A2:E2"/>
    <mergeCell ref="A7:E7"/>
    <mergeCell ref="C10:E10"/>
    <mergeCell ref="A12:E12"/>
    <mergeCell ref="C15:E15"/>
    <mergeCell ref="A17:E17"/>
    <mergeCell ref="A30:E30"/>
    <mergeCell ref="A39:E39"/>
    <mergeCell ref="A52:B52"/>
    <mergeCell ref="A53:B53"/>
    <mergeCell ref="A55:E55"/>
    <mergeCell ref="D62:E62"/>
    <mergeCell ref="D63:E63"/>
    <mergeCell ref="D64:E64"/>
    <mergeCell ref="D69:E69"/>
    <mergeCell ref="D74:E74"/>
    <mergeCell ref="D65:E65"/>
    <mergeCell ref="D66:E66"/>
    <mergeCell ref="D67:E67"/>
    <mergeCell ref="D68:E68"/>
    <mergeCell ref="D70:E70"/>
    <mergeCell ref="D71:E71"/>
    <mergeCell ref="D72:E72"/>
    <mergeCell ref="D73:E73"/>
  </mergeCells>
  <phoneticPr fontId="46" type="noConversion"/>
  <hyperlinks>
    <hyperlink ref="E97" r:id="rId1" display="http://s460-helpdesk/CAisd/pdmweb.exe?OP=SEARCH+FACTORY=in+SKIPLIST=1+QBE.EQ.id=3580464"/>
    <hyperlink ref="E96" r:id="rId2" display="http://s460-helpdesk/CAisd/pdmweb.exe?OP=SEARCH+FACTORY=in+SKIPLIST=1+QBE.EQ.id=3580463"/>
    <hyperlink ref="E138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2424</v>
      </c>
      <c r="B1" s="196"/>
      <c r="C1" s="196"/>
      <c r="D1" s="19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2434</v>
      </c>
      <c r="B18" s="196"/>
      <c r="C18" s="196"/>
      <c r="D18" s="19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2021-05-07T12:03:56Z</dcterms:modified>
</cp:coreProperties>
</file>