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G95" i="1"/>
  <c r="F95" i="1"/>
  <c r="A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B46" i="16" l="1"/>
  <c r="B59" i="16"/>
  <c r="B72" i="16"/>
  <c r="B97" i="16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0" i="1"/>
  <c r="A59" i="1"/>
  <c r="A58" i="1"/>
  <c r="A57" i="1"/>
  <c r="A56" i="1"/>
  <c r="A55" i="1"/>
  <c r="A54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3" i="1"/>
  <c r="A52" i="1"/>
  <c r="A51" i="1"/>
  <c r="A50" i="1"/>
  <c r="A49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 l="1"/>
  <c r="F24" i="1"/>
  <c r="G24" i="1"/>
  <c r="H24" i="1"/>
  <c r="I24" i="1"/>
  <c r="J24" i="1"/>
  <c r="K24" i="1"/>
  <c r="A23" i="1"/>
  <c r="A22" i="1"/>
  <c r="A21" i="1"/>
  <c r="A20" i="1"/>
  <c r="A19" i="1"/>
  <c r="A18" i="1"/>
  <c r="A17" i="1"/>
  <c r="A16" i="1"/>
  <c r="A15" i="1"/>
  <c r="A1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C69" i="16" l="1"/>
  <c r="C71" i="16"/>
  <c r="C63" i="16"/>
  <c r="C64" i="16"/>
  <c r="A69" i="16"/>
  <c r="A71" i="16"/>
  <c r="A63" i="16"/>
  <c r="A64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<sst xmlns="http://schemas.openxmlformats.org/spreadsheetml/2006/main" count="13645" uniqueCount="2679">
  <si>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</si>
  <si>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</si>
  <si>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</si>
  <si>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</si>
  <si>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</si>
  <si>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</si>
  <si>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</si>
  <si>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</si>
  <si>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</si>
  <si>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</si>
  <si>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</si>
  <si>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</si>
  <si>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</si>
  <si>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</si>
  <si>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</si>
  <si>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</si>
  <si>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</si>
  <si>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</si>
  <si>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</si>
  <si>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</si>
  <si>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</si>
  <si>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</si>
  <si>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</si>
  <si>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</si>
  <si>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</si>
  <si>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</si>
  <si>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</si>
  <si>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</si>
  <si>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</si>
  <si>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</si>
  <si>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</si>
  <si>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</si>
  <si>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</si>
  <si>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</si>
  <si>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</si>
  <si>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</si>
  <si>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</si>
  <si>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</si>
  <si>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</si>
  <si>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</si>
  <si>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</si>
  <si>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</si>
  <si>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</si>
  <si>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</si>
  <si>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</si>
  <si>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</si>
  <si>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</si>
  <si>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</si>
  <si>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</si>
  <si>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</si>
  <si>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</si>
  <si>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</si>
  <si>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</si>
  <si>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</si>
  <si>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</si>
  <si>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</si>
  <si>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</si>
  <si>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</si>
  <si>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</si>
  <si>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</si>
  <si>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</si>
  <si>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</si>
  <si>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</si>
  <si>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</si>
  <si>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</si>
  <si>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</si>
  <si>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</si>
  <si>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</si>
  <si>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</si>
  <si>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</si>
  <si>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</si>
  <si>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</si>
  <si>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</si>
  <si>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</si>
  <si>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</si>
  <si>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</si>
  <si>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</si>
  <si>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</si>
  <si>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</si>
  <si>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</si>
  <si>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</si>
  <si>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</si>
  <si>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</si>
  <si>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</si>
  <si>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</si>
  <si>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</si>
  <si>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</si>
  <si>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</si>
  <si>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</si>
  <si>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</si>
  <si>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</si>
  <si>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</si>
  <si>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</si>
  <si>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</si>
  <si>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</si>
  <si>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</si>
  <si>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</si>
  <si>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</si>
  <si>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</si>
  <si>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</si>
  <si>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</si>
  <si>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</si>
  <si>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</si>
  <si>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</si>
  <si>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</si>
  <si>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</si>
  <si>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</si>
  <si>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</si>
  <si>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</si>
  <si>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</si>
  <si>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</si>
  <si>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</si>
  <si>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</si>
  <si>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</si>
  <si>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</si>
  <si>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</si>
  <si>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</si>
  <si>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</si>
  <si>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</si>
  <si>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</si>
  <si>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</si>
  <si>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</si>
  <si>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</si>
  <si>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</si>
  <si>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</si>
  <si>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</si>
  <si>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</si>
  <si>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</si>
  <si>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</si>
  <si>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</si>
  <si>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</si>
  <si>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</si>
  <si>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</si>
  <si>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</si>
  <si>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</si>
  <si>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</si>
  <si>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</si>
  <si>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</si>
  <si>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</si>
  <si>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</si>
  <si>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</si>
  <si>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</si>
  <si>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</si>
  <si>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</si>
  <si>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</si>
  <si>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</si>
  <si>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</si>
  <si>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</si>
  <si>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</si>
  <si>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</si>
  <si>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</si>
  <si>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</si>
  <si>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</si>
  <si>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</si>
  <si>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</si>
  <si>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</si>
  <si>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</si>
  <si>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</si>
  <si>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</si>
  <si>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</si>
  <si>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</si>
  <si>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</si>
  <si>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</si>
  <si>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</si>
  <si>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</si>
  <si>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</si>
  <si>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</si>
  <si>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</si>
  <si>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</si>
  <si>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</si>
  <si>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</si>
  <si>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</si>
  <si>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</si>
  <si>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</si>
  <si>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</si>
  <si>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</si>
  <si>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</si>
  <si>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</si>
  <si>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</si>
  <si>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</si>
  <si>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</si>
  <si>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</si>
  <si>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</si>
  <si>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</si>
  <si>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</si>
  <si>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</si>
  <si>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</si>
  <si>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</si>
  <si>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</si>
  <si>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</si>
  <si>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</si>
  <si>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</si>
  <si>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</si>
  <si>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</si>
  <si>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</si>
  <si>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</si>
  <si>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</si>
  <si>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</si>
  <si>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</si>
  <si>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</si>
  <si>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</si>
  <si>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</si>
  <si>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</si>
  <si>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</si>
  <si>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</si>
  <si>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</si>
  <si>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</si>
  <si>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</si>
  <si>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</si>
  <si>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</si>
  <si>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</si>
  <si>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</si>
  <si>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</si>
  <si>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</si>
  <si>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</si>
  <si>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</si>
  <si>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</si>
  <si>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</si>
  <si>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</si>
  <si>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</si>
  <si>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</si>
  <si>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</si>
  <si>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</si>
  <si>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</si>
  <si>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</si>
  <si>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</si>
  <si>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</si>
  <si>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</si>
  <si>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</si>
  <si>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</si>
  <si>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</si>
  <si>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</si>
  <si>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</si>
  <si>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</si>
  <si>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</si>
  <si>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</si>
  <si>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</si>
  <si>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</si>
  <si>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</si>
  <si>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</si>
  <si>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</si>
  <si>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</si>
  <si>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</si>
  <si>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</si>
  <si>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</si>
  <si>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</si>
  <si>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</si>
  <si>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</si>
  <si>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</si>
  <si>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</si>
  <si>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</si>
  <si>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</si>
  <si>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</si>
  <si>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</si>
  <si>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</si>
  <si>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</si>
  <si>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</si>
  <si>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</si>
  <si>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</si>
  <si>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</si>
  <si>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</si>
  <si>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</si>
  <si>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</si>
  <si>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</si>
  <si>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</si>
  <si>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</si>
  <si>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</si>
  <si>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</si>
  <si>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</si>
  <si>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</si>
  <si>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</si>
  <si>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</si>
  <si>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</si>
  <si>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</si>
  <si>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</si>
  <si>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</si>
  <si>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</si>
  <si>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</si>
  <si>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</si>
  <si>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</si>
  <si>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</si>
  <si>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</si>
  <si>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</si>
  <si>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</si>
  <si>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</si>
  <si>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</si>
  <si>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</si>
  <si>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</si>
  <si>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</si>
  <si>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</si>
  <si>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</si>
  <si>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</si>
  <si>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</si>
  <si>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</si>
  <si>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</si>
  <si>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</si>
  <si>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</si>
  <si>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</si>
  <si>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</si>
  <si>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</si>
  <si>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</si>
  <si>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</si>
  <si>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</si>
  <si>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</si>
  <si>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</si>
  <si>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</si>
  <si>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</si>
  <si>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</si>
  <si>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</si>
  <si>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</si>
  <si>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</si>
  <si>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</si>
  <si>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</si>
  <si>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</si>
  <si>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</si>
  <si>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</si>
  <si>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</si>
  <si>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</si>
  <si>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</si>
  <si>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</si>
  <si>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</si>
  <si>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</si>
  <si>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</si>
  <si>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</si>
  <si>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</si>
  <si>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</si>
  <si>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</si>
  <si>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</si>
  <si>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</si>
  <si>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</si>
  <si>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</si>
  <si>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</si>
  <si>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</si>
  <si>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</si>
  <si>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</si>
  <si>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</si>
  <si>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</si>
  <si>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</si>
  <si>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</si>
  <si>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</si>
  <si>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</si>
  <si>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</si>
  <si>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</si>
  <si>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</si>
  <si>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</si>
  <si>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</si>
  <si>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</si>
  <si>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</si>
  <si>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</si>
  <si>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</si>
  <si>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</si>
  <si>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</si>
  <si>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</si>
  <si>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</si>
  <si>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</si>
  <si>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</si>
  <si>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</si>
  <si>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</si>
  <si>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</si>
  <si>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</si>
  <si>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</si>
  <si>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</si>
  <si>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</si>
  <si>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</si>
  <si>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</si>
  <si>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</si>
  <si>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</si>
  <si>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</si>
  <si>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</si>
  <si>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</si>
  <si>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</si>
  <si>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</si>
  <si>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</si>
  <si>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</si>
  <si>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</si>
  <si>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</si>
  <si>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</si>
  <si>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</si>
  <si>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</si>
  <si>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</si>
  <si>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</si>
  <si>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</si>
  <si>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</si>
  <si>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</si>
  <si>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</si>
  <si>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</si>
  <si>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</si>
  <si>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</si>
  <si>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</si>
  <si>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</si>
  <si>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</si>
  <si>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</si>
  <si>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</si>
  <si>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</si>
  <si>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</si>
  <si>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</si>
  <si>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</si>
  <si>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</si>
  <si>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</si>
  <si>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</si>
  <si>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</si>
  <si>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</si>
  <si>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</si>
  <si>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</si>
  <si>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</si>
  <si>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</si>
  <si>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</si>
  <si>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</si>
  <si>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</si>
  <si>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</si>
  <si>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</si>
  <si>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</si>
  <si>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</si>
  <si>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</si>
  <si>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</si>
  <si>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</si>
  <si>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</si>
  <si>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</si>
  <si>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</si>
  <si>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</si>
  <si>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</si>
  <si>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</si>
  <si>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</si>
  <si>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</si>
  <si>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</si>
  <si>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</si>
  <si>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</si>
  <si>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</si>
  <si>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</si>
  <si>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</si>
  <si>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</si>
  <si>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</si>
  <si>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</si>
  <si>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</si>
  <si>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</si>
  <si>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</si>
  <si>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</si>
  <si>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</si>
  <si>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</si>
  <si>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</si>
  <si>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</si>
  <si>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</si>
  <si>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</si>
  <si>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</si>
  <si>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</si>
  <si>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</si>
  <si>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</si>
  <si>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</si>
  <si>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</si>
  <si>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</si>
  <si>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</si>
  <si>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</si>
  <si>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</si>
  <si>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</si>
  <si>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</si>
  <si>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</si>
  <si>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</si>
  <si>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</si>
  <si>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</si>
  <si>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</si>
  <si>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</si>
  <si>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</si>
  <si>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</si>
  <si>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</si>
  <si>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</si>
  <si>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</si>
  <si>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</si>
  <si>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</si>
  <si>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</si>
  <si>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</si>
  <si>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</si>
  <si>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</si>
  <si>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</si>
  <si>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</si>
  <si>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</si>
  <si>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</si>
  <si>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</si>
  <si>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</si>
  <si>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</si>
  <si>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</si>
  <si>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</si>
  <si>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</si>
  <si>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</si>
  <si>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</si>
  <si>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</si>
  <si>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</si>
  <si>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</si>
  <si>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</si>
  <si>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</si>
  <si>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</si>
  <si>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</si>
  <si>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</si>
  <si>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</si>
  <si>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</si>
  <si>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</si>
  <si>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</si>
  <si>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</si>
  <si>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</si>
  <si>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</si>
  <si>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</si>
  <si>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</si>
  <si>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</si>
  <si>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</si>
  <si>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</si>
  <si>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</si>
  <si>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</si>
  <si>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</si>
  <si>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</si>
  <si>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</si>
  <si>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</si>
  <si>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</si>
  <si>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</si>
  <si>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</si>
  <si>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</si>
  <si>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</si>
  <si>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</si>
  <si>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</si>
  <si>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</si>
  <si>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</si>
  <si>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</si>
  <si>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</si>
  <si>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</si>
  <si>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</si>
  <si>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</si>
  <si>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</si>
  <si>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</si>
  <si>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</si>
  <si>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</si>
  <si>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</si>
  <si>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</si>
  <si>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</si>
  <si>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</si>
  <si>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</si>
  <si>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</si>
  <si>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</si>
  <si>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</si>
  <si>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</si>
  <si>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</si>
  <si>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</si>
  <si>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</si>
  <si>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</si>
  <si>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</si>
  <si>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</si>
  <si>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</si>
  <si>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</si>
  <si>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</si>
  <si>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</si>
  <si>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</si>
  <si>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</si>
  <si>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</si>
  <si>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</si>
  <si>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</si>
  <si>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</si>
  <si>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</si>
  <si>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</si>
  <si>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</si>
  <si>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</si>
  <si>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</si>
  <si>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</si>
  <si>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</si>
  <si>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</si>
  <si>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</si>
  <si>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</si>
  <si>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</si>
  <si>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</si>
  <si>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</si>
  <si>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</si>
  <si>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</si>
  <si>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</si>
  <si>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</si>
  <si>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</si>
  <si>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</si>
  <si>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</si>
  <si>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</si>
  <si>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</si>
  <si>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</si>
  <si>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</si>
  <si>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</si>
  <si>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</si>
  <si>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</si>
  <si>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</si>
  <si>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</si>
  <si>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</si>
  <si>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</si>
  <si>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</si>
  <si>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</si>
  <si>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</si>
  <si>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</si>
  <si>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</si>
  <si>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</si>
  <si>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</si>
  <si>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</si>
  <si>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</si>
  <si>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</si>
  <si>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</si>
  <si>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</si>
  <si>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</si>
  <si>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</si>
  <si>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</si>
  <si>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</si>
  <si>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</si>
  <si>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</si>
  <si>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</si>
  <si>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</si>
  <si>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</si>
  <si>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</si>
  <si>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</si>
  <si>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</si>
  <si>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</si>
  <si>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</si>
  <si>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</si>
  <si>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</si>
  <si>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</si>
  <si>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</si>
  <si>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</si>
  <si>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</si>
  <si>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</si>
  <si>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</si>
  <si>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</si>
  <si>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</si>
  <si>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</si>
  <si>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</si>
  <si>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</si>
  <si>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</si>
  <si>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</si>
  <si>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</si>
  <si>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</si>
  <si>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</si>
  <si>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</si>
  <si>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</si>
  <si>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</si>
  <si>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</si>
  <si>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</si>
  <si>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</si>
  <si>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</si>
  <si>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</si>
  <si>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</si>
  <si>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</si>
  <si>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</si>
  <si>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</si>
  <si>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</si>
  <si>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</si>
  <si>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</si>
  <si>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</si>
  <si>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</si>
  <si>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</si>
  <si>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</si>
  <si>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</si>
  <si>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</si>
  <si>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</si>
  <si>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</si>
  <si>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</si>
  <si>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</si>
  <si>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</si>
  <si>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</si>
  <si>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</si>
  <si>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</si>
  <si>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</si>
  <si>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</si>
  <si>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</si>
  <si>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</si>
  <si>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</si>
  <si>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</si>
  <si>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</si>
  <si>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</si>
  <si>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</si>
  <si>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</si>
  <si>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</si>
  <si>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</si>
  <si>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</si>
  <si>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</si>
  <si>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</si>
  <si>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</si>
  <si>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</si>
  <si>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</si>
  <si>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</si>
  <si>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</si>
  <si>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</si>
  <si>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</si>
  <si>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</si>
  <si>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</si>
  <si>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</si>
  <si>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</si>
  <si>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</si>
  <si>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</si>
  <si>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</si>
  <si>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</si>
  <si>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</si>
  <si>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</si>
  <si>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</si>
  <si>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</si>
  <si>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</si>
  <si>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</si>
  <si>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</si>
  <si>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</si>
  <si>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</si>
  <si>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</si>
  <si>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</si>
  <si>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</si>
  <si>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</si>
  <si>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</si>
  <si>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</si>
  <si>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</si>
  <si>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</si>
  <si>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</si>
  <si>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</si>
  <si>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</si>
  <si>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</si>
  <si>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</si>
  <si>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</si>
  <si>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</si>
  <si>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</si>
  <si>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</si>
  <si>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</si>
  <si>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</si>
  <si>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</si>
  <si>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</si>
  <si>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</si>
  <si>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</si>
  <si>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</si>
  <si>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</si>
  <si>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</si>
  <si>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</si>
  <si>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</si>
  <si>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</si>
  <si>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</si>
  <si>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</si>
  <si>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</si>
  <si>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</si>
  <si>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</si>
  <si>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</si>
  <si>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</si>
  <si>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</si>
  <si>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</si>
  <si>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</si>
  <si>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</si>
  <si>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</si>
  <si>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</si>
  <si>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</si>
  <si>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</si>
  <si>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</si>
  <si>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</si>
  <si>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</si>
  <si>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</si>
  <si>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</si>
  <si>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</si>
  <si>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</si>
  <si>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</si>
  <si>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</si>
  <si>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</si>
  <si>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</si>
  <si>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</si>
  <si>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</si>
  <si>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</si>
  <si>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</si>
  <si>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</si>
  <si>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</si>
  <si>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</si>
  <si>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</si>
  <si>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</si>
  <si>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</si>
  <si>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</si>
  <si>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</si>
  <si>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</si>
  <si>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</si>
  <si>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</si>
  <si>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</si>
  <si>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</si>
  <si>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</si>
  <si>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</si>
  <si>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</si>
  <si>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</si>
  <si>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</si>
  <si>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</si>
  <si>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</si>
  <si>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</si>
  <si>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</si>
  <si>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</si>
  <si>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</si>
  <si>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</si>
  <si>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</si>
  <si>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</si>
  <si>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</si>
  <si>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</si>
  <si>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</si>
  <si>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</si>
  <si>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</si>
  <si>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</si>
  <si>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</si>
  <si>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</si>
  <si>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</si>
  <si>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</si>
  <si>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</si>
  <si>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</si>
  <si>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</si>
  <si>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</si>
  <si>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</si>
  <si>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</si>
  <si>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</si>
  <si>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</si>
  <si>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</si>
  <si>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</si>
  <si>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</si>
  <si>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</si>
  <si>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</si>
  <si>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</si>
  <si>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</si>
  <si>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</si>
  <si>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</si>
  <si>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</si>
  <si>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</si>
  <si>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</si>
  <si>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</si>
  <si>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</si>
  <si>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</si>
  <si>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</si>
  <si>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</si>
  <si>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</si>
  <si>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</si>
  <si>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</si>
  <si>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</si>
  <si>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</si>
  <si>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</si>
  <si>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</si>
  <si>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</si>
  <si>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</si>
  <si>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</si>
  <si>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</si>
  <si>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</si>
  <si>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</si>
  <si>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</si>
  <si>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</si>
  <si>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</si>
  <si>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</si>
  <si>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</si>
  <si>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</si>
  <si>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</si>
  <si>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</si>
  <si>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</si>
  <si>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</si>
  <si>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</si>
  <si>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</si>
  <si>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</si>
  <si>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</si>
  <si>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</si>
  <si>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</si>
  <si>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</si>
  <si>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</si>
  <si>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</si>
  <si>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</si>
  <si>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</si>
  <si>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</si>
  <si>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</si>
  <si>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</si>
  <si>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</si>
  <si>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</si>
  <si>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</si>
  <si>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</si>
  <si>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</si>
  <si>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</si>
  <si>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</si>
  <si>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</si>
  <si>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</si>
  <si>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</si>
  <si>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</si>
  <si>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</si>
  <si>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</si>
  <si>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</si>
  <si>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</si>
  <si>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</si>
  <si>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</si>
  <si>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</si>
  <si>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</si>
  <si>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</si>
  <si>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</si>
  <si>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</si>
  <si>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</si>
  <si>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</si>
  <si>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</si>
  <si>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</si>
  <si>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</si>
  <si>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</si>
  <si>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</si>
  <si>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</si>
  <si>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</si>
  <si>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</si>
  <si>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</si>
  <si>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</si>
  <si>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</si>
  <si>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</si>
  <si>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</si>
  <si>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</si>
  <si>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</si>
  <si>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</si>
  <si>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</si>
  <si>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</si>
  <si>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</si>
  <si>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</si>
  <si>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</si>
  <si>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</si>
  <si>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</si>
  <si>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</si>
  <si>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</si>
  <si>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</si>
  <si>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</si>
  <si>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</si>
  <si>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</si>
  <si>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</si>
  <si>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</si>
  <si>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</si>
  <si>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</si>
  <si>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</si>
  <si>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</si>
  <si>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</si>
  <si>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</si>
  <si>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</si>
  <si>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</si>
  <si>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</si>
  <si>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</si>
  <si>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</si>
  <si>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</si>
  <si>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</si>
  <si>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</si>
  <si>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</si>
  <si>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</si>
  <si>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</si>
  <si>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</si>
  <si>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</si>
  <si>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</si>
  <si>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</si>
  <si>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</si>
  <si>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</si>
  <si>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</si>
  <si>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</si>
  <si>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</si>
  <si>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</si>
  <si>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</si>
  <si>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</si>
  <si>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</si>
  <si>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</si>
  <si>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</si>
  <si>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</si>
  <si>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</si>
  <si>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</si>
  <si>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</si>
  <si>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</si>
  <si>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</si>
  <si>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</si>
  <si>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</si>
  <si>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</si>
  <si>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</si>
  <si>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</si>
  <si>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</si>
  <si>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</si>
  <si>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</si>
  <si>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</si>
  <si>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</si>
  <si>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</si>
  <si>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</si>
  <si>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</si>
  <si>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</si>
  <si>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</si>
  <si>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</si>
  <si>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</si>
  <si>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</si>
  <si>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</si>
  <si>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</si>
  <si>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</si>
  <si>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</si>
  <si>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</si>
  <si>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</si>
  <si>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</si>
  <si>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</si>
  <si>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</si>
  <si>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</si>
  <si>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</si>
  <si>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</si>
  <si>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</si>
  <si>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</si>
  <si>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</si>
  <si>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</si>
  <si>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</si>
  <si>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</si>
  <si>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</si>
  <si>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</si>
  <si>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</si>
  <si>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</si>
  <si>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</si>
  <si>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</si>
  <si>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</si>
  <si>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</si>
  <si>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</si>
  <si>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</si>
  <si>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</si>
  <si>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</si>
  <si>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</si>
  <si>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</si>
  <si>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</si>
  <si>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</si>
  <si>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</si>
  <si>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</si>
  <si>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</si>
  <si>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</si>
  <si>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</si>
  <si>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</si>
  <si>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</si>
  <si>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</si>
  <si>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</si>
  <si>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</si>
  <si>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</si>
  <si>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</si>
  <si>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</si>
  <si>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</si>
  <si>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</si>
  <si>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</si>
  <si>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</si>
  <si>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</si>
  <si>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</si>
  <si>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</si>
  <si>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</si>
  <si>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</si>
  <si>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</si>
  <si>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</si>
  <si>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</si>
  <si>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</si>
  <si>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</si>
  <si>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</si>
  <si>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</si>
  <si>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</si>
  <si>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</si>
  <si>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</si>
  <si>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</si>
  <si>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</si>
  <si>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</si>
  <si>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</si>
  <si>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</si>
  <si>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</si>
  <si>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</si>
  <si>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</si>
  <si>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</si>
  <si>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</si>
  <si>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</si>
  <si>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</si>
  <si>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</si>
  <si>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</si>
  <si>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</si>
  <si>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</si>
  <si>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</si>
  <si>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</si>
  <si>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</si>
  <si>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</si>
  <si>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</si>
  <si>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</si>
  <si>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</si>
  <si>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</si>
  <si>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</si>
  <si>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</si>
  <si>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</si>
  <si>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</si>
  <si>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</si>
  <si>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</si>
  <si>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</si>
  <si>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</si>
  <si>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</si>
  <si>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</si>
  <si>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</si>
  <si>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</si>
  <si>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</si>
  <si>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</si>
  <si>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</si>
  <si>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</si>
  <si>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</si>
  <si>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</si>
  <si>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</si>
  <si>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</si>
  <si>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</si>
  <si>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</si>
  <si>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</si>
  <si>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</si>
  <si>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</si>
  <si>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</si>
  <si>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</si>
  <si>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</si>
  <si>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</si>
  <si>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</si>
  <si>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</si>
  <si>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</si>
  <si>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</si>
  <si>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</si>
  <si>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</si>
  <si>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</si>
  <si>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</si>
  <si>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</si>
  <si>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</si>
  <si>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</si>
  <si>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</si>
  <si>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</si>
  <si>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</si>
  <si>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</si>
  <si>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</si>
  <si>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</si>
  <si>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</si>
  <si>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</si>
  <si>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</si>
  <si>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</si>
  <si>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</si>
  <si>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</si>
  <si>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</si>
  <si>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</si>
  <si>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</si>
  <si>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</si>
  <si>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</si>
  <si>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</si>
  <si>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</si>
  <si>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</si>
  <si>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</si>
  <si>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</si>
  <si>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</si>
  <si>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</si>
  <si>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</si>
  <si>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</si>
  <si>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</si>
  <si>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</si>
  <si>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</si>
  <si>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</si>
  <si>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</si>
  <si>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</si>
  <si>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</si>
  <si>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</si>
  <si>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</si>
  <si>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</si>
  <si>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</si>
  <si>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</si>
  <si>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</si>
  <si>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</si>
  <si>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</si>
  <si>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</si>
  <si>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</si>
  <si>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</si>
  <si>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</si>
  <si>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</si>
  <si>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</si>
  <si>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</si>
  <si>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</si>
  <si>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</si>
  <si>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</si>
  <si>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</si>
  <si>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</si>
  <si>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</si>
  <si>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</si>
  <si>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</si>
  <si>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</si>
  <si>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</si>
  <si>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</si>
  <si>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</si>
  <si>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</si>
  <si>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</si>
  <si>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</si>
  <si>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</si>
  <si>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</si>
  <si>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</si>
  <si>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</si>
  <si>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</si>
  <si>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</si>
  <si>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</si>
  <si>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</si>
  <si>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</si>
  <si>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</si>
  <si>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</si>
  <si>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</si>
  <si>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</si>
  <si>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</si>
  <si>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</si>
  <si>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</si>
  <si>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</si>
  <si>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</si>
  <si>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</si>
  <si>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</si>
  <si>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</si>
  <si>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</si>
  <si>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</si>
  <si>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</si>
  <si>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</si>
  <si>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</si>
  <si>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</si>
  <si>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</si>
  <si>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</si>
  <si>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</si>
  <si>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</si>
  <si>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</si>
  <si>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</si>
  <si>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</si>
  <si>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</si>
  <si>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</si>
  <si>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</si>
  <si>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</si>
  <si>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</si>
  <si>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</si>
  <si>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</si>
  <si>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</si>
  <si>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</si>
  <si>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</si>
  <si>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</si>
  <si>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</si>
  <si>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</si>
  <si>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</si>
  <si>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</si>
  <si>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</si>
  <si>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</si>
  <si>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</si>
  <si>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</si>
  <si>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</si>
  <si>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</si>
  <si>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</si>
  <si>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</si>
  <si>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</si>
  <si>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</si>
  <si>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</si>
  <si>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</si>
  <si>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</si>
  <si>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</si>
  <si>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</si>
  <si>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</si>
  <si>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</si>
  <si>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</si>
  <si>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</si>
  <si>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</si>
  <si>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</si>
  <si>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</si>
  <si>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</si>
  <si>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</si>
  <si>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</si>
  <si>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</si>
  <si>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</si>
  <si>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</si>
  <si>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</si>
  <si>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</si>
  <si>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</si>
  <si>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</si>
  <si>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</si>
  <si>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</si>
  <si>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</si>
  <si>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</si>
  <si>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</si>
  <si>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</si>
  <si>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</si>
  <si>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</si>
  <si>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</si>
  <si>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</si>
  <si>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</si>
  <si>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</si>
  <si>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</si>
  <si>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</si>
  <si>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</si>
  <si>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</si>
  <si>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</si>
  <si>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</si>
  <si>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</si>
  <si>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</si>
  <si>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</si>
  <si>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</si>
  <si>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</si>
  <si>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</si>
  <si>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</si>
  <si>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</si>
  <si>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</si>
  <si>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</si>
  <si>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</si>
  <si>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</si>
  <si>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</si>
  <si>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</si>
  <si>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</si>
  <si>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</si>
  <si>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</si>
  <si>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</si>
  <si>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</si>
  <si>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</si>
  <si>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</si>
  <si>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</si>
  <si>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</si>
  <si>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</si>
  <si>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</si>
  <si>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</si>
  <si>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</si>
  <si>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</si>
  <si>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</si>
  <si>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</si>
  <si>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</si>
  <si>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</si>
  <si>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</si>
  <si>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</si>
  <si>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</si>
  <si>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</si>
  <si>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</si>
  <si>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</si>
  <si>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</si>
  <si>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</si>
  <si>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</si>
  <si>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</si>
  <si>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</si>
  <si>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</si>
  <si>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</si>
  <si>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</si>
  <si>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</si>
  <si>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</si>
  <si>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</si>
  <si>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</si>
  <si>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</si>
  <si>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</si>
  <si>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</si>
  <si>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</si>
  <si>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</si>
  <si>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</si>
  <si>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</si>
  <si>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</si>
  <si>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</si>
  <si>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</si>
  <si>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</si>
  <si>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</si>
  <si>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</si>
  <si>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</si>
  <si>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</si>
  <si>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</si>
  <si>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</si>
  <si>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</si>
  <si>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</si>
  <si>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</si>
  <si>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</si>
  <si>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</si>
  <si>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</si>
  <si>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</si>
  <si>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</si>
  <si>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</si>
  <si>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</si>
  <si>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</si>
  <si>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</si>
  <si>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</si>
  <si>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</si>
  <si>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</si>
  <si>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</si>
  <si>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</si>
  <si>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</si>
  <si>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</si>
  <si>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</si>
  <si>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</si>
  <si>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</si>
  <si>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</si>
  <si>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</si>
  <si>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</si>
  <si>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</si>
  <si>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</si>
  <si>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</si>
  <si>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</si>
  <si>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</si>
  <si>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</si>
  <si>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</si>
  <si>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</si>
  <si>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</si>
  <si>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</si>
  <si>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</si>
  <si>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</si>
  <si>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</si>
  <si>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</si>
  <si>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</si>
  <si>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</si>
  <si>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</si>
  <si>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</si>
  <si>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</si>
  <si>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</si>
  <si>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</si>
  <si>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</si>
  <si>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</si>
  <si>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</si>
  <si>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</si>
  <si>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</si>
  <si>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</si>
  <si>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</si>
  <si>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</si>
  <si>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</si>
  <si>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</si>
  <si>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</si>
  <si>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</si>
  <si>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</si>
  <si>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</si>
  <si>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</si>
  <si>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</si>
  <si>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</si>
  <si>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</si>
  <si>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</si>
  <si>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</si>
  <si>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</si>
  <si>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</si>
  <si>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</si>
  <si>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</si>
  <si>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</si>
  <si>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</si>
  <si>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</si>
  <si>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</si>
  <si>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</si>
  <si>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</si>
  <si>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</si>
  <si>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</si>
  <si>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</si>
  <si>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</si>
  <si>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</si>
  <si>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</si>
  <si>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</si>
  <si>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</si>
  <si>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</si>
  <si>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</si>
  <si>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</si>
  <si>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</si>
  <si>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</si>
  <si>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</si>
  <si>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</si>
  <si>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</si>
  <si>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</si>
  <si>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</si>
  <si>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</si>
  <si>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</si>
  <si>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</si>
  <si>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</si>
  <si>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</si>
  <si>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</si>
  <si>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</si>
  <si>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</si>
  <si>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</si>
  <si>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</si>
  <si>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</si>
  <si>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</si>
  <si>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</si>
  <si>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</si>
  <si>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</si>
  <si>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</si>
  <si>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</si>
  <si>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</si>
  <si>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</si>
  <si>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</si>
  <si>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</si>
  <si>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</si>
  <si>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</si>
  <si>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</si>
  <si>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</si>
  <si>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</si>
  <si>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</si>
  <si>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</si>
  <si>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</si>
  <si>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</si>
  <si>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</si>
  <si>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</si>
  <si>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</si>
  <si>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</si>
  <si>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</si>
  <si>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</si>
  <si>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</si>
  <si>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</si>
  <si>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</si>
  <si>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</si>
  <si>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</si>
  <si>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</si>
  <si>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</si>
  <si>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</si>
  <si>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</si>
  <si>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</si>
  <si>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</si>
  <si>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</si>
  <si>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</si>
  <si>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</si>
  <si>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</si>
  <si>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</si>
  <si>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</si>
  <si>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</si>
  <si>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</si>
  <si>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</si>
  <si>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</si>
  <si>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</si>
  <si>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</si>
  <si>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</si>
  <si>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</si>
  <si>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</si>
  <si>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</si>
  <si>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</si>
  <si>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</si>
  <si>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</si>
  <si>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</si>
  <si>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</si>
  <si>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</si>
  <si>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</si>
  <si>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</si>
  <si>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</si>
  <si>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</si>
  <si>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</si>
  <si>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</si>
  <si>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</si>
  <si>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</si>
  <si>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</si>
  <si>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</si>
  <si>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</si>
  <si>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</si>
  <si>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</si>
  <si>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</si>
  <si>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</si>
  <si>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</si>
  <si>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</si>
  <si>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</si>
  <si>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</si>
  <si>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</si>
  <si>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</si>
  <si>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</si>
  <si>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</si>
  <si>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</si>
  <si>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</si>
  <si>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</si>
  <si>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</si>
  <si>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</si>
  <si>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</si>
  <si>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</si>
  <si>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</si>
  <si>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</si>
  <si>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</si>
  <si>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</si>
  <si>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</si>
  <si>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</si>
  <si>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</si>
  <si>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</si>
  <si>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</si>
  <si>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</si>
  <si>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</si>
  <si>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</si>
  <si>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</si>
  <si>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</si>
  <si>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</si>
  <si>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</si>
  <si>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</si>
  <si>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</si>
  <si>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</si>
  <si>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</si>
  <si>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</si>
  <si>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</si>
  <si>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</si>
  <si>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</si>
  <si>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</si>
  <si>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</si>
  <si>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</si>
  <si>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</si>
  <si>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</si>
  <si>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</si>
  <si>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</si>
  <si>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</si>
  <si>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</si>
  <si>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</si>
  <si>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</si>
  <si>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</si>
  <si>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</si>
  <si>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</si>
  <si>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</si>
  <si>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</si>
  <si>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</si>
  <si>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</si>
  <si>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</si>
  <si>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</si>
  <si>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</si>
  <si>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</si>
  <si>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</si>
  <si>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</si>
  <si>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</si>
  <si>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</si>
  <si>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</si>
  <si>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</si>
  <si>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</si>
  <si>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</si>
  <si>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</si>
  <si>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</si>
  <si>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</si>
  <si>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</si>
  <si>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</si>
  <si>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</si>
  <si>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</si>
  <si>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</si>
  <si>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</si>
  <si>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</si>
  <si>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</si>
  <si>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</si>
  <si>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</si>
  <si>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</si>
  <si>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</si>
  <si>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</si>
  <si>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</si>
  <si>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</si>
  <si>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</si>
  <si>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</si>
  <si>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</si>
  <si>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</si>
  <si>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</si>
  <si>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</si>
  <si>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</si>
  <si>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</si>
  <si>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</si>
  <si>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</si>
  <si>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</si>
  <si>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</si>
  <si>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</si>
  <si>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</si>
  <si>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</si>
  <si>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</si>
  <si>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</si>
  <si>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</si>
  <si>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</si>
  <si>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</si>
  <si>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</si>
  <si>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</si>
  <si>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</si>
  <si>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</si>
  <si>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</si>
  <si>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</si>
  <si>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</si>
  <si>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</si>
  <si>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</si>
  <si>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</si>
  <si>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</si>
  <si>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</si>
  <si>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</si>
  <si>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</si>
  <si>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</si>
  <si>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</si>
  <si>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</si>
  <si>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</si>
  <si>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</si>
  <si>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</si>
  <si>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</si>
  <si>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</si>
  <si>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</si>
  <si>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</si>
  <si>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</si>
  <si>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</si>
  <si>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</si>
  <si>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</si>
  <si>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</si>
  <si>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</si>
  <si>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</si>
  <si>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</si>
  <si>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</si>
  <si>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</si>
  <si>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</si>
  <si>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</si>
  <si>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</si>
  <si>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</si>
  <si>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</si>
  <si>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</si>
  <si>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</si>
  <si>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</si>
  <si>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</si>
  <si>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</si>
  <si>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</si>
  <si>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</si>
  <si>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</si>
  <si>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</si>
  <si>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</si>
  <si>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</si>
  <si>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</si>
  <si>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</si>
  <si>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</si>
  <si>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</si>
  <si>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</si>
  <si>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</si>
  <si>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</si>
  <si>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</si>
  <si>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</si>
  <si>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</si>
  <si>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</si>
  <si>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</si>
  <si>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</si>
  <si>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</si>
  <si>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</si>
  <si>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</si>
  <si>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</si>
  <si>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</si>
  <si>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</si>
  <si>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</si>
  <si>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</si>
  <si>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</si>
  <si>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</si>
  <si>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</si>
  <si>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</si>
  <si>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</si>
  <si>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</si>
  <si>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</si>
  <si>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</si>
  <si>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</si>
  <si>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</si>
  <si>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</si>
  <si>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</si>
  <si>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</si>
  <si>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</si>
  <si>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</si>
  <si>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</si>
  <si>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</si>
  <si>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</si>
  <si>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</si>
  <si>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</si>
  <si>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</si>
  <si>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</si>
  <si>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</si>
  <si>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</si>
  <si>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</si>
  <si>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</si>
  <si>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</si>
  <si>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</si>
  <si>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</si>
  <si>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</si>
  <si>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</si>
  <si>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</si>
  <si>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</si>
  <si>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</si>
  <si>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</si>
  <si>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</si>
  <si>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</si>
  <si>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</si>
  <si>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</si>
  <si>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</si>
  <si>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</si>
  <si>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</si>
  <si>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</si>
  <si>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</si>
  <si>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</si>
  <si>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</si>
  <si>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</si>
  <si>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</si>
  <si>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</si>
  <si>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</si>
  <si>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</si>
  <si>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</si>
  <si>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</si>
  <si>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</si>
  <si>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</si>
  <si>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</si>
  <si>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</si>
  <si>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</si>
  <si>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</si>
  <si>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</si>
  <si>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</si>
  <si>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</si>
  <si>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</si>
  <si>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</si>
  <si>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</si>
  <si>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</si>
  <si>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</si>
  <si>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</si>
  <si>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</si>
  <si>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</si>
  <si>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</si>
  <si>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</si>
  <si>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</si>
  <si>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</si>
  <si>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</si>
  <si>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</si>
  <si>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</si>
  <si>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</si>
  <si>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</si>
  <si>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</si>
  <si>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</si>
  <si>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</si>
  <si>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</si>
  <si>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</si>
  <si>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</si>
  <si>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</si>
  <si>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</si>
  <si>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</si>
  <si>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</si>
  <si>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</si>
  <si>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</si>
  <si>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</si>
  <si>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</si>
  <si>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</si>
  <si>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</si>
  <si>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</si>
  <si>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</si>
  <si>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</si>
  <si>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</si>
  <si>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</si>
  <si>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</si>
  <si>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</si>
  <si>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</si>
  <si>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</si>
  <si>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</si>
  <si>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</si>
  <si>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</si>
  <si>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</si>
  <si>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</si>
  <si>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</si>
  <si>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</si>
  <si>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</si>
  <si>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</si>
  <si>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</si>
  <si>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</si>
  <si>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</si>
  <si>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</si>
  <si>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</si>
  <si>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</si>
  <si>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</si>
  <si>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</si>
  <si>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</si>
  <si>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</si>
  <si>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</si>
  <si>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</si>
  <si>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</si>
  <si>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</si>
  <si>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</si>
  <si>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</si>
  <si>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</si>
  <si>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</si>
  <si>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</si>
  <si>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</si>
  <si>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</si>
  <si>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</si>
  <si>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</si>
  <si>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</si>
  <si>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</si>
  <si>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</si>
  <si>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</si>
  <si>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</si>
  <si>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</si>
  <si>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</si>
  <si>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</si>
  <si>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</si>
  <si>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</si>
  <si>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</si>
  <si>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</si>
  <si>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</si>
  <si>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</si>
  <si>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</si>
  <si>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</si>
  <si>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</si>
  <si>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</si>
  <si>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</si>
  <si>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</si>
  <si>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</si>
  <si>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</si>
  <si>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</si>
  <si>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</si>
  <si>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</si>
  <si>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</si>
  <si>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</si>
  <si>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</si>
  <si>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</si>
  <si>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</si>
  <si>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</si>
  <si>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</si>
  <si>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</si>
  <si>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</si>
  <si>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</si>
  <si>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</si>
  <si>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</si>
  <si>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</si>
  <si>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</si>
  <si>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</si>
  <si>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</si>
  <si>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</si>
  <si>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</si>
  <si>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</si>
  <si>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</si>
  <si>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</si>
  <si>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</si>
  <si>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</si>
  <si>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</si>
  <si>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</si>
  <si>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</si>
  <si>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</si>
  <si>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</si>
  <si>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</si>
  <si>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</si>
  <si>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</si>
  <si>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</si>
  <si>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</si>
  <si>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</si>
  <si>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</si>
  <si>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</si>
  <si>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</si>
  <si>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</si>
  <si>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</si>
  <si>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</si>
  <si>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</si>
  <si>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</si>
  <si>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</si>
  <si>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</si>
  <si>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</si>
  <si>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</si>
  <si>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</si>
  <si>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</si>
  <si>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</si>
  <si>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</si>
  <si>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</si>
  <si>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</si>
  <si>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</si>
  <si>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</si>
  <si>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</si>
  <si>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</si>
  <si>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</si>
  <si>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</si>
  <si>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</si>
  <si>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</si>
  <si>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</si>
  <si>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</si>
  <si>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</si>
  <si>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</si>
  <si>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</si>
  <si>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</si>
  <si>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</si>
  <si>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</si>
  <si>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</si>
  <si>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</si>
  <si>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</si>
  <si>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</si>
  <si>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</si>
  <si>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</si>
  <si>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</si>
  <si>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</si>
  <si>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</si>
  <si>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</si>
  <si>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</si>
  <si>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</si>
  <si>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</si>
  <si>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</si>
  <si>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</si>
  <si>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</si>
  <si>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</si>
  <si>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</si>
  <si>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</si>
  <si>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</si>
  <si>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</si>
  <si>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</si>
  <si>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</si>
  <si>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</si>
  <si>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</si>
  <si>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</si>
  <si>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</si>
  <si>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</si>
  <si>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</si>
  <si>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</si>
  <si>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</si>
  <si>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</si>
  <si>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</si>
  <si>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</si>
  <si>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</si>
  <si>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</si>
  <si>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</si>
  <si>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</si>
  <si>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</si>
  <si>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</si>
  <si>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</si>
  <si>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</si>
  <si>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</si>
  <si>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</si>
  <si>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</si>
  <si>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</si>
  <si>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</si>
  <si>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</si>
  <si>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</si>
  <si>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</si>
  <si>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</si>
  <si>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</si>
  <si>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</si>
  <si>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</si>
  <si>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</si>
  <si>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</si>
  <si>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</si>
  <si>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</si>
  <si>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</si>
  <si>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</si>
  <si>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</si>
  <si>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</si>
  <si>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</si>
  <si>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</si>
  <si>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</si>
  <si>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</si>
  <si>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</si>
  <si>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</si>
  <si>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</si>
  <si>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</si>
  <si>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</si>
  <si>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</si>
  <si>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</si>
  <si>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</si>
  <si>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</si>
  <si>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</si>
  <si>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</si>
  <si>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</si>
  <si>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</si>
  <si>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</si>
  <si>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</si>
  <si>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</si>
  <si>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</si>
  <si>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</si>
  <si>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</si>
  <si>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</si>
  <si>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</si>
  <si>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</si>
  <si>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</si>
  <si>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</si>
  <si>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</si>
  <si>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</si>
  <si>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</si>
  <si>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</si>
  <si>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</si>
  <si>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</si>
  <si>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</si>
  <si>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</si>
  <si>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</si>
  <si>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</si>
  <si>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</si>
  <si>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</si>
  <si>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</si>
  <si>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</si>
  <si>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</si>
  <si>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</si>
  <si>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</si>
  <si>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</si>
  <si>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</si>
  <si>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</si>
  <si>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</si>
  <si>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</si>
  <si>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</si>
  <si>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</si>
  <si>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</si>
  <si>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</si>
  <si>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</si>
  <si>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</si>
  <si>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</si>
  <si>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</si>
  <si>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</si>
  <si>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</si>
  <si>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</si>
  <si>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</si>
  <si>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</si>
  <si>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</si>
  <si>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</si>
  <si>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</si>
  <si>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</si>
  <si>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</si>
  <si>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</si>
  <si>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</si>
  <si>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</si>
  <si>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</si>
  <si>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</si>
  <si>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</si>
  <si>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</si>
  <si>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</si>
  <si>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</si>
  <si>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</si>
  <si>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</si>
  <si>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</si>
  <si>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</si>
  <si>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</si>
  <si>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</si>
  <si>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</si>
  <si>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</si>
  <si>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</si>
  <si>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</si>
  <si>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</si>
  <si>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</si>
  <si>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</si>
  <si>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</si>
  <si>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</si>
  <si>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</si>
  <si>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</si>
  <si>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</si>
  <si>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</si>
  <si>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</si>
  <si>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</si>
  <si>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</si>
  <si>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</si>
  <si>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</si>
  <si>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</si>
  <si>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</si>
  <si>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</si>
  <si>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</si>
  <si>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</si>
  <si>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</si>
  <si>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</si>
  <si>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</si>
  <si>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</si>
  <si>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</si>
  <si>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</si>
  <si>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</si>
  <si>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</si>
  <si>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</si>
  <si>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</si>
  <si>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</si>
  <si>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</si>
  <si>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</si>
  <si>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</si>
  <si>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</si>
  <si>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</si>
  <si>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</si>
  <si>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</si>
  <si>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</si>
  <si>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</si>
  <si>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</si>
  <si>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</si>
  <si>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</si>
  <si>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</si>
  <si>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</si>
  <si>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</si>
  <si>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</si>
  <si>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</si>
  <si>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</si>
  <si>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</si>
  <si>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</si>
  <si>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</si>
  <si>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</si>
  <si>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</si>
  <si>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</si>
  <si>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</si>
  <si>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</si>
  <si>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</si>
  <si>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</si>
  <si>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</si>
  <si>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</si>
  <si>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</si>
  <si>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</si>
  <si>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</si>
  <si>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</si>
  <si>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</si>
  <si>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</si>
  <si>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</si>
  <si>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</si>
  <si>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</si>
  <si>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</si>
  <si>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</si>
  <si>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</si>
  <si>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</si>
  <si>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</si>
  <si>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</si>
  <si>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</si>
  <si>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</si>
  <si>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</si>
  <si>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</si>
  <si>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</si>
  <si>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</si>
  <si>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</si>
  <si>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</si>
  <si>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</si>
  <si>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</si>
  <si>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</si>
  <si>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</si>
  <si>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</si>
  <si>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</si>
  <si>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</si>
  <si>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</si>
  <si>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</si>
  <si>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</si>
  <si>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</si>
  <si>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</si>
  <si>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</si>
  <si>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</si>
  <si>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</si>
  <si>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</si>
  <si>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</si>
  <si>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</si>
  <si>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</si>
  <si>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</si>
  <si>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</si>
  <si>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</si>
  <si>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</si>
  <si>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</si>
  <si>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</si>
  <si>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</si>
  <si>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</si>
  <si>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</si>
  <si>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</si>
  <si>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</si>
  <si>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</si>
  <si>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</si>
  <si>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</si>
  <si>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</si>
  <si>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</si>
  <si>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</si>
  <si>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</si>
  <si>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</si>
  <si>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</si>
  <si>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</si>
  <si>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</si>
  <si>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</si>
  <si>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</si>
  <si>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</si>
  <si>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</si>
  <si>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</si>
  <si>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</si>
  <si>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</si>
  <si>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</si>
  <si>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</si>
  <si>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</si>
  <si>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</si>
  <si>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</si>
  <si>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</si>
  <si>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</si>
  <si>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</si>
  <si>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</si>
  <si>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</si>
  <si>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</si>
  <si>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</si>
  <si>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</si>
  <si>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</si>
  <si>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</si>
  <si>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</si>
  <si>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</si>
  <si>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</si>
  <si>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</si>
  <si>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</si>
  <si>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</si>
  <si>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</si>
  <si>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</si>
  <si>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</si>
  <si>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</si>
  <si>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</si>
  <si>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</si>
  <si>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</si>
  <si>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</si>
  <si>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</si>
  <si>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</si>
  <si>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</si>
  <si>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</si>
  <si>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</si>
  <si>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</si>
  <si>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</si>
  <si>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</si>
  <si>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</si>
  <si>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</si>
  <si>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</si>
  <si>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</si>
  <si>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</si>
  <si>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</si>
  <si>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</si>
  <si>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</si>
  <si>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</si>
  <si>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</si>
  <si>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</si>
  <si>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</si>
  <si>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</si>
  <si>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</si>
  <si>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</si>
  <si>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</si>
  <si>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</si>
  <si>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</si>
  <si>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</si>
  <si>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</si>
  <si>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</si>
  <si>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</si>
  <si>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</si>
  <si>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</si>
  <si>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</si>
  <si>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</si>
  <si>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</si>
  <si>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</si>
  <si>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</si>
  <si>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</si>
  <si>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</si>
  <si>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</si>
  <si>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</si>
  <si>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</si>
  <si>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</si>
  <si>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</si>
  <si>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</si>
  <si>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</si>
  <si>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</si>
  <si>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</si>
  <si>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</si>
  <si>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</si>
  <si>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</si>
  <si>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</si>
  <si>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</si>
  <si>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</si>
  <si>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</si>
  <si>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</si>
  <si>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</si>
  <si>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</si>
  <si>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</si>
  <si>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</si>
  <si>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</si>
  <si>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</si>
  <si>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</si>
  <si>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</si>
  <si>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</si>
  <si>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</si>
  <si>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</si>
  <si>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</si>
  <si>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</si>
  <si>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</si>
  <si>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</si>
  <si>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</si>
  <si>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</si>
  <si>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</si>
  <si>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</si>
  <si>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</si>
  <si>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</si>
  <si>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</si>
  <si>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</si>
  <si>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</si>
  <si>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</si>
  <si>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</si>
  <si>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</si>
  <si>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</si>
  <si>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</si>
  <si>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</si>
  <si>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</si>
  <si>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</si>
  <si>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</si>
  <si>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</si>
  <si>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</si>
  <si>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</si>
  <si>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</si>
  <si>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</si>
  <si>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</si>
  <si>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</si>
  <si>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</si>
  <si>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</si>
  <si>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</si>
  <si>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</si>
  <si>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</si>
  <si>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</si>
  <si>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</si>
  <si>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</si>
  <si>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</si>
  <si>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</si>
  <si>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</si>
  <si>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</si>
  <si>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</si>
  <si>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</si>
  <si>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</si>
  <si>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</si>
  <si>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</si>
  <si>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</si>
  <si>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</si>
  <si>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</si>
  <si>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</si>
  <si>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</si>
  <si>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</si>
  <si>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</si>
  <si>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</si>
  <si>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</si>
  <si>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</si>
  <si>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</si>
  <si>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</si>
  <si>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</si>
  <si>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</si>
  <si>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</si>
  <si>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</si>
  <si>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</si>
  <si>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</si>
  <si>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</si>
  <si>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</si>
  <si>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</si>
  <si>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</si>
  <si>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</si>
  <si>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</si>
  <si>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</si>
  <si>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</si>
  <si>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</si>
  <si>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</si>
  <si>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</si>
  <si>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</si>
  <si>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</si>
  <si>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</si>
  <si>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</si>
  <si>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</si>
  <si>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</si>
  <si>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</si>
  <si>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</si>
  <si>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</si>
  <si>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</si>
  <si>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</si>
  <si>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</si>
  <si>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</si>
  <si>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</si>
  <si>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</si>
  <si>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</si>
  <si>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</si>
  <si>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</si>
  <si>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</si>
  <si>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</si>
  <si>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</si>
  <si>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</si>
  <si>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</si>
  <si>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</si>
  <si>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</si>
  <si>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</si>
  <si>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</si>
  <si>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</si>
  <si>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</si>
  <si>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</si>
  <si>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</si>
  <si>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</si>
  <si>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</si>
  <si>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</si>
  <si>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</si>
  <si>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</si>
  <si>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</si>
  <si>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</si>
  <si>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</si>
  <si>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</si>
  <si>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</si>
  <si>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</si>
  <si>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</si>
  <si>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</si>
  <si>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</si>
  <si>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</si>
  <si>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</si>
  <si>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</si>
  <si>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</si>
  <si>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</si>
  <si>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</si>
  <si>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</si>
  <si>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</si>
  <si>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</si>
  <si>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</si>
  <si>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</si>
  <si>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</si>
  <si>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</si>
  <si>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</si>
  <si>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</si>
  <si>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</si>
  <si>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</si>
  <si>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</si>
  <si>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</si>
  <si>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</si>
  <si>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</si>
  <si>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</si>
  <si>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</si>
  <si>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</si>
  <si>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</si>
  <si>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</si>
  <si>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</si>
  <si>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</si>
  <si>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</si>
  <si>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</si>
  <si>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</si>
  <si>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</si>
  <si>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</si>
  <si>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</si>
  <si>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</si>
  <si>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</si>
  <si>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</si>
  <si>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</si>
  <si>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</si>
  <si>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</si>
  <si>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</si>
  <si>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</si>
  <si>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</si>
  <si>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</si>
  <si>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</si>
  <si>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</si>
  <si>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</si>
  <si>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</si>
  <si>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</si>
  <si>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</si>
  <si>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</si>
  <si>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</si>
  <si>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</si>
  <si>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</si>
  <si>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</si>
  <si>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</si>
  <si>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</si>
  <si>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</si>
  <si>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</si>
  <si>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</si>
  <si>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</si>
  <si>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</si>
  <si>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</si>
  <si>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</si>
  <si>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</si>
  <si>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</si>
  <si>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</si>
  <si>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</si>
  <si>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</si>
  <si>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</si>
  <si>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</si>
  <si>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</si>
  <si>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</si>
  <si>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</si>
  <si>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</si>
  <si>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</si>
  <si>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</si>
  <si>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</si>
  <si>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</si>
  <si>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</si>
  <si>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</si>
  <si>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</si>
  <si>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</si>
  <si>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</si>
  <si>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</si>
  <si>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</si>
  <si>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</si>
  <si>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</si>
  <si>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</si>
  <si>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</si>
  <si>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</si>
  <si>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</si>
  <si>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</si>
  <si>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</si>
  <si>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</si>
  <si>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</si>
  <si>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</si>
  <si>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</si>
  <si>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</si>
  <si>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</si>
  <si>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</si>
  <si>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</si>
  <si>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</si>
  <si>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</si>
  <si>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</si>
  <si>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</si>
  <si>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</si>
  <si>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</si>
  <si>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</si>
  <si>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</si>
  <si>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</si>
  <si>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</si>
  <si>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</si>
  <si>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</si>
  <si>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</si>
  <si>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</si>
  <si>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</si>
  <si>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</si>
  <si>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</si>
  <si>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</si>
  <si>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</si>
  <si>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</si>
  <si>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</si>
  <si>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</si>
  <si>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</si>
  <si>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</si>
  <si>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</si>
  <si>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</si>
  <si>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</si>
  <si>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</si>
  <si>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</si>
  <si>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</si>
  <si>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</si>
  <si>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</si>
  <si>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</si>
  <si>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</si>
  <si>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</si>
  <si>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</si>
  <si>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</si>
  <si>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</si>
  <si>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</si>
  <si>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</si>
  <si>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</si>
  <si>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</si>
  <si>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</si>
  <si>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</si>
  <si>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</si>
  <si>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</si>
  <si>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</si>
  <si>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</si>
  <si>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</si>
  <si>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</si>
  <si>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</si>
  <si>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</si>
  <si>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</si>
  <si>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</si>
  <si>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</si>
  <si>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</si>
  <si>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</si>
  <si>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</si>
  <si>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</si>
  <si>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</si>
  <si>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</si>
  <si>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</si>
  <si>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</si>
  <si>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</si>
  <si>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</si>
  <si>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</si>
  <si>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</si>
  <si>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</si>
  <si>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</si>
  <si>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</si>
  <si>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</si>
  <si>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</si>
  <si>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</si>
  <si>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</si>
  <si>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</si>
  <si>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</si>
  <si>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</si>
  <si>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3335877488</t>
  </si>
  <si>
    <t>3335877447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</si>
  <si>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</si>
  <si>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</si>
  <si>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</si>
  <si>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</si>
  <si>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</si>
  <si>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</si>
  <si>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</si>
  <si>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</si>
  <si>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</si>
  <si>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</si>
  <si>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</si>
  <si>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3335877773</t>
  </si>
  <si>
    <t>3335878433</t>
  </si>
  <si>
    <t>3335878429</t>
  </si>
  <si>
    <t>3335878428</t>
  </si>
  <si>
    <t>3335878427</t>
  </si>
  <si>
    <t>3335878425</t>
  </si>
  <si>
    <t>3335878422</t>
  </si>
  <si>
    <t>3335878337</t>
  </si>
  <si>
    <t>3335878336</t>
  </si>
  <si>
    <t>3335878335</t>
  </si>
  <si>
    <t>3335878332</t>
  </si>
  <si>
    <t>3335878331</t>
  </si>
  <si>
    <t>3335878329</t>
  </si>
  <si>
    <t>3335878327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</si>
  <si>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</si>
  <si>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</si>
  <si>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</si>
  <si>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</si>
  <si>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</si>
  <si>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</si>
  <si>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</si>
  <si>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</si>
  <si>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</si>
  <si>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</si>
  <si>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</si>
  <si>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</si>
  <si>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</si>
  <si>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</si>
  <si>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</si>
  <si>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</si>
  <si>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</si>
  <si>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</si>
  <si>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</si>
  <si>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</si>
  <si>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</si>
  <si>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</si>
  <si>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</si>
  <si>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</si>
  <si>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</si>
  <si>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</si>
  <si>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</si>
  <si>
    <t>En Servicio</t>
  </si>
  <si>
    <t>3335878975</t>
  </si>
  <si>
    <t>3335878963</t>
  </si>
  <si>
    <t>3335878957</t>
  </si>
  <si>
    <t>3335878945</t>
  </si>
  <si>
    <t>3335878862</t>
  </si>
  <si>
    <t>3335878795</t>
  </si>
  <si>
    <t>3335878730</t>
  </si>
  <si>
    <t>3335878727</t>
  </si>
  <si>
    <t>3335878726</t>
  </si>
  <si>
    <t>3335878719</t>
  </si>
  <si>
    <t>3335878717</t>
  </si>
  <si>
    <t>3335878714</t>
  </si>
  <si>
    <t>3335878710</t>
  </si>
  <si>
    <t>3335878706</t>
  </si>
  <si>
    <t>GAVETA DE DEPÓSITOS LLENA</t>
  </si>
  <si>
    <t>Morales Payano, Wilfredy Leandro</t>
  </si>
  <si>
    <t>Hold</t>
  </si>
  <si>
    <t>3335879334</t>
  </si>
  <si>
    <t>3335879329</t>
  </si>
  <si>
    <t>3335879328</t>
  </si>
  <si>
    <t>3335879326</t>
  </si>
  <si>
    <t>3335879323</t>
  </si>
  <si>
    <t>3335879188</t>
  </si>
  <si>
    <t>3335879186</t>
  </si>
  <si>
    <t>3335879181</t>
  </si>
  <si>
    <t>3335879177</t>
  </si>
  <si>
    <t>3335879164</t>
  </si>
  <si>
    <t>3335879148</t>
  </si>
  <si>
    <t>3335879145</t>
  </si>
  <si>
    <t>3335879137</t>
  </si>
  <si>
    <t>3335879135</t>
  </si>
  <si>
    <t>3335879133</t>
  </si>
  <si>
    <t>3335879118</t>
  </si>
  <si>
    <t>3335879115</t>
  </si>
  <si>
    <t>3335879112</t>
  </si>
  <si>
    <t>3335879102</t>
  </si>
  <si>
    <t>3335879044</t>
  </si>
  <si>
    <t>3335879001</t>
  </si>
  <si>
    <t xml:space="preserve">Brioso Luciano, Cristino </t>
  </si>
  <si>
    <t>ReservaC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</si>
</sst>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5"/>
  <sheetViews>
    <sheetView tabSelected="1" zoomScale="70" zoomScaleNormal="70" workbookViewId="0">
      <pane ySplit="4" topLeftCell="A5" activePane="bottomLeft" state="frozen"/>
      <selection pane="bottomLeft" activeCell="N21" sqref="N21"/>
    </sheetView>
  </sheetViews>
  <sheetFormatPr baseColWidth="10" defaultColWidth="25.42578125" defaultRowHeight="15" x14ac:dyDescent="0.25"/>
  <cols>
    <col min="1" max="1" width="25.7109375" style="87" bestFit="1" customWidth="1"/>
    <col min="2" max="2" width="31.140625" style="112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s="96" customFormat="1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2463</v>
      </c>
      <c r="O5" s="144" t="s">
        <v>2465</v>
      </c>
      <c r="P5" s="133"/>
      <c r="Q5" s="128" t="s">
        <v>2220</v>
      </c>
    </row>
    <row r="6" spans="1:17" s="96" customFormat="1" ht="18" x14ac:dyDescent="0.25">
      <c r="A6" s="134" t="str">
        <f>VLOOKUP(E6,'LISTADO ATM'!$A$2:$C$899,3,0)</f>
        <v>DISTRITO NACIONAL</v>
      </c>
      <c r="B6" s="141" t="s">
        <v>2577</v>
      </c>
      <c r="C6" s="129">
        <v>44319.240613425929</v>
      </c>
      <c r="D6" s="129" t="s">
        <v>2483</v>
      </c>
      <c r="E6" s="130">
        <v>239</v>
      </c>
      <c r="F6" s="150" t="str">
        <f>VLOOKUP(E6,VIP!$A$2:$O12920,2,0)</f>
        <v>DRBR239</v>
      </c>
      <c r="G6" s="134" t="str">
        <f>VLOOKUP(E6,'LISTADO ATM'!$A$2:$B$898,2,0)</f>
        <v xml:space="preserve">ATM Autobanco Charles de Gaulle </v>
      </c>
      <c r="H6" s="134" t="str">
        <f>VLOOKUP(E6,VIP!$A$2:$O17841,7,FALSE)</f>
        <v>Si</v>
      </c>
      <c r="I6" s="134" t="str">
        <f>VLOOKUP(E6,VIP!$A$2:$O9806,8,FALSE)</f>
        <v>Si</v>
      </c>
      <c r="J6" s="134" t="str">
        <f>VLOOKUP(E6,VIP!$A$2:$O9756,8,FALSE)</f>
        <v>Si</v>
      </c>
      <c r="K6" s="134" t="str">
        <f>VLOOKUP(E6,VIP!$A$2:$O13330,6,0)</f>
        <v>SI</v>
      </c>
      <c r="L6" s="132" t="s">
        <v>2450</v>
      </c>
      <c r="M6" s="202" t="s">
        <v>2638</v>
      </c>
      <c r="N6" s="147" t="s">
        <v>2463</v>
      </c>
      <c r="O6" s="144" t="s">
        <v>2484</v>
      </c>
      <c r="P6" s="133"/>
      <c r="Q6" s="203">
        <v>44323.554861111108</v>
      </c>
    </row>
    <row r="7" spans="1:17" s="96" customFormat="1" ht="18" x14ac:dyDescent="0.25">
      <c r="A7" s="134" t="str">
        <f>VLOOKUP(E7,'LISTADO ATM'!$A$2:$C$899,3,0)</f>
        <v>DISTRITO NACIONAL</v>
      </c>
      <c r="B7" s="141" t="s">
        <v>2580</v>
      </c>
      <c r="C7" s="129">
        <v>44320.485891203702</v>
      </c>
      <c r="D7" s="129" t="s">
        <v>2181</v>
      </c>
      <c r="E7" s="130">
        <v>407</v>
      </c>
      <c r="F7" s="150" t="str">
        <f>VLOOKUP(E7,VIP!$A$2:$O12988,2,0)</f>
        <v>DRBR407</v>
      </c>
      <c r="G7" s="134" t="str">
        <f>VLOOKUP(E7,'LISTADO ATM'!$A$2:$B$898,2,0)</f>
        <v xml:space="preserve">ATM Multicentro La Sirena Villa Mella </v>
      </c>
      <c r="H7" s="134" t="str">
        <f>VLOOKUP(E7,VIP!$A$2:$O17909,7,FALSE)</f>
        <v>Si</v>
      </c>
      <c r="I7" s="134" t="str">
        <f>VLOOKUP(E7,VIP!$A$2:$O9874,8,FALSE)</f>
        <v>Si</v>
      </c>
      <c r="J7" s="134" t="str">
        <f>VLOOKUP(E7,VIP!$A$2:$O9824,8,FALSE)</f>
        <v>Si</v>
      </c>
      <c r="K7" s="134" t="str">
        <f>VLOOKUP(E7,VIP!$A$2:$O13398,6,0)</f>
        <v>NO</v>
      </c>
      <c r="L7" s="132" t="s">
        <v>2220</v>
      </c>
      <c r="M7" s="128" t="s">
        <v>2456</v>
      </c>
      <c r="N7" s="147" t="s">
        <v>2463</v>
      </c>
      <c r="O7" s="144" t="s">
        <v>2465</v>
      </c>
      <c r="P7" s="134"/>
      <c r="Q7" s="128" t="s">
        <v>2220</v>
      </c>
    </row>
    <row r="8" spans="1:17" s="96" customFormat="1" ht="18" x14ac:dyDescent="0.25">
      <c r="A8" s="134" t="str">
        <f>VLOOKUP(E8,'LISTADO ATM'!$A$2:$C$899,3,0)</f>
        <v>DISTRITO NACIONAL</v>
      </c>
      <c r="B8" s="141" t="s">
        <v>2582</v>
      </c>
      <c r="C8" s="129">
        <v>44321.64875</v>
      </c>
      <c r="D8" s="129" t="s">
        <v>2181</v>
      </c>
      <c r="E8" s="130">
        <v>589</v>
      </c>
      <c r="F8" s="150" t="str">
        <f>VLOOKUP(E8,VIP!$A$2:$O12997,2,0)</f>
        <v>DRBR23E</v>
      </c>
      <c r="G8" s="134" t="str">
        <f>VLOOKUP(E8,'LISTADO ATM'!$A$2:$B$898,2,0)</f>
        <v xml:space="preserve">ATM S/M Bravo San Vicente de Paul </v>
      </c>
      <c r="H8" s="134" t="str">
        <f>VLOOKUP(E8,VIP!$A$2:$O17918,7,FALSE)</f>
        <v>Si</v>
      </c>
      <c r="I8" s="134" t="str">
        <f>VLOOKUP(E8,VIP!$A$2:$O9883,8,FALSE)</f>
        <v>No</v>
      </c>
      <c r="J8" s="134" t="str">
        <f>VLOOKUP(E8,VIP!$A$2:$O9833,8,FALSE)</f>
        <v>No</v>
      </c>
      <c r="K8" s="134" t="str">
        <f>VLOOKUP(E8,VIP!$A$2:$O13407,6,0)</f>
        <v>NO</v>
      </c>
      <c r="L8" s="132" t="s">
        <v>2220</v>
      </c>
      <c r="M8" s="202" t="s">
        <v>2638</v>
      </c>
      <c r="N8" s="147" t="s">
        <v>2463</v>
      </c>
      <c r="O8" s="144" t="s">
        <v>2465</v>
      </c>
      <c r="P8" s="133"/>
      <c r="Q8" s="203">
        <v>44323.551388888889</v>
      </c>
    </row>
    <row r="9" spans="1:17" s="96" customFormat="1" ht="18" x14ac:dyDescent="0.25">
      <c r="A9" s="134" t="str">
        <f>VLOOKUP(E9,'LISTADO ATM'!$A$2:$C$899,3,0)</f>
        <v>DISTRITO NACIONAL</v>
      </c>
      <c r="B9" s="141" t="s">
        <v>2583</v>
      </c>
      <c r="C9" s="129">
        <v>44321.950173611112</v>
      </c>
      <c r="D9" s="129" t="s">
        <v>2459</v>
      </c>
      <c r="E9" s="130">
        <v>87</v>
      </c>
      <c r="F9" s="150" t="str">
        <f>VLOOKUP(E9,VIP!$A$2:$O12957,2,0)</f>
        <v>DRBR087</v>
      </c>
      <c r="G9" s="134" t="str">
        <f>VLOOKUP(E9,'LISTADO ATM'!$A$2:$B$898,2,0)</f>
        <v xml:space="preserve">ATM Autoservicio Sarasota </v>
      </c>
      <c r="H9" s="134" t="str">
        <f>VLOOKUP(E9,VIP!$A$2:$O17878,7,FALSE)</f>
        <v>Si</v>
      </c>
      <c r="I9" s="134" t="str">
        <f>VLOOKUP(E9,VIP!$A$2:$O9843,8,FALSE)</f>
        <v>Si</v>
      </c>
      <c r="J9" s="134" t="str">
        <f>VLOOKUP(E9,VIP!$A$2:$O9793,8,FALSE)</f>
        <v>Si</v>
      </c>
      <c r="K9" s="134" t="str">
        <f>VLOOKUP(E9,VIP!$A$2:$O13367,6,0)</f>
        <v>NO</v>
      </c>
      <c r="L9" s="132" t="s">
        <v>2575</v>
      </c>
      <c r="M9" s="202" t="s">
        <v>2638</v>
      </c>
      <c r="N9" s="147" t="s">
        <v>2463</v>
      </c>
      <c r="O9" s="144" t="s">
        <v>2464</v>
      </c>
      <c r="P9" s="133"/>
      <c r="Q9" s="203">
        <v>44323.549305555556</v>
      </c>
    </row>
    <row r="10" spans="1:17" s="96" customFormat="1" ht="18" x14ac:dyDescent="0.25">
      <c r="A10" s="134" t="str">
        <f>VLOOKUP(E10,'LISTADO ATM'!$A$2:$C$899,3,0)</f>
        <v>DISTRITO NACIONAL</v>
      </c>
      <c r="B10" s="141" t="s">
        <v>2585</v>
      </c>
      <c r="C10" s="129">
        <v>44322.407766203702</v>
      </c>
      <c r="D10" s="129" t="s">
        <v>2459</v>
      </c>
      <c r="E10" s="130">
        <v>697</v>
      </c>
      <c r="F10" s="150" t="str">
        <f>VLOOKUP(E10,VIP!$A$2:$O12963,2,0)</f>
        <v>DRBR697</v>
      </c>
      <c r="G10" s="134" t="str">
        <f>VLOOKUP(E10,'LISTADO ATM'!$A$2:$B$898,2,0)</f>
        <v>ATM Hipermercado Olé Ciudad Juan Bosch</v>
      </c>
      <c r="H10" s="134" t="str">
        <f>VLOOKUP(E10,VIP!$A$2:$O17884,7,FALSE)</f>
        <v>Si</v>
      </c>
      <c r="I10" s="134" t="str">
        <f>VLOOKUP(E10,VIP!$A$2:$O9849,8,FALSE)</f>
        <v>Si</v>
      </c>
      <c r="J10" s="134" t="str">
        <f>VLOOKUP(E10,VIP!$A$2:$O9799,8,FALSE)</f>
        <v>Si</v>
      </c>
      <c r="K10" s="134" t="str">
        <f>VLOOKUP(E10,VIP!$A$2:$O13373,6,0)</f>
        <v>NO</v>
      </c>
      <c r="L10" s="132" t="s">
        <v>2419</v>
      </c>
      <c r="M10" s="202" t="s">
        <v>2638</v>
      </c>
      <c r="N10" s="147" t="s">
        <v>2463</v>
      </c>
      <c r="O10" s="144" t="s">
        <v>2464</v>
      </c>
      <c r="P10" s="133"/>
      <c r="Q10" s="203">
        <v>44323.561111111114</v>
      </c>
    </row>
    <row r="11" spans="1:17" s="96" customFormat="1" ht="18" x14ac:dyDescent="0.25">
      <c r="A11" s="134" t="str">
        <f>VLOOKUP(E11,'LISTADO ATM'!$A$2:$C$899,3,0)</f>
        <v>DISTRITO NACIONAL</v>
      </c>
      <c r="B11" s="141" t="s">
        <v>2584</v>
      </c>
      <c r="C11" s="129">
        <v>44322.419293981482</v>
      </c>
      <c r="D11" s="129" t="s">
        <v>2181</v>
      </c>
      <c r="E11" s="130">
        <v>487</v>
      </c>
      <c r="F11" s="150" t="str">
        <f>VLOOKUP(E11,VIP!$A$2:$O12960,2,0)</f>
        <v>DRBR487</v>
      </c>
      <c r="G11" s="134" t="str">
        <f>VLOOKUP(E11,'LISTADO ATM'!$A$2:$B$898,2,0)</f>
        <v xml:space="preserve">ATM Olé Hainamosa </v>
      </c>
      <c r="H11" s="134" t="str">
        <f>VLOOKUP(E11,VIP!$A$2:$O17881,7,FALSE)</f>
        <v>Si</v>
      </c>
      <c r="I11" s="134" t="str">
        <f>VLOOKUP(E11,VIP!$A$2:$O9846,8,FALSE)</f>
        <v>Si</v>
      </c>
      <c r="J11" s="134" t="str">
        <f>VLOOKUP(E11,VIP!$A$2:$O9796,8,FALSE)</f>
        <v>Si</v>
      </c>
      <c r="K11" s="134" t="str">
        <f>VLOOKUP(E11,VIP!$A$2:$O13370,6,0)</f>
        <v>SI</v>
      </c>
      <c r="L11" s="132" t="s">
        <v>2220</v>
      </c>
      <c r="M11" s="128" t="s">
        <v>2456</v>
      </c>
      <c r="N11" s="147" t="s">
        <v>2581</v>
      </c>
      <c r="O11" s="144" t="s">
        <v>2465</v>
      </c>
      <c r="P11" s="133"/>
      <c r="Q11" s="128" t="s">
        <v>2220</v>
      </c>
    </row>
    <row r="12" spans="1:17" s="96" customFormat="1" ht="18" x14ac:dyDescent="0.25">
      <c r="A12" s="134" t="str">
        <f>VLOOKUP(E12,'LISTADO ATM'!$A$2:$C$899,3,0)</f>
        <v>ESTE</v>
      </c>
      <c r="B12" s="141" t="s">
        <v>2587</v>
      </c>
      <c r="C12" s="129">
        <v>44322.429895833331</v>
      </c>
      <c r="D12" s="129" t="s">
        <v>2181</v>
      </c>
      <c r="E12" s="130">
        <v>399</v>
      </c>
      <c r="F12" s="150" t="str">
        <f>VLOOKUP(E12,VIP!$A$2:$O12963,2,0)</f>
        <v>DRBR399</v>
      </c>
      <c r="G12" s="134" t="str">
        <f>VLOOKUP(E12,'LISTADO ATM'!$A$2:$B$898,2,0)</f>
        <v xml:space="preserve">ATM Oficina La Romana II </v>
      </c>
      <c r="H12" s="134" t="str">
        <f>VLOOKUP(E12,VIP!$A$2:$O17884,7,FALSE)</f>
        <v>Si</v>
      </c>
      <c r="I12" s="134" t="str">
        <f>VLOOKUP(E12,VIP!$A$2:$O9849,8,FALSE)</f>
        <v>Si</v>
      </c>
      <c r="J12" s="134" t="str">
        <f>VLOOKUP(E12,VIP!$A$2:$O9799,8,FALSE)</f>
        <v>Si</v>
      </c>
      <c r="K12" s="134" t="str">
        <f>VLOOKUP(E12,VIP!$A$2:$O13373,6,0)</f>
        <v>NO</v>
      </c>
      <c r="L12" s="132" t="s">
        <v>2513</v>
      </c>
      <c r="M12" s="202" t="s">
        <v>2638</v>
      </c>
      <c r="N12" s="147" t="s">
        <v>2463</v>
      </c>
      <c r="O12" s="144" t="s">
        <v>2465</v>
      </c>
      <c r="P12" s="133"/>
      <c r="Q12" s="203">
        <v>44323.38958333333</v>
      </c>
    </row>
    <row r="13" spans="1:17" s="96" customFormat="1" ht="18" x14ac:dyDescent="0.25">
      <c r="A13" s="134" t="str">
        <f>VLOOKUP(E13,'LISTADO ATM'!$A$2:$C$899,3,0)</f>
        <v>DISTRITO NACIONAL</v>
      </c>
      <c r="B13" s="141" t="s">
        <v>2586</v>
      </c>
      <c r="C13" s="129">
        <v>44322.448287037034</v>
      </c>
      <c r="D13" s="129" t="s">
        <v>2459</v>
      </c>
      <c r="E13" s="130">
        <v>578</v>
      </c>
      <c r="F13" s="150" t="str">
        <f>VLOOKUP(E13,VIP!$A$2:$O12962,2,0)</f>
        <v>DRBR324</v>
      </c>
      <c r="G13" s="134" t="str">
        <f>VLOOKUP(E13,'LISTADO ATM'!$A$2:$B$898,2,0)</f>
        <v xml:space="preserve">ATM Procuraduría General de la República </v>
      </c>
      <c r="H13" s="134" t="str">
        <f>VLOOKUP(E13,VIP!$A$2:$O17883,7,FALSE)</f>
        <v>Si</v>
      </c>
      <c r="I13" s="134" t="str">
        <f>VLOOKUP(E13,VIP!$A$2:$O9848,8,FALSE)</f>
        <v>No</v>
      </c>
      <c r="J13" s="134" t="str">
        <f>VLOOKUP(E13,VIP!$A$2:$O9798,8,FALSE)</f>
        <v>No</v>
      </c>
      <c r="K13" s="134" t="str">
        <f>VLOOKUP(E13,VIP!$A$2:$O13372,6,0)</f>
        <v>NO</v>
      </c>
      <c r="L13" s="132" t="s">
        <v>2419</v>
      </c>
      <c r="M13" s="202" t="s">
        <v>2638</v>
      </c>
      <c r="N13" s="147" t="s">
        <v>2463</v>
      </c>
      <c r="O13" s="144" t="s">
        <v>2464</v>
      </c>
      <c r="P13" s="133"/>
      <c r="Q13" s="203">
        <v>44323.440972222219</v>
      </c>
    </row>
    <row r="14" spans="1:17" s="96" customFormat="1" ht="18" x14ac:dyDescent="0.25">
      <c r="A14" s="134" t="str">
        <f>VLOOKUP(E14,'LISTADO ATM'!$A$2:$C$899,3,0)</f>
        <v>DISTRITO NACIONAL</v>
      </c>
      <c r="B14" s="141" t="s">
        <v>2597</v>
      </c>
      <c r="C14" s="129">
        <v>44322.51190972222</v>
      </c>
      <c r="D14" s="129" t="s">
        <v>2181</v>
      </c>
      <c r="E14" s="130">
        <v>493</v>
      </c>
      <c r="F14" s="150" t="str">
        <f>VLOOKUP(E14,VIP!$A$2:$O12979,2,0)</f>
        <v>DRBR493</v>
      </c>
      <c r="G14" s="134" t="str">
        <f>VLOOKUP(E14,'LISTADO ATM'!$A$2:$B$898,2,0)</f>
        <v xml:space="preserve">ATM Oficina Haina Occidental II </v>
      </c>
      <c r="H14" s="134" t="str">
        <f>VLOOKUP(E14,VIP!$A$2:$O17900,7,FALSE)</f>
        <v>Si</v>
      </c>
      <c r="I14" s="134" t="str">
        <f>VLOOKUP(E14,VIP!$A$2:$O9865,8,FALSE)</f>
        <v>Si</v>
      </c>
      <c r="J14" s="134" t="str">
        <f>VLOOKUP(E14,VIP!$A$2:$O9815,8,FALSE)</f>
        <v>Si</v>
      </c>
      <c r="K14" s="134" t="str">
        <f>VLOOKUP(E14,VIP!$A$2:$O13389,6,0)</f>
        <v>NO</v>
      </c>
      <c r="L14" s="132" t="s">
        <v>2220</v>
      </c>
      <c r="M14" s="128" t="s">
        <v>2456</v>
      </c>
      <c r="N14" s="147" t="s">
        <v>2463</v>
      </c>
      <c r="O14" s="144" t="s">
        <v>2465</v>
      </c>
      <c r="P14" s="133"/>
      <c r="Q14" s="128" t="s">
        <v>2220</v>
      </c>
    </row>
    <row r="15" spans="1:17" s="96" customFormat="1" ht="18" x14ac:dyDescent="0.25">
      <c r="A15" s="134" t="str">
        <f>VLOOKUP(E15,'LISTADO ATM'!$A$2:$C$899,3,0)</f>
        <v>DISTRITO NACIONAL</v>
      </c>
      <c r="B15" s="141" t="s">
        <v>2596</v>
      </c>
      <c r="C15" s="129">
        <v>44322.536620370367</v>
      </c>
      <c r="D15" s="129" t="s">
        <v>2181</v>
      </c>
      <c r="E15" s="130">
        <v>911</v>
      </c>
      <c r="F15" s="150" t="str">
        <f>VLOOKUP(E15,VIP!$A$2:$O12976,2,0)</f>
        <v>DRBR911</v>
      </c>
      <c r="G15" s="134" t="str">
        <f>VLOOKUP(E15,'LISTADO ATM'!$A$2:$B$898,2,0)</f>
        <v xml:space="preserve">ATM Oficina Venezuela II </v>
      </c>
      <c r="H15" s="134" t="str">
        <f>VLOOKUP(E15,VIP!$A$2:$O17897,7,FALSE)</f>
        <v>Si</v>
      </c>
      <c r="I15" s="134" t="str">
        <f>VLOOKUP(E15,VIP!$A$2:$O9862,8,FALSE)</f>
        <v>Si</v>
      </c>
      <c r="J15" s="134" t="str">
        <f>VLOOKUP(E15,VIP!$A$2:$O9812,8,FALSE)</f>
        <v>Si</v>
      </c>
      <c r="K15" s="134" t="str">
        <f>VLOOKUP(E15,VIP!$A$2:$O13386,6,0)</f>
        <v>SI</v>
      </c>
      <c r="L15" s="132" t="s">
        <v>2428</v>
      </c>
      <c r="M15" s="202" t="s">
        <v>2638</v>
      </c>
      <c r="N15" s="147" t="s">
        <v>2463</v>
      </c>
      <c r="O15" s="144" t="s">
        <v>2465</v>
      </c>
      <c r="P15" s="133"/>
      <c r="Q15" s="203">
        <v>44323.393750000003</v>
      </c>
    </row>
    <row r="16" spans="1:17" s="96" customFormat="1" ht="18" x14ac:dyDescent="0.25">
      <c r="A16" s="134" t="str">
        <f>VLOOKUP(E16,'LISTADO ATM'!$A$2:$C$899,3,0)</f>
        <v>DISTRITO NACIONAL</v>
      </c>
      <c r="B16" s="141" t="s">
        <v>2595</v>
      </c>
      <c r="C16" s="129">
        <v>44322.546458333331</v>
      </c>
      <c r="D16" s="129" t="s">
        <v>2181</v>
      </c>
      <c r="E16" s="130">
        <v>416</v>
      </c>
      <c r="F16" s="150" t="str">
        <f>VLOOKUP(E16,VIP!$A$2:$O12974,2,0)</f>
        <v>DRBR416</v>
      </c>
      <c r="G16" s="134" t="str">
        <f>VLOOKUP(E16,'LISTADO ATM'!$A$2:$B$898,2,0)</f>
        <v xml:space="preserve">ATM Autobanco San Martín II </v>
      </c>
      <c r="H16" s="134" t="str">
        <f>VLOOKUP(E16,VIP!$A$2:$O17895,7,FALSE)</f>
        <v>Si</v>
      </c>
      <c r="I16" s="134" t="str">
        <f>VLOOKUP(E16,VIP!$A$2:$O9860,8,FALSE)</f>
        <v>Si</v>
      </c>
      <c r="J16" s="134" t="str">
        <f>VLOOKUP(E16,VIP!$A$2:$O9810,8,FALSE)</f>
        <v>Si</v>
      </c>
      <c r="K16" s="134" t="str">
        <f>VLOOKUP(E16,VIP!$A$2:$O13384,6,0)</f>
        <v>NO</v>
      </c>
      <c r="L16" s="132" t="s">
        <v>2479</v>
      </c>
      <c r="M16" s="202" t="s">
        <v>2638</v>
      </c>
      <c r="N16" s="147" t="s">
        <v>2463</v>
      </c>
      <c r="O16" s="144" t="s">
        <v>2465</v>
      </c>
      <c r="P16" s="133"/>
      <c r="Q16" s="203">
        <v>44323.447222222225</v>
      </c>
    </row>
    <row r="17" spans="1:17" s="96" customFormat="1" ht="18" x14ac:dyDescent="0.25">
      <c r="A17" s="134" t="str">
        <f>VLOOKUP(E17,'LISTADO ATM'!$A$2:$C$899,3,0)</f>
        <v>DISTRITO NACIONAL</v>
      </c>
      <c r="B17" s="141" t="s">
        <v>2594</v>
      </c>
      <c r="C17" s="129">
        <v>44322.547974537039</v>
      </c>
      <c r="D17" s="129" t="s">
        <v>2181</v>
      </c>
      <c r="E17" s="130">
        <v>821</v>
      </c>
      <c r="F17" s="150" t="str">
        <f>VLOOKUP(E17,VIP!$A$2:$O12973,2,0)</f>
        <v>DRBR821</v>
      </c>
      <c r="G17" s="134" t="str">
        <f>VLOOKUP(E17,'LISTADO ATM'!$A$2:$B$898,2,0)</f>
        <v xml:space="preserve">ATM S/M Bravo Churchill </v>
      </c>
      <c r="H17" s="134" t="str">
        <f>VLOOKUP(E17,VIP!$A$2:$O17894,7,FALSE)</f>
        <v>Si</v>
      </c>
      <c r="I17" s="134" t="str">
        <f>VLOOKUP(E17,VIP!$A$2:$O9859,8,FALSE)</f>
        <v>No</v>
      </c>
      <c r="J17" s="134" t="str">
        <f>VLOOKUP(E17,VIP!$A$2:$O9809,8,FALSE)</f>
        <v>No</v>
      </c>
      <c r="K17" s="134" t="str">
        <f>VLOOKUP(E17,VIP!$A$2:$O13383,6,0)</f>
        <v>SI</v>
      </c>
      <c r="L17" s="132" t="s">
        <v>2220</v>
      </c>
      <c r="M17" s="202" t="s">
        <v>2638</v>
      </c>
      <c r="N17" s="147" t="s">
        <v>2463</v>
      </c>
      <c r="O17" s="144" t="s">
        <v>2465</v>
      </c>
      <c r="P17" s="133"/>
      <c r="Q17" s="203">
        <v>44323.631944444445</v>
      </c>
    </row>
    <row r="18" spans="1:17" s="96" customFormat="1" ht="18" x14ac:dyDescent="0.25">
      <c r="A18" s="134" t="str">
        <f>VLOOKUP(E18,'LISTADO ATM'!$A$2:$C$899,3,0)</f>
        <v>DISTRITO NACIONAL</v>
      </c>
      <c r="B18" s="141" t="s">
        <v>2593</v>
      </c>
      <c r="C18" s="129">
        <v>44322.555462962962</v>
      </c>
      <c r="D18" s="129" t="s">
        <v>2459</v>
      </c>
      <c r="E18" s="130">
        <v>13</v>
      </c>
      <c r="F18" s="150" t="str">
        <f>VLOOKUP(E18,VIP!$A$2:$O12972,2,0)</f>
        <v>DRBR013</v>
      </c>
      <c r="G18" s="134" t="str">
        <f>VLOOKUP(E18,'LISTADO ATM'!$A$2:$B$898,2,0)</f>
        <v xml:space="preserve">ATM CDEEE </v>
      </c>
      <c r="H18" s="134" t="str">
        <f>VLOOKUP(E18,VIP!$A$2:$O17893,7,FALSE)</f>
        <v>Si</v>
      </c>
      <c r="I18" s="134" t="str">
        <f>VLOOKUP(E18,VIP!$A$2:$O9858,8,FALSE)</f>
        <v>Si</v>
      </c>
      <c r="J18" s="134" t="str">
        <f>VLOOKUP(E18,VIP!$A$2:$O9808,8,FALSE)</f>
        <v>Si</v>
      </c>
      <c r="K18" s="134" t="str">
        <f>VLOOKUP(E18,VIP!$A$2:$O13382,6,0)</f>
        <v>NO</v>
      </c>
      <c r="L18" s="132" t="s">
        <v>2450</v>
      </c>
      <c r="M18" s="128" t="s">
        <v>2456</v>
      </c>
      <c r="N18" s="147" t="s">
        <v>2463</v>
      </c>
      <c r="O18" s="144" t="s">
        <v>2464</v>
      </c>
      <c r="P18" s="133"/>
      <c r="Q18" s="128" t="s">
        <v>2450</v>
      </c>
    </row>
    <row r="19" spans="1:17" s="96" customFormat="1" ht="18" x14ac:dyDescent="0.25">
      <c r="A19" s="134" t="str">
        <f>VLOOKUP(E19,'LISTADO ATM'!$A$2:$C$899,3,0)</f>
        <v>DISTRITO NACIONAL</v>
      </c>
      <c r="B19" s="141" t="s">
        <v>2592</v>
      </c>
      <c r="C19" s="129">
        <v>44322.560173611113</v>
      </c>
      <c r="D19" s="129" t="s">
        <v>2459</v>
      </c>
      <c r="E19" s="130">
        <v>879</v>
      </c>
      <c r="F19" s="150" t="str">
        <f>VLOOKUP(E19,VIP!$A$2:$O12970,2,0)</f>
        <v>DRBR879</v>
      </c>
      <c r="G19" s="134" t="str">
        <f>VLOOKUP(E19,'LISTADO ATM'!$A$2:$B$898,2,0)</f>
        <v xml:space="preserve">ATM Plaza Metropolitana </v>
      </c>
      <c r="H19" s="134" t="str">
        <f>VLOOKUP(E19,VIP!$A$2:$O17891,7,FALSE)</f>
        <v>Si</v>
      </c>
      <c r="I19" s="134" t="str">
        <f>VLOOKUP(E19,VIP!$A$2:$O9856,8,FALSE)</f>
        <v>Si</v>
      </c>
      <c r="J19" s="134" t="str">
        <f>VLOOKUP(E19,VIP!$A$2:$O9806,8,FALSE)</f>
        <v>Si</v>
      </c>
      <c r="K19" s="134" t="str">
        <f>VLOOKUP(E19,VIP!$A$2:$O13380,6,0)</f>
        <v>NO</v>
      </c>
      <c r="L19" s="132" t="s">
        <v>2450</v>
      </c>
      <c r="M19" s="202" t="s">
        <v>2638</v>
      </c>
      <c r="N19" s="147" t="s">
        <v>2463</v>
      </c>
      <c r="O19" s="144" t="s">
        <v>2464</v>
      </c>
      <c r="P19" s="133"/>
      <c r="Q19" s="203">
        <v>44323.559027777781</v>
      </c>
    </row>
    <row r="20" spans="1:17" s="96" customFormat="1" ht="18" x14ac:dyDescent="0.25">
      <c r="A20" s="134" t="str">
        <f>VLOOKUP(E20,'LISTADO ATM'!$A$2:$C$899,3,0)</f>
        <v>ESTE</v>
      </c>
      <c r="B20" s="141" t="s">
        <v>2591</v>
      </c>
      <c r="C20" s="129">
        <v>44322.561782407407</v>
      </c>
      <c r="D20" s="129" t="s">
        <v>2459</v>
      </c>
      <c r="E20" s="130">
        <v>211</v>
      </c>
      <c r="F20" s="150" t="str">
        <f>VLOOKUP(E20,VIP!$A$2:$O12967,2,0)</f>
        <v>DRBR211</v>
      </c>
      <c r="G20" s="134" t="str">
        <f>VLOOKUP(E20,'LISTADO ATM'!$A$2:$B$898,2,0)</f>
        <v xml:space="preserve">ATM Oficina La Romana I </v>
      </c>
      <c r="H20" s="134" t="str">
        <f>VLOOKUP(E20,VIP!$A$2:$O17888,7,FALSE)</f>
        <v>Si</v>
      </c>
      <c r="I20" s="134" t="str">
        <f>VLOOKUP(E20,VIP!$A$2:$O9853,8,FALSE)</f>
        <v>Si</v>
      </c>
      <c r="J20" s="134" t="str">
        <f>VLOOKUP(E20,VIP!$A$2:$O9803,8,FALSE)</f>
        <v>Si</v>
      </c>
      <c r="K20" s="134" t="str">
        <f>VLOOKUP(E20,VIP!$A$2:$O13377,6,0)</f>
        <v>NO</v>
      </c>
      <c r="L20" s="132" t="s">
        <v>2419</v>
      </c>
      <c r="M20" s="202" t="s">
        <v>2638</v>
      </c>
      <c r="N20" s="147" t="s">
        <v>2463</v>
      </c>
      <c r="O20" s="144" t="s">
        <v>2464</v>
      </c>
      <c r="P20" s="133"/>
      <c r="Q20" s="203">
        <v>44323.39166666667</v>
      </c>
    </row>
    <row r="21" spans="1:17" s="96" customFormat="1" ht="18" x14ac:dyDescent="0.25">
      <c r="A21" s="134" t="str">
        <f>VLOOKUP(E21,'LISTADO ATM'!$A$2:$C$899,3,0)</f>
        <v>ESTE</v>
      </c>
      <c r="B21" s="141" t="s">
        <v>2590</v>
      </c>
      <c r="C21" s="129">
        <v>44322.570555555554</v>
      </c>
      <c r="D21" s="129" t="s">
        <v>2181</v>
      </c>
      <c r="E21" s="130">
        <v>213</v>
      </c>
      <c r="F21" s="151" t="str">
        <f>VLOOKUP(E21,VIP!$A$2:$O12966,2,0)</f>
        <v>DRBR213</v>
      </c>
      <c r="G21" s="134" t="str">
        <f>VLOOKUP(E21,'LISTADO ATM'!$A$2:$B$898,2,0)</f>
        <v xml:space="preserve">ATM Almacenes Iberia (La Romana) </v>
      </c>
      <c r="H21" s="134" t="str">
        <f>VLOOKUP(E21,VIP!$A$2:$O17887,7,FALSE)</f>
        <v>Si</v>
      </c>
      <c r="I21" s="134" t="str">
        <f>VLOOKUP(E21,VIP!$A$2:$O9852,8,FALSE)</f>
        <v>Si</v>
      </c>
      <c r="J21" s="134" t="str">
        <f>VLOOKUP(E21,VIP!$A$2:$O9802,8,FALSE)</f>
        <v>Si</v>
      </c>
      <c r="K21" s="134" t="str">
        <f>VLOOKUP(E21,VIP!$A$2:$O13376,6,0)</f>
        <v>NO</v>
      </c>
      <c r="L21" s="132" t="s">
        <v>2246</v>
      </c>
      <c r="M21" s="202" t="s">
        <v>2638</v>
      </c>
      <c r="N21" s="147" t="s">
        <v>2463</v>
      </c>
      <c r="O21" s="144" t="s">
        <v>2465</v>
      </c>
      <c r="P21" s="133"/>
      <c r="Q21" s="203">
        <v>44323.435416666667</v>
      </c>
    </row>
    <row r="22" spans="1:17" s="96" customFormat="1" ht="18" x14ac:dyDescent="0.25">
      <c r="A22" s="134" t="str">
        <f>VLOOKUP(E22,'LISTADO ATM'!$A$2:$C$899,3,0)</f>
        <v>DISTRITO NACIONAL</v>
      </c>
      <c r="B22" s="141" t="s">
        <v>2589</v>
      </c>
      <c r="C22" s="129">
        <v>44322.585057870368</v>
      </c>
      <c r="D22" s="129" t="s">
        <v>2181</v>
      </c>
      <c r="E22" s="130">
        <v>165</v>
      </c>
      <c r="F22" s="151" t="str">
        <f>VLOOKUP(E22,VIP!$A$2:$O12964,2,0)</f>
        <v>DRBR165</v>
      </c>
      <c r="G22" s="134" t="str">
        <f>VLOOKUP(E22,'LISTADO ATM'!$A$2:$B$898,2,0)</f>
        <v>ATM Autoservicio Megacentro</v>
      </c>
      <c r="H22" s="134" t="str">
        <f>VLOOKUP(E22,VIP!$A$2:$O17885,7,FALSE)</f>
        <v>Si</v>
      </c>
      <c r="I22" s="134" t="str">
        <f>VLOOKUP(E22,VIP!$A$2:$O9850,8,FALSE)</f>
        <v>Si</v>
      </c>
      <c r="J22" s="134" t="str">
        <f>VLOOKUP(E22,VIP!$A$2:$O9800,8,FALSE)</f>
        <v>Si</v>
      </c>
      <c r="K22" s="134" t="str">
        <f>VLOOKUP(E22,VIP!$A$2:$O13374,6,0)</f>
        <v>SI</v>
      </c>
      <c r="L22" s="132" t="s">
        <v>2479</v>
      </c>
      <c r="M22" s="202" t="s">
        <v>2638</v>
      </c>
      <c r="N22" s="147" t="s">
        <v>2463</v>
      </c>
      <c r="O22" s="144" t="s">
        <v>2465</v>
      </c>
      <c r="P22" s="133"/>
      <c r="Q22" s="203">
        <v>44323.638194444444</v>
      </c>
    </row>
    <row r="23" spans="1:17" s="96" customFormat="1" ht="18" x14ac:dyDescent="0.25">
      <c r="A23" s="134" t="str">
        <f>VLOOKUP(E23,'LISTADO ATM'!$A$2:$C$899,3,0)</f>
        <v>DISTRITO NACIONAL</v>
      </c>
      <c r="B23" s="141" t="s">
        <v>2588</v>
      </c>
      <c r="C23" s="129">
        <v>44322.61515046296</v>
      </c>
      <c r="D23" s="129" t="s">
        <v>2483</v>
      </c>
      <c r="E23" s="130">
        <v>70</v>
      </c>
      <c r="F23" s="151" t="str">
        <f>VLOOKUP(E23,VIP!$A$2:$O12962,2,0)</f>
        <v>DRBR070</v>
      </c>
      <c r="G23" s="134" t="str">
        <f>VLOOKUP(E23,'LISTADO ATM'!$A$2:$B$898,2,0)</f>
        <v xml:space="preserve">ATM Autoservicio Plaza Lama Zona Oriental </v>
      </c>
      <c r="H23" s="134" t="str">
        <f>VLOOKUP(E23,VIP!$A$2:$O17883,7,FALSE)</f>
        <v>Si</v>
      </c>
      <c r="I23" s="134" t="str">
        <f>VLOOKUP(E23,VIP!$A$2:$O9848,8,FALSE)</f>
        <v>Si</v>
      </c>
      <c r="J23" s="134" t="str">
        <f>VLOOKUP(E23,VIP!$A$2:$O9798,8,FALSE)</f>
        <v>Si</v>
      </c>
      <c r="K23" s="134" t="str">
        <f>VLOOKUP(E23,VIP!$A$2:$O13372,6,0)</f>
        <v>NO</v>
      </c>
      <c r="L23" s="132" t="s">
        <v>2575</v>
      </c>
      <c r="M23" s="202" t="s">
        <v>2638</v>
      </c>
      <c r="N23" s="147" t="s">
        <v>2463</v>
      </c>
      <c r="O23" s="144" t="s">
        <v>2484</v>
      </c>
      <c r="P23" s="133"/>
      <c r="Q23" s="203">
        <v>44323.543749999997</v>
      </c>
    </row>
    <row r="24" spans="1:17" s="96" customFormat="1" ht="18" x14ac:dyDescent="0.25">
      <c r="A24" s="134" t="str">
        <f>VLOOKUP(E24,'LISTADO ATM'!$A$2:$C$899,3,0)</f>
        <v>NORTE</v>
      </c>
      <c r="B24" s="141">
        <v>3335878060</v>
      </c>
      <c r="C24" s="129">
        <v>44322.62777777778</v>
      </c>
      <c r="D24" s="129" t="s">
        <v>2182</v>
      </c>
      <c r="E24" s="130">
        <v>647</v>
      </c>
      <c r="F24" s="151" t="str">
        <f>VLOOKUP(E24,VIP!$A$2:$O12981,2,0)</f>
        <v>DRBR254</v>
      </c>
      <c r="G24" s="134" t="str">
        <f>VLOOKUP(E24,'LISTADO ATM'!$A$2:$B$898,2,0)</f>
        <v xml:space="preserve">ATM CORAASAN </v>
      </c>
      <c r="H24" s="134" t="str">
        <f>VLOOKUP(E24,VIP!$A$2:$O17902,7,FALSE)</f>
        <v>Si</v>
      </c>
      <c r="I24" s="134" t="str">
        <f>VLOOKUP(E24,VIP!$A$2:$O9867,8,FALSE)</f>
        <v>Si</v>
      </c>
      <c r="J24" s="134" t="str">
        <f>VLOOKUP(E24,VIP!$A$2:$O9817,8,FALSE)</f>
        <v>Si</v>
      </c>
      <c r="K24" s="134" t="str">
        <f>VLOOKUP(E24,VIP!$A$2:$O13391,6,0)</f>
        <v>NO</v>
      </c>
      <c r="L24" s="132" t="s">
        <v>2246</v>
      </c>
      <c r="M24" s="128" t="s">
        <v>2456</v>
      </c>
      <c r="N24" s="147" t="s">
        <v>2463</v>
      </c>
      <c r="O24" s="144" t="s">
        <v>2492</v>
      </c>
      <c r="P24" s="133"/>
      <c r="Q24" s="128" t="s">
        <v>2246</v>
      </c>
    </row>
    <row r="25" spans="1:17" s="96" customFormat="1" ht="18" x14ac:dyDescent="0.25">
      <c r="A25" s="134" t="str">
        <f>VLOOKUP(E25,'LISTADO ATM'!$A$2:$C$899,3,0)</f>
        <v>SUR</v>
      </c>
      <c r="B25" s="141" t="s">
        <v>2614</v>
      </c>
      <c r="C25" s="129">
        <v>44322.658321759256</v>
      </c>
      <c r="D25" s="129" t="s">
        <v>2181</v>
      </c>
      <c r="E25" s="130">
        <v>84</v>
      </c>
      <c r="F25" s="151" t="str">
        <f>VLOOKUP(E25,VIP!$A$2:$O13012,2,0)</f>
        <v>DRBR084</v>
      </c>
      <c r="G25" s="134" t="str">
        <f>VLOOKUP(E25,'LISTADO ATM'!$A$2:$B$898,2,0)</f>
        <v xml:space="preserve">ATM Oficina Multicentro Sirena San Cristóbal </v>
      </c>
      <c r="H25" s="134" t="str">
        <f>VLOOKUP(E25,VIP!$A$2:$O17933,7,FALSE)</f>
        <v>Si</v>
      </c>
      <c r="I25" s="134" t="str">
        <f>VLOOKUP(E25,VIP!$A$2:$O9898,8,FALSE)</f>
        <v>Si</v>
      </c>
      <c r="J25" s="134" t="str">
        <f>VLOOKUP(E25,VIP!$A$2:$O9848,8,FALSE)</f>
        <v>Si</v>
      </c>
      <c r="K25" s="134" t="str">
        <f>VLOOKUP(E25,VIP!$A$2:$O13422,6,0)</f>
        <v>SI</v>
      </c>
      <c r="L25" s="132" t="s">
        <v>2220</v>
      </c>
      <c r="M25" s="202" t="s">
        <v>2638</v>
      </c>
      <c r="N25" s="147" t="s">
        <v>2463</v>
      </c>
      <c r="O25" s="144" t="s">
        <v>2465</v>
      </c>
      <c r="P25" s="133"/>
      <c r="Q25" s="203">
        <v>44323.529861111114</v>
      </c>
    </row>
    <row r="26" spans="1:17" s="96" customFormat="1" ht="18" x14ac:dyDescent="0.25">
      <c r="A26" s="134" t="str">
        <f>VLOOKUP(E26,'LISTADO ATM'!$A$2:$C$899,3,0)</f>
        <v>DISTRITO NACIONAL</v>
      </c>
      <c r="B26" s="141" t="s">
        <v>2613</v>
      </c>
      <c r="C26" s="129">
        <v>44322.682546296295</v>
      </c>
      <c r="D26" s="129" t="s">
        <v>2459</v>
      </c>
      <c r="E26" s="130">
        <v>235</v>
      </c>
      <c r="F26" s="151" t="str">
        <f>VLOOKUP(E26,VIP!$A$2:$O13011,2,0)</f>
        <v>DRBR235</v>
      </c>
      <c r="G26" s="134" t="str">
        <f>VLOOKUP(E26,'LISTADO ATM'!$A$2:$B$898,2,0)</f>
        <v xml:space="preserve">ATM Oficina Multicentro La Sirena San Isidro </v>
      </c>
      <c r="H26" s="134" t="str">
        <f>VLOOKUP(E26,VIP!$A$2:$O17932,7,FALSE)</f>
        <v>Si</v>
      </c>
      <c r="I26" s="134" t="str">
        <f>VLOOKUP(E26,VIP!$A$2:$O9897,8,FALSE)</f>
        <v>Si</v>
      </c>
      <c r="J26" s="134" t="str">
        <f>VLOOKUP(E26,VIP!$A$2:$O9847,8,FALSE)</f>
        <v>Si</v>
      </c>
      <c r="K26" s="134" t="str">
        <f>VLOOKUP(E26,VIP!$A$2:$O13421,6,0)</f>
        <v>SI</v>
      </c>
      <c r="L26" s="132" t="s">
        <v>2419</v>
      </c>
      <c r="M26" s="202" t="s">
        <v>2638</v>
      </c>
      <c r="N26" s="147" t="s">
        <v>2463</v>
      </c>
      <c r="O26" s="144" t="s">
        <v>2464</v>
      </c>
      <c r="P26" s="133"/>
      <c r="Q26" s="203">
        <v>44323.556250000001</v>
      </c>
    </row>
    <row r="27" spans="1:17" s="96" customFormat="1" ht="18" x14ac:dyDescent="0.25">
      <c r="A27" s="134" t="str">
        <f>VLOOKUP(E27,'LISTADO ATM'!$A$2:$C$899,3,0)</f>
        <v>SUR</v>
      </c>
      <c r="B27" s="141" t="s">
        <v>2612</v>
      </c>
      <c r="C27" s="129">
        <v>44322.695937500001</v>
      </c>
      <c r="D27" s="129" t="s">
        <v>2459</v>
      </c>
      <c r="E27" s="130">
        <v>750</v>
      </c>
      <c r="F27" s="151" t="str">
        <f>VLOOKUP(E27,VIP!$A$2:$O13010,2,0)</f>
        <v>DRBR265</v>
      </c>
      <c r="G27" s="134" t="str">
        <f>VLOOKUP(E27,'LISTADO ATM'!$A$2:$B$898,2,0)</f>
        <v xml:space="preserve">ATM UNP Duvergé </v>
      </c>
      <c r="H27" s="134" t="str">
        <f>VLOOKUP(E27,VIP!$A$2:$O17931,7,FALSE)</f>
        <v>Si</v>
      </c>
      <c r="I27" s="134" t="str">
        <f>VLOOKUP(E27,VIP!$A$2:$O9896,8,FALSE)</f>
        <v>Si</v>
      </c>
      <c r="J27" s="134" t="str">
        <f>VLOOKUP(E27,VIP!$A$2:$O9846,8,FALSE)</f>
        <v>Si</v>
      </c>
      <c r="K27" s="134" t="str">
        <f>VLOOKUP(E27,VIP!$A$2:$O13420,6,0)</f>
        <v>SI</v>
      </c>
      <c r="L27" s="132" t="s">
        <v>2419</v>
      </c>
      <c r="M27" s="128" t="s">
        <v>2456</v>
      </c>
      <c r="N27" s="147" t="s">
        <v>2463</v>
      </c>
      <c r="O27" s="144" t="s">
        <v>2464</v>
      </c>
      <c r="P27" s="133"/>
      <c r="Q27" s="128" t="s">
        <v>2419</v>
      </c>
    </row>
    <row r="28" spans="1:17" s="96" customFormat="1" ht="18" x14ac:dyDescent="0.25">
      <c r="A28" s="134" t="str">
        <f>VLOOKUP(E28,'LISTADO ATM'!$A$2:$C$899,3,0)</f>
        <v>DISTRITO NACIONAL</v>
      </c>
      <c r="B28" s="141" t="s">
        <v>2611</v>
      </c>
      <c r="C28" s="129">
        <v>44322.702581018515</v>
      </c>
      <c r="D28" s="129" t="s">
        <v>2459</v>
      </c>
      <c r="E28" s="130">
        <v>949</v>
      </c>
      <c r="F28" s="152" t="str">
        <f>VLOOKUP(E28,VIP!$A$2:$O13009,2,0)</f>
        <v>DRBR23D</v>
      </c>
      <c r="G28" s="134" t="str">
        <f>VLOOKUP(E28,'LISTADO ATM'!$A$2:$B$898,2,0)</f>
        <v xml:space="preserve">ATM S/M Bravo San Isidro Coral Mall </v>
      </c>
      <c r="H28" s="134" t="str">
        <f>VLOOKUP(E28,VIP!$A$2:$O17930,7,FALSE)</f>
        <v>Si</v>
      </c>
      <c r="I28" s="134" t="str">
        <f>VLOOKUP(E28,VIP!$A$2:$O9895,8,FALSE)</f>
        <v>No</v>
      </c>
      <c r="J28" s="134" t="str">
        <f>VLOOKUP(E28,VIP!$A$2:$O9845,8,FALSE)</f>
        <v>No</v>
      </c>
      <c r="K28" s="134" t="str">
        <f>VLOOKUP(E28,VIP!$A$2:$O13419,6,0)</f>
        <v>NO</v>
      </c>
      <c r="L28" s="132" t="s">
        <v>2450</v>
      </c>
      <c r="M28" s="128" t="s">
        <v>2456</v>
      </c>
      <c r="N28" s="147" t="s">
        <v>2463</v>
      </c>
      <c r="O28" s="144" t="s">
        <v>2464</v>
      </c>
      <c r="P28" s="133"/>
      <c r="Q28" s="128" t="s">
        <v>2450</v>
      </c>
    </row>
    <row r="29" spans="1:17" s="96" customFormat="1" ht="18" x14ac:dyDescent="0.25">
      <c r="A29" s="134" t="str">
        <f>VLOOKUP(E29,'LISTADO ATM'!$A$2:$C$899,3,0)</f>
        <v>ESTE</v>
      </c>
      <c r="B29" s="141" t="s">
        <v>2610</v>
      </c>
      <c r="C29" s="129">
        <v>44322.716446759259</v>
      </c>
      <c r="D29" s="129" t="s">
        <v>2181</v>
      </c>
      <c r="E29" s="130">
        <v>822</v>
      </c>
      <c r="F29" s="152" t="str">
        <f>VLOOKUP(E29,VIP!$A$2:$O13007,2,0)</f>
        <v>DRBR822</v>
      </c>
      <c r="G29" s="134" t="str">
        <f>VLOOKUP(E29,'LISTADO ATM'!$A$2:$B$898,2,0)</f>
        <v xml:space="preserve">ATM INDUSPALMA </v>
      </c>
      <c r="H29" s="134" t="str">
        <f>VLOOKUP(E29,VIP!$A$2:$O17928,7,FALSE)</f>
        <v>Si</v>
      </c>
      <c r="I29" s="134" t="str">
        <f>VLOOKUP(E29,VIP!$A$2:$O9893,8,FALSE)</f>
        <v>Si</v>
      </c>
      <c r="J29" s="134" t="str">
        <f>VLOOKUP(E29,VIP!$A$2:$O9843,8,FALSE)</f>
        <v>Si</v>
      </c>
      <c r="K29" s="134" t="str">
        <f>VLOOKUP(E29,VIP!$A$2:$O13417,6,0)</f>
        <v>NO</v>
      </c>
      <c r="L29" s="132" t="s">
        <v>2246</v>
      </c>
      <c r="M29" s="202" t="s">
        <v>2638</v>
      </c>
      <c r="N29" s="147" t="s">
        <v>2463</v>
      </c>
      <c r="O29" s="144" t="s">
        <v>2465</v>
      </c>
      <c r="P29" s="133"/>
      <c r="Q29" s="203">
        <v>44323.519444444442</v>
      </c>
    </row>
    <row r="30" spans="1:17" s="96" customFormat="1" ht="18" x14ac:dyDescent="0.25">
      <c r="A30" s="134" t="str">
        <f>VLOOKUP(E30,'LISTADO ATM'!$A$2:$C$899,3,0)</f>
        <v>DISTRITO NACIONAL</v>
      </c>
      <c r="B30" s="141" t="s">
        <v>2609</v>
      </c>
      <c r="C30" s="129">
        <v>44322.717094907406</v>
      </c>
      <c r="D30" s="129" t="s">
        <v>2181</v>
      </c>
      <c r="E30" s="130">
        <v>889</v>
      </c>
      <c r="F30" s="152" t="str">
        <f>VLOOKUP(E30,VIP!$A$2:$O13006,2,0)</f>
        <v>DRBR889</v>
      </c>
      <c r="G30" s="134" t="str">
        <f>VLOOKUP(E30,'LISTADO ATM'!$A$2:$B$898,2,0)</f>
        <v>ATM Oficina Plaza Lama Máximo Gómez II</v>
      </c>
      <c r="H30" s="134" t="str">
        <f>VLOOKUP(E30,VIP!$A$2:$O17927,7,FALSE)</f>
        <v>Si</v>
      </c>
      <c r="I30" s="134" t="str">
        <f>VLOOKUP(E30,VIP!$A$2:$O9892,8,FALSE)</f>
        <v>Si</v>
      </c>
      <c r="J30" s="134" t="str">
        <f>VLOOKUP(E30,VIP!$A$2:$O9842,8,FALSE)</f>
        <v>Si</v>
      </c>
      <c r="K30" s="134" t="str">
        <f>VLOOKUP(E30,VIP!$A$2:$O13416,6,0)</f>
        <v>NO</v>
      </c>
      <c r="L30" s="132" t="s">
        <v>2422</v>
      </c>
      <c r="M30" s="202" t="s">
        <v>2638</v>
      </c>
      <c r="N30" s="147" t="s">
        <v>2463</v>
      </c>
      <c r="O30" s="144" t="s">
        <v>2465</v>
      </c>
      <c r="P30" s="133"/>
      <c r="Q30" s="203">
        <v>44323.55972222222</v>
      </c>
    </row>
    <row r="31" spans="1:17" s="96" customFormat="1" ht="18" x14ac:dyDescent="0.25">
      <c r="A31" s="134" t="str">
        <f>VLOOKUP(E31,'LISTADO ATM'!$A$2:$C$899,3,0)</f>
        <v>NORTE</v>
      </c>
      <c r="B31" s="141" t="s">
        <v>2608</v>
      </c>
      <c r="C31" s="129">
        <v>44322.717673611114</v>
      </c>
      <c r="D31" s="129" t="s">
        <v>2182</v>
      </c>
      <c r="E31" s="130">
        <v>119</v>
      </c>
      <c r="F31" s="152" t="str">
        <f>VLOOKUP(E31,VIP!$A$2:$O13005,2,0)</f>
        <v>DRBR119</v>
      </c>
      <c r="G31" s="134" t="str">
        <f>VLOOKUP(E31,'LISTADO ATM'!$A$2:$B$898,2,0)</f>
        <v>ATM Oficina La Barranquita</v>
      </c>
      <c r="H31" s="134" t="str">
        <f>VLOOKUP(E31,VIP!$A$2:$O17926,7,FALSE)</f>
        <v>N/A</v>
      </c>
      <c r="I31" s="134" t="str">
        <f>VLOOKUP(E31,VIP!$A$2:$O9891,8,FALSE)</f>
        <v>N/A</v>
      </c>
      <c r="J31" s="134" t="str">
        <f>VLOOKUP(E31,VIP!$A$2:$O9841,8,FALSE)</f>
        <v>N/A</v>
      </c>
      <c r="K31" s="134" t="str">
        <f>VLOOKUP(E31,VIP!$A$2:$O13415,6,0)</f>
        <v>N/A</v>
      </c>
      <c r="L31" s="132" t="s">
        <v>2220</v>
      </c>
      <c r="M31" s="128" t="s">
        <v>2456</v>
      </c>
      <c r="N31" s="147" t="s">
        <v>2463</v>
      </c>
      <c r="O31" s="144" t="s">
        <v>2492</v>
      </c>
      <c r="P31" s="133"/>
      <c r="Q31" s="128" t="s">
        <v>2220</v>
      </c>
    </row>
    <row r="32" spans="1:17" s="96" customFormat="1" ht="18" x14ac:dyDescent="0.25">
      <c r="A32" s="134" t="str">
        <f>VLOOKUP(E32,'LISTADO ATM'!$A$2:$C$899,3,0)</f>
        <v>DISTRITO NACIONAL</v>
      </c>
      <c r="B32" s="141" t="s">
        <v>2607</v>
      </c>
      <c r="C32" s="129">
        <v>44322.718402777777</v>
      </c>
      <c r="D32" s="129" t="s">
        <v>2181</v>
      </c>
      <c r="E32" s="130">
        <v>904</v>
      </c>
      <c r="F32" s="152" t="str">
        <f>VLOOKUP(E32,VIP!$A$2:$O13004,2,0)</f>
        <v>DRBR24B</v>
      </c>
      <c r="G32" s="134" t="str">
        <f>VLOOKUP(E32,'LISTADO ATM'!$A$2:$B$898,2,0)</f>
        <v xml:space="preserve">ATM Oficina Multicentro La Sirena Churchill </v>
      </c>
      <c r="H32" s="134" t="str">
        <f>VLOOKUP(E32,VIP!$A$2:$O17925,7,FALSE)</f>
        <v>Si</v>
      </c>
      <c r="I32" s="134" t="str">
        <f>VLOOKUP(E32,VIP!$A$2:$O9890,8,FALSE)</f>
        <v>Si</v>
      </c>
      <c r="J32" s="134" t="str">
        <f>VLOOKUP(E32,VIP!$A$2:$O9840,8,FALSE)</f>
        <v>Si</v>
      </c>
      <c r="K32" s="134" t="str">
        <f>VLOOKUP(E32,VIP!$A$2:$O13414,6,0)</f>
        <v>SI</v>
      </c>
      <c r="L32" s="132" t="s">
        <v>2220</v>
      </c>
      <c r="M32" s="202" t="s">
        <v>2638</v>
      </c>
      <c r="N32" s="147" t="s">
        <v>2463</v>
      </c>
      <c r="O32" s="144" t="s">
        <v>2465</v>
      </c>
      <c r="P32" s="133"/>
      <c r="Q32" s="203">
        <v>44323.590277777781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2606</v>
      </c>
      <c r="C33" s="129">
        <v>44322.71943287037</v>
      </c>
      <c r="D33" s="129" t="s">
        <v>2181</v>
      </c>
      <c r="E33" s="130">
        <v>672</v>
      </c>
      <c r="F33" s="152" t="str">
        <f>VLOOKUP(E33,VIP!$A$2:$O13002,2,0)</f>
        <v>DRBR672</v>
      </c>
      <c r="G33" s="134" t="str">
        <f>VLOOKUP(E33,'LISTADO ATM'!$A$2:$B$898,2,0)</f>
        <v>ATM Destacamento Policía Nacional La Victoria</v>
      </c>
      <c r="H33" s="134" t="str">
        <f>VLOOKUP(E33,VIP!$A$2:$O17923,7,FALSE)</f>
        <v>Si</v>
      </c>
      <c r="I33" s="134" t="str">
        <f>VLOOKUP(E33,VIP!$A$2:$O9888,8,FALSE)</f>
        <v>Si</v>
      </c>
      <c r="J33" s="134" t="str">
        <f>VLOOKUP(E33,VIP!$A$2:$O9838,8,FALSE)</f>
        <v>Si</v>
      </c>
      <c r="K33" s="134" t="str">
        <f>VLOOKUP(E33,VIP!$A$2:$O13412,6,0)</f>
        <v>SI</v>
      </c>
      <c r="L33" s="132" t="s">
        <v>2220</v>
      </c>
      <c r="M33" s="128" t="s">
        <v>2456</v>
      </c>
      <c r="N33" s="147" t="s">
        <v>2463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2605</v>
      </c>
      <c r="C34" s="129">
        <v>44322.720011574071</v>
      </c>
      <c r="D34" s="129" t="s">
        <v>2181</v>
      </c>
      <c r="E34" s="130">
        <v>710</v>
      </c>
      <c r="F34" s="152" t="str">
        <f>VLOOKUP(E34,VIP!$A$2:$O13001,2,0)</f>
        <v>DRBR506</v>
      </c>
      <c r="G34" s="134" t="str">
        <f>VLOOKUP(E34,'LISTADO ATM'!$A$2:$B$898,2,0)</f>
        <v xml:space="preserve">ATM S/M Soberano </v>
      </c>
      <c r="H34" s="134" t="str">
        <f>VLOOKUP(E34,VIP!$A$2:$O17922,7,FALSE)</f>
        <v>Si</v>
      </c>
      <c r="I34" s="134" t="str">
        <f>VLOOKUP(E34,VIP!$A$2:$O9887,8,FALSE)</f>
        <v>Si</v>
      </c>
      <c r="J34" s="134" t="str">
        <f>VLOOKUP(E34,VIP!$A$2:$O9837,8,FALSE)</f>
        <v>Si</v>
      </c>
      <c r="K34" s="134" t="str">
        <f>VLOOKUP(E34,VIP!$A$2:$O13411,6,0)</f>
        <v>NO</v>
      </c>
      <c r="L34" s="132" t="s">
        <v>2422</v>
      </c>
      <c r="M34" s="202" t="s">
        <v>2638</v>
      </c>
      <c r="N34" s="147" t="s">
        <v>2463</v>
      </c>
      <c r="O34" s="144" t="s">
        <v>2465</v>
      </c>
      <c r="P34" s="133"/>
      <c r="Q34" s="203">
        <v>44323.559027777781</v>
      </c>
    </row>
    <row r="35" spans="1:17" s="96" customFormat="1" ht="18" x14ac:dyDescent="0.25">
      <c r="A35" s="134" t="str">
        <f>VLOOKUP(E35,'LISTADO ATM'!$A$2:$C$899,3,0)</f>
        <v>ESTE</v>
      </c>
      <c r="B35" s="141" t="s">
        <v>2604</v>
      </c>
      <c r="C35" s="129">
        <v>44322.720543981479</v>
      </c>
      <c r="D35" s="129" t="s">
        <v>2181</v>
      </c>
      <c r="E35" s="130">
        <v>121</v>
      </c>
      <c r="F35" s="153" t="str">
        <f>VLOOKUP(E35,VIP!$A$2:$O13000,2,0)</f>
        <v>DRBR121</v>
      </c>
      <c r="G35" s="134" t="str">
        <f>VLOOKUP(E35,'LISTADO ATM'!$A$2:$B$898,2,0)</f>
        <v xml:space="preserve">ATM Oficina Bayaguana </v>
      </c>
      <c r="H35" s="134" t="str">
        <f>VLOOKUP(E35,VIP!$A$2:$O17921,7,FALSE)</f>
        <v>Si</v>
      </c>
      <c r="I35" s="134" t="str">
        <f>VLOOKUP(E35,VIP!$A$2:$O9886,8,FALSE)</f>
        <v>Si</v>
      </c>
      <c r="J35" s="134" t="str">
        <f>VLOOKUP(E35,VIP!$A$2:$O9836,8,FALSE)</f>
        <v>Si</v>
      </c>
      <c r="K35" s="134" t="str">
        <f>VLOOKUP(E35,VIP!$A$2:$O13410,6,0)</f>
        <v>SI</v>
      </c>
      <c r="L35" s="132" t="s">
        <v>2422</v>
      </c>
      <c r="M35" s="202" t="s">
        <v>2638</v>
      </c>
      <c r="N35" s="147" t="s">
        <v>2463</v>
      </c>
      <c r="O35" s="144" t="s">
        <v>2465</v>
      </c>
      <c r="P35" s="133"/>
      <c r="Q35" s="203">
        <v>44323.388194444444</v>
      </c>
    </row>
    <row r="36" spans="1:17" s="96" customFormat="1" ht="18" x14ac:dyDescent="0.25">
      <c r="A36" s="134" t="str">
        <f>VLOOKUP(E36,'LISTADO ATM'!$A$2:$C$899,3,0)</f>
        <v>DISTRITO NACIONAL</v>
      </c>
      <c r="B36" s="141" t="s">
        <v>2603</v>
      </c>
      <c r="C36" s="129">
        <v>44322.777453703704</v>
      </c>
      <c r="D36" s="129" t="s">
        <v>2181</v>
      </c>
      <c r="E36" s="130">
        <v>517</v>
      </c>
      <c r="F36" s="153" t="str">
        <f>VLOOKUP(E36,VIP!$A$2:$O12999,2,0)</f>
        <v>DRBR517</v>
      </c>
      <c r="G36" s="134" t="str">
        <f>VLOOKUP(E36,'LISTADO ATM'!$A$2:$B$898,2,0)</f>
        <v xml:space="preserve">ATM Autobanco Oficina Sans Soucí </v>
      </c>
      <c r="H36" s="134" t="str">
        <f>VLOOKUP(E36,VIP!$A$2:$O17920,7,FALSE)</f>
        <v>Si</v>
      </c>
      <c r="I36" s="134" t="str">
        <f>VLOOKUP(E36,VIP!$A$2:$O9885,8,FALSE)</f>
        <v>Si</v>
      </c>
      <c r="J36" s="134" t="str">
        <f>VLOOKUP(E36,VIP!$A$2:$O9835,8,FALSE)</f>
        <v>Si</v>
      </c>
      <c r="K36" s="134" t="str">
        <f>VLOOKUP(E36,VIP!$A$2:$O13409,6,0)</f>
        <v>SI</v>
      </c>
      <c r="L36" s="132" t="s">
        <v>2220</v>
      </c>
      <c r="M36" s="202" t="s">
        <v>2638</v>
      </c>
      <c r="N36" s="147" t="s">
        <v>2463</v>
      </c>
      <c r="O36" s="144" t="s">
        <v>2465</v>
      </c>
      <c r="P36" s="133"/>
      <c r="Q36" s="203">
        <v>44323.601388888892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2602</v>
      </c>
      <c r="C37" s="129">
        <v>44322.779178240744</v>
      </c>
      <c r="D37" s="129" t="s">
        <v>2181</v>
      </c>
      <c r="E37" s="130">
        <v>721</v>
      </c>
      <c r="F37" s="153" t="str">
        <f>VLOOKUP(E37,VIP!$A$2:$O12997,2,0)</f>
        <v>DRBR23A</v>
      </c>
      <c r="G37" s="134" t="str">
        <f>VLOOKUP(E37,'LISTADO ATM'!$A$2:$B$898,2,0)</f>
        <v xml:space="preserve">ATM Oficina Charles de Gaulle II </v>
      </c>
      <c r="H37" s="134" t="str">
        <f>VLOOKUP(E37,VIP!$A$2:$O17918,7,FALSE)</f>
        <v>Si</v>
      </c>
      <c r="I37" s="134" t="str">
        <f>VLOOKUP(E37,VIP!$A$2:$O9883,8,FALSE)</f>
        <v>Si</v>
      </c>
      <c r="J37" s="134" t="str">
        <f>VLOOKUP(E37,VIP!$A$2:$O9833,8,FALSE)</f>
        <v>Si</v>
      </c>
      <c r="K37" s="134" t="str">
        <f>VLOOKUP(E37,VIP!$A$2:$O13407,6,0)</f>
        <v>NO</v>
      </c>
      <c r="L37" s="132" t="s">
        <v>2220</v>
      </c>
      <c r="M37" s="202" t="s">
        <v>2638</v>
      </c>
      <c r="N37" s="147" t="s">
        <v>2463</v>
      </c>
      <c r="O37" s="144" t="s">
        <v>2465</v>
      </c>
      <c r="P37" s="133"/>
      <c r="Q37" s="203">
        <v>44323.552083333336</v>
      </c>
    </row>
    <row r="38" spans="1:17" s="96" customFormat="1" ht="18" x14ac:dyDescent="0.25">
      <c r="A38" s="134" t="str">
        <f>VLOOKUP(E38,'LISTADO ATM'!$A$2:$C$899,3,0)</f>
        <v>NORTE</v>
      </c>
      <c r="B38" s="141" t="s">
        <v>2601</v>
      </c>
      <c r="C38" s="129">
        <v>44322.779791666668</v>
      </c>
      <c r="D38" s="129" t="s">
        <v>2182</v>
      </c>
      <c r="E38" s="130">
        <v>492</v>
      </c>
      <c r="F38" s="153" t="str">
        <f>VLOOKUP(E38,VIP!$A$2:$O12996,2,0)</f>
        <v>DRBR492</v>
      </c>
      <c r="G38" s="134" t="str">
        <f>VLOOKUP(E38,'LISTADO ATM'!$A$2:$B$898,2,0)</f>
        <v>ATM S/M Nacional  El Dorado Santiago</v>
      </c>
      <c r="H38" s="134" t="str">
        <f>VLOOKUP(E38,VIP!$A$2:$O17917,7,FALSE)</f>
        <v>N/A</v>
      </c>
      <c r="I38" s="134" t="str">
        <f>VLOOKUP(E38,VIP!$A$2:$O9882,8,FALSE)</f>
        <v>N/A</v>
      </c>
      <c r="J38" s="134" t="str">
        <f>VLOOKUP(E38,VIP!$A$2:$O9832,8,FALSE)</f>
        <v>N/A</v>
      </c>
      <c r="K38" s="134" t="str">
        <f>VLOOKUP(E38,VIP!$A$2:$O13406,6,0)</f>
        <v>N/A</v>
      </c>
      <c r="L38" s="132" t="s">
        <v>2246</v>
      </c>
      <c r="M38" s="202" t="s">
        <v>2638</v>
      </c>
      <c r="N38" s="147" t="s">
        <v>2463</v>
      </c>
      <c r="O38" s="144" t="s">
        <v>2492</v>
      </c>
      <c r="P38" s="133"/>
      <c r="Q38" s="203">
        <v>44323.634722222225</v>
      </c>
    </row>
    <row r="39" spans="1:17" s="96" customFormat="1" ht="18" x14ac:dyDescent="0.25">
      <c r="A39" s="134" t="str">
        <f>VLOOKUP(E39,'LISTADO ATM'!$A$2:$C$899,3,0)</f>
        <v>NORTE</v>
      </c>
      <c r="B39" s="141" t="s">
        <v>2600</v>
      </c>
      <c r="C39" s="129">
        <v>44322.780694444446</v>
      </c>
      <c r="D39" s="129" t="s">
        <v>2182</v>
      </c>
      <c r="E39" s="130">
        <v>291</v>
      </c>
      <c r="F39" s="153" t="str">
        <f>VLOOKUP(E39,VIP!$A$2:$O12995,2,0)</f>
        <v>DRBR291</v>
      </c>
      <c r="G39" s="134" t="str">
        <f>VLOOKUP(E39,'LISTADO ATM'!$A$2:$B$898,2,0)</f>
        <v xml:space="preserve">ATM S/M Jumbo Las Colinas </v>
      </c>
      <c r="H39" s="134" t="str">
        <f>VLOOKUP(E39,VIP!$A$2:$O17916,7,FALSE)</f>
        <v>Si</v>
      </c>
      <c r="I39" s="134" t="str">
        <f>VLOOKUP(E39,VIP!$A$2:$O9881,8,FALSE)</f>
        <v>Si</v>
      </c>
      <c r="J39" s="134" t="str">
        <f>VLOOKUP(E39,VIP!$A$2:$O9831,8,FALSE)</f>
        <v>Si</v>
      </c>
      <c r="K39" s="134" t="str">
        <f>VLOOKUP(E39,VIP!$A$2:$O13405,6,0)</f>
        <v>NO</v>
      </c>
      <c r="L39" s="132" t="s">
        <v>2422</v>
      </c>
      <c r="M39" s="202" t="s">
        <v>2638</v>
      </c>
      <c r="N39" s="147" t="s">
        <v>2463</v>
      </c>
      <c r="O39" s="144" t="s">
        <v>2615</v>
      </c>
      <c r="P39" s="133"/>
      <c r="Q39" s="203">
        <v>44323.638194444444</v>
      </c>
    </row>
    <row r="40" spans="1:17" s="96" customFormat="1" ht="18" x14ac:dyDescent="0.25">
      <c r="A40" s="134" t="str">
        <f>VLOOKUP(E40,'LISTADO ATM'!$A$2:$C$899,3,0)</f>
        <v>DISTRITO NACIONAL</v>
      </c>
      <c r="B40" s="141" t="s">
        <v>2599</v>
      </c>
      <c r="C40" s="129">
        <v>44322.782650462963</v>
      </c>
      <c r="D40" s="129" t="s">
        <v>2181</v>
      </c>
      <c r="E40" s="130">
        <v>678</v>
      </c>
      <c r="F40" s="153" t="str">
        <f>VLOOKUP(E40,VIP!$A$2:$O12994,2,0)</f>
        <v>DRBR678</v>
      </c>
      <c r="G40" s="134" t="str">
        <f>VLOOKUP(E40,'LISTADO ATM'!$A$2:$B$898,2,0)</f>
        <v>ATM Eco Petroleo San Isidro</v>
      </c>
      <c r="H40" s="134" t="str">
        <f>VLOOKUP(E40,VIP!$A$2:$O17915,7,FALSE)</f>
        <v>Si</v>
      </c>
      <c r="I40" s="134" t="str">
        <f>VLOOKUP(E40,VIP!$A$2:$O9880,8,FALSE)</f>
        <v>Si</v>
      </c>
      <c r="J40" s="134" t="str">
        <f>VLOOKUP(E40,VIP!$A$2:$O9830,8,FALSE)</f>
        <v>Si</v>
      </c>
      <c r="K40" s="134" t="str">
        <f>VLOOKUP(E40,VIP!$A$2:$O13404,6,0)</f>
        <v>NO</v>
      </c>
      <c r="L40" s="132" t="s">
        <v>2422</v>
      </c>
      <c r="M40" s="202" t="s">
        <v>2638</v>
      </c>
      <c r="N40" s="147" t="s">
        <v>2463</v>
      </c>
      <c r="O40" s="144" t="s">
        <v>2465</v>
      </c>
      <c r="P40" s="133"/>
      <c r="Q40" s="203">
        <v>44323.443055555559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2598</v>
      </c>
      <c r="C41" s="129">
        <v>44322.790162037039</v>
      </c>
      <c r="D41" s="129" t="s">
        <v>2181</v>
      </c>
      <c r="E41" s="130">
        <v>686</v>
      </c>
      <c r="F41" s="153" t="str">
        <f>VLOOKUP(E41,VIP!$A$2:$O12992,2,0)</f>
        <v>DRBR686</v>
      </c>
      <c r="G41" s="134" t="str">
        <f>VLOOKUP(E41,'LISTADO ATM'!$A$2:$B$898,2,0)</f>
        <v>ATM Autoservicio Oficina Máximo Gómez</v>
      </c>
      <c r="H41" s="134" t="str">
        <f>VLOOKUP(E41,VIP!$A$2:$O17913,7,FALSE)</f>
        <v>Si</v>
      </c>
      <c r="I41" s="134" t="str">
        <f>VLOOKUP(E41,VIP!$A$2:$O9878,8,FALSE)</f>
        <v>Si</v>
      </c>
      <c r="J41" s="134" t="str">
        <f>VLOOKUP(E41,VIP!$A$2:$O9828,8,FALSE)</f>
        <v>Si</v>
      </c>
      <c r="K41" s="134" t="str">
        <f>VLOOKUP(E41,VIP!$A$2:$O13402,6,0)</f>
        <v>NO</v>
      </c>
      <c r="L41" s="132" t="s">
        <v>2246</v>
      </c>
      <c r="M41" s="128" t="s">
        <v>2456</v>
      </c>
      <c r="N41" s="147" t="s">
        <v>2463</v>
      </c>
      <c r="O41" s="144" t="s">
        <v>2465</v>
      </c>
      <c r="P41" s="133"/>
      <c r="Q41" s="128" t="s">
        <v>2246</v>
      </c>
    </row>
    <row r="42" spans="1:17" s="96" customFormat="1" ht="18" x14ac:dyDescent="0.25">
      <c r="A42" s="134" t="str">
        <f>VLOOKUP(E42,'LISTADO ATM'!$A$2:$C$899,3,0)</f>
        <v>NORTE</v>
      </c>
      <c r="B42" s="141" t="s">
        <v>2620</v>
      </c>
      <c r="C42" s="129">
        <v>44322.916655092595</v>
      </c>
      <c r="D42" s="129" t="s">
        <v>2181</v>
      </c>
      <c r="E42" s="130">
        <v>606</v>
      </c>
      <c r="F42" s="153" t="str">
        <f>VLOOKUP(E42,VIP!$A$2:$O12996,2,0)</f>
        <v>DRBR704</v>
      </c>
      <c r="G42" s="134" t="str">
        <f>VLOOKUP(E42,'LISTADO ATM'!$A$2:$B$898,2,0)</f>
        <v xml:space="preserve">ATM UNP Manolo Tavarez Justo </v>
      </c>
      <c r="H42" s="134" t="str">
        <f>VLOOKUP(E42,VIP!$A$2:$O17917,7,FALSE)</f>
        <v>Si</v>
      </c>
      <c r="I42" s="134" t="str">
        <f>VLOOKUP(E42,VIP!$A$2:$O9882,8,FALSE)</f>
        <v>Si</v>
      </c>
      <c r="J42" s="134" t="str">
        <f>VLOOKUP(E42,VIP!$A$2:$O9832,8,FALSE)</f>
        <v>Si</v>
      </c>
      <c r="K42" s="134" t="str">
        <f>VLOOKUP(E42,VIP!$A$2:$O13406,6,0)</f>
        <v>NO</v>
      </c>
      <c r="L42" s="132" t="s">
        <v>2422</v>
      </c>
      <c r="M42" s="202" t="s">
        <v>2638</v>
      </c>
      <c r="N42" s="147" t="s">
        <v>2463</v>
      </c>
      <c r="O42" s="144" t="s">
        <v>2465</v>
      </c>
      <c r="P42" s="133"/>
      <c r="Q42" s="203">
        <v>44323.552777777775</v>
      </c>
    </row>
    <row r="43" spans="1:17" s="96" customFormat="1" ht="18" x14ac:dyDescent="0.25">
      <c r="A43" s="134" t="str">
        <f>VLOOKUP(E43,'LISTADO ATM'!$A$2:$C$899,3,0)</f>
        <v>DISTRITO NACIONAL</v>
      </c>
      <c r="B43" s="141" t="s">
        <v>2619</v>
      </c>
      <c r="C43" s="129">
        <v>44322.918344907404</v>
      </c>
      <c r="D43" s="129" t="s">
        <v>2181</v>
      </c>
      <c r="E43" s="130">
        <v>238</v>
      </c>
      <c r="F43" s="153" t="str">
        <f>VLOOKUP(E43,VIP!$A$2:$O12995,2,0)</f>
        <v>DRBR238</v>
      </c>
      <c r="G43" s="134" t="str">
        <f>VLOOKUP(E43,'LISTADO ATM'!$A$2:$B$898,2,0)</f>
        <v xml:space="preserve">ATM Multicentro La Sirena Charles de Gaulle </v>
      </c>
      <c r="H43" s="134" t="str">
        <f>VLOOKUP(E43,VIP!$A$2:$O17916,7,FALSE)</f>
        <v>Si</v>
      </c>
      <c r="I43" s="134" t="str">
        <f>VLOOKUP(E43,VIP!$A$2:$O9881,8,FALSE)</f>
        <v>Si</v>
      </c>
      <c r="J43" s="134" t="str">
        <f>VLOOKUP(E43,VIP!$A$2:$O9831,8,FALSE)</f>
        <v>Si</v>
      </c>
      <c r="K43" s="134" t="str">
        <f>VLOOKUP(E43,VIP!$A$2:$O13405,6,0)</f>
        <v>No</v>
      </c>
      <c r="L43" s="132" t="s">
        <v>2479</v>
      </c>
      <c r="M43" s="202" t="s">
        <v>2638</v>
      </c>
      <c r="N43" s="147" t="s">
        <v>2463</v>
      </c>
      <c r="O43" s="144" t="s">
        <v>2465</v>
      </c>
      <c r="P43" s="133"/>
      <c r="Q43" s="203">
        <v>44323.55972222222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2618</v>
      </c>
      <c r="C44" s="129">
        <v>44322.923530092594</v>
      </c>
      <c r="D44" s="129" t="s">
        <v>2181</v>
      </c>
      <c r="E44" s="130">
        <v>160</v>
      </c>
      <c r="F44" s="153" t="str">
        <f>VLOOKUP(E44,VIP!$A$2:$O12994,2,0)</f>
        <v>DRBR160</v>
      </c>
      <c r="G44" s="134" t="str">
        <f>VLOOKUP(E44,'LISTADO ATM'!$A$2:$B$898,2,0)</f>
        <v xml:space="preserve">ATM Oficina Herrera </v>
      </c>
      <c r="H44" s="134" t="str">
        <f>VLOOKUP(E44,VIP!$A$2:$O17915,7,FALSE)</f>
        <v>Si</v>
      </c>
      <c r="I44" s="134" t="str">
        <f>VLOOKUP(E44,VIP!$A$2:$O9880,8,FALSE)</f>
        <v>Si</v>
      </c>
      <c r="J44" s="134" t="str">
        <f>VLOOKUP(E44,VIP!$A$2:$O9830,8,FALSE)</f>
        <v>Si</v>
      </c>
      <c r="K44" s="134" t="str">
        <f>VLOOKUP(E44,VIP!$A$2:$O13404,6,0)</f>
        <v>NO</v>
      </c>
      <c r="L44" s="132" t="s">
        <v>2220</v>
      </c>
      <c r="M44" s="202" t="s">
        <v>2638</v>
      </c>
      <c r="N44" s="147" t="s">
        <v>2463</v>
      </c>
      <c r="O44" s="144" t="s">
        <v>2465</v>
      </c>
      <c r="P44" s="133"/>
      <c r="Q44" s="203">
        <v>44323.370833333334</v>
      </c>
    </row>
    <row r="45" spans="1:17" s="96" customFormat="1" ht="18" x14ac:dyDescent="0.25">
      <c r="A45" s="134" t="str">
        <f>VLOOKUP(E45,'LISTADO ATM'!$A$2:$C$899,3,0)</f>
        <v>ESTE</v>
      </c>
      <c r="B45" s="141" t="s">
        <v>2617</v>
      </c>
      <c r="C45" s="129">
        <v>44322.925000000003</v>
      </c>
      <c r="D45" s="129" t="s">
        <v>2459</v>
      </c>
      <c r="E45" s="130">
        <v>114</v>
      </c>
      <c r="F45" s="153" t="str">
        <f>VLOOKUP(E45,VIP!$A$2:$O12993,2,0)</f>
        <v>DRBR114</v>
      </c>
      <c r="G45" s="134" t="str">
        <f>VLOOKUP(E45,'LISTADO ATM'!$A$2:$B$898,2,0)</f>
        <v xml:space="preserve">ATM Oficina Hato Mayor </v>
      </c>
      <c r="H45" s="134" t="str">
        <f>VLOOKUP(E45,VIP!$A$2:$O17914,7,FALSE)</f>
        <v>Si</v>
      </c>
      <c r="I45" s="134" t="str">
        <f>VLOOKUP(E45,VIP!$A$2:$O9879,8,FALSE)</f>
        <v>Si</v>
      </c>
      <c r="J45" s="134" t="str">
        <f>VLOOKUP(E45,VIP!$A$2:$O9829,8,FALSE)</f>
        <v>Si</v>
      </c>
      <c r="K45" s="134" t="str">
        <f>VLOOKUP(E45,VIP!$A$2:$O13403,6,0)</f>
        <v>NO</v>
      </c>
      <c r="L45" s="132" t="s">
        <v>2419</v>
      </c>
      <c r="M45" s="202" t="s">
        <v>2638</v>
      </c>
      <c r="N45" s="147" t="s">
        <v>2463</v>
      </c>
      <c r="O45" s="144" t="s">
        <v>2464</v>
      </c>
      <c r="P45" s="133"/>
      <c r="Q45" s="203">
        <v>44323.392361111109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2616</v>
      </c>
      <c r="C46" s="129">
        <v>44322.927511574075</v>
      </c>
      <c r="D46" s="129" t="s">
        <v>2459</v>
      </c>
      <c r="E46" s="130">
        <v>409</v>
      </c>
      <c r="F46" s="153" t="str">
        <f>VLOOKUP(E46,VIP!$A$2:$O12992,2,0)</f>
        <v>DRBR409</v>
      </c>
      <c r="G46" s="134" t="str">
        <f>VLOOKUP(E46,'LISTADO ATM'!$A$2:$B$898,2,0)</f>
        <v xml:space="preserve">ATM Oficina Las Palmas de Herrera I </v>
      </c>
      <c r="H46" s="134" t="str">
        <f>VLOOKUP(E46,VIP!$A$2:$O17913,7,FALSE)</f>
        <v>Si</v>
      </c>
      <c r="I46" s="134" t="str">
        <f>VLOOKUP(E46,VIP!$A$2:$O9878,8,FALSE)</f>
        <v>Si</v>
      </c>
      <c r="J46" s="134" t="str">
        <f>VLOOKUP(E46,VIP!$A$2:$O9828,8,FALSE)</f>
        <v>Si</v>
      </c>
      <c r="K46" s="134" t="str">
        <f>VLOOKUP(E46,VIP!$A$2:$O13402,6,0)</f>
        <v>NO</v>
      </c>
      <c r="L46" s="132" t="s">
        <v>2419</v>
      </c>
      <c r="M46" s="202" t="s">
        <v>2638</v>
      </c>
      <c r="N46" s="147" t="s">
        <v>2463</v>
      </c>
      <c r="O46" s="144" t="s">
        <v>2464</v>
      </c>
      <c r="P46" s="133"/>
      <c r="Q46" s="203">
        <v>44323.396527777775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2627</v>
      </c>
      <c r="C47" s="129">
        <v>44322.976793981485</v>
      </c>
      <c r="D47" s="129" t="s">
        <v>2181</v>
      </c>
      <c r="E47" s="130">
        <v>858</v>
      </c>
      <c r="F47" s="153" t="str">
        <f>VLOOKUP(E47,VIP!$A$2:$O12999,2,0)</f>
        <v>DRBR858</v>
      </c>
      <c r="G47" s="134" t="str">
        <f>VLOOKUP(E47,'LISTADO ATM'!$A$2:$B$898,2,0)</f>
        <v xml:space="preserve">ATM Cooperativa Maestros (COOPNAMA) </v>
      </c>
      <c r="H47" s="134" t="str">
        <f>VLOOKUP(E47,VIP!$A$2:$O17920,7,FALSE)</f>
        <v>Si</v>
      </c>
      <c r="I47" s="134" t="str">
        <f>VLOOKUP(E47,VIP!$A$2:$O9885,8,FALSE)</f>
        <v>No</v>
      </c>
      <c r="J47" s="134" t="str">
        <f>VLOOKUP(E47,VIP!$A$2:$O9835,8,FALSE)</f>
        <v>No</v>
      </c>
      <c r="K47" s="134" t="str">
        <f>VLOOKUP(E47,VIP!$A$2:$O13409,6,0)</f>
        <v>NO</v>
      </c>
      <c r="L47" s="132" t="s">
        <v>2220</v>
      </c>
      <c r="M47" s="202" t="s">
        <v>2638</v>
      </c>
      <c r="N47" s="147" t="s">
        <v>2463</v>
      </c>
      <c r="O47" s="144" t="s">
        <v>2465</v>
      </c>
      <c r="P47" s="133"/>
      <c r="Q47" s="203">
        <v>44323.375</v>
      </c>
    </row>
    <row r="48" spans="1:17" s="96" customFormat="1" ht="18" x14ac:dyDescent="0.25">
      <c r="A48" s="134" t="str">
        <f>VLOOKUP(E48,'LISTADO ATM'!$A$2:$C$899,3,0)</f>
        <v>ESTE</v>
      </c>
      <c r="B48" s="141" t="s">
        <v>2626</v>
      </c>
      <c r="C48" s="129">
        <v>44322.99454861111</v>
      </c>
      <c r="D48" s="129" t="s">
        <v>2181</v>
      </c>
      <c r="E48" s="130">
        <v>824</v>
      </c>
      <c r="F48" s="153" t="str">
        <f>VLOOKUP(E48,VIP!$A$2:$O12998,2,0)</f>
        <v>DRBR824</v>
      </c>
      <c r="G48" s="134" t="str">
        <f>VLOOKUP(E48,'LISTADO ATM'!$A$2:$B$898,2,0)</f>
        <v xml:space="preserve">ATM Multiplaza (Higuey) </v>
      </c>
      <c r="H48" s="134" t="str">
        <f>VLOOKUP(E48,VIP!$A$2:$O17919,7,FALSE)</f>
        <v>Si</v>
      </c>
      <c r="I48" s="134" t="str">
        <f>VLOOKUP(E48,VIP!$A$2:$O9884,8,FALSE)</f>
        <v>Si</v>
      </c>
      <c r="J48" s="134" t="str">
        <f>VLOOKUP(E48,VIP!$A$2:$O9834,8,FALSE)</f>
        <v>Si</v>
      </c>
      <c r="K48" s="134" t="str">
        <f>VLOOKUP(E48,VIP!$A$2:$O13408,6,0)</f>
        <v>NO</v>
      </c>
      <c r="L48" s="132" t="s">
        <v>2629</v>
      </c>
      <c r="M48" s="128" t="s">
        <v>2456</v>
      </c>
      <c r="N48" s="147" t="s">
        <v>2463</v>
      </c>
      <c r="O48" s="144" t="s">
        <v>2465</v>
      </c>
      <c r="P48" s="133"/>
      <c r="Q48" s="128" t="s">
        <v>2629</v>
      </c>
    </row>
    <row r="49" spans="1:17" s="96" customFormat="1" ht="18" x14ac:dyDescent="0.25">
      <c r="A49" s="134" t="str">
        <f>VLOOKUP(E49,'LISTADO ATM'!$A$2:$C$899,3,0)</f>
        <v>DISTRITO NACIONAL</v>
      </c>
      <c r="B49" s="141" t="s">
        <v>2625</v>
      </c>
      <c r="C49" s="129">
        <v>44323.062847222223</v>
      </c>
      <c r="D49" s="129" t="s">
        <v>2181</v>
      </c>
      <c r="E49" s="130">
        <v>697</v>
      </c>
      <c r="F49" s="153" t="str">
        <f>VLOOKUP(E49,VIP!$A$2:$O12997,2,0)</f>
        <v>DRBR697</v>
      </c>
      <c r="G49" s="134" t="str">
        <f>VLOOKUP(E49,'LISTADO ATM'!$A$2:$B$898,2,0)</f>
        <v>ATM Hipermercado Olé Ciudad Juan Bosch</v>
      </c>
      <c r="H49" s="134" t="str">
        <f>VLOOKUP(E49,VIP!$A$2:$O17918,7,FALSE)</f>
        <v>Si</v>
      </c>
      <c r="I49" s="134" t="str">
        <f>VLOOKUP(E49,VIP!$A$2:$O9883,8,FALSE)</f>
        <v>Si</v>
      </c>
      <c r="J49" s="134" t="str">
        <f>VLOOKUP(E49,VIP!$A$2:$O9833,8,FALSE)</f>
        <v>Si</v>
      </c>
      <c r="K49" s="134" t="str">
        <f>VLOOKUP(E49,VIP!$A$2:$O13407,6,0)</f>
        <v>NO</v>
      </c>
      <c r="L49" s="132" t="s">
        <v>2428</v>
      </c>
      <c r="M49" s="202" t="s">
        <v>2638</v>
      </c>
      <c r="N49" s="147" t="s">
        <v>2463</v>
      </c>
      <c r="O49" s="144" t="s">
        <v>2465</v>
      </c>
      <c r="P49" s="133"/>
      <c r="Q49" s="203">
        <v>44323.637499999997</v>
      </c>
    </row>
    <row r="50" spans="1:17" s="96" customFormat="1" ht="18" x14ac:dyDescent="0.25">
      <c r="A50" s="134" t="str">
        <f>VLOOKUP(E50,'LISTADO ATM'!$A$2:$C$899,3,0)</f>
        <v>ESTE</v>
      </c>
      <c r="B50" s="141" t="s">
        <v>2624</v>
      </c>
      <c r="C50" s="129">
        <v>44323.087476851855</v>
      </c>
      <c r="D50" s="129" t="s">
        <v>2181</v>
      </c>
      <c r="E50" s="130">
        <v>789</v>
      </c>
      <c r="F50" s="153" t="str">
        <f>VLOOKUP(E50,VIP!$A$2:$O12996,2,0)</f>
        <v>DRBR789</v>
      </c>
      <c r="G50" s="134" t="str">
        <f>VLOOKUP(E50,'LISTADO ATM'!$A$2:$B$898,2,0)</f>
        <v>ATM Hotel Bellevue Boca Chica</v>
      </c>
      <c r="H50" s="134" t="str">
        <f>VLOOKUP(E50,VIP!$A$2:$O17917,7,FALSE)</f>
        <v>Si</v>
      </c>
      <c r="I50" s="134" t="str">
        <f>VLOOKUP(E50,VIP!$A$2:$O9882,8,FALSE)</f>
        <v>Si</v>
      </c>
      <c r="J50" s="134" t="str">
        <f>VLOOKUP(E50,VIP!$A$2:$O9832,8,FALSE)</f>
        <v>Si</v>
      </c>
      <c r="K50" s="134" t="str">
        <f>VLOOKUP(E50,VIP!$A$2:$O13406,6,0)</f>
        <v>NO</v>
      </c>
      <c r="L50" s="132" t="s">
        <v>2628</v>
      </c>
      <c r="M50" s="128" t="s">
        <v>2456</v>
      </c>
      <c r="N50" s="147" t="s">
        <v>2463</v>
      </c>
      <c r="O50" s="144" t="s">
        <v>2465</v>
      </c>
      <c r="P50" s="133"/>
      <c r="Q50" s="128" t="s">
        <v>2246</v>
      </c>
    </row>
    <row r="51" spans="1:17" s="96" customFormat="1" ht="18" x14ac:dyDescent="0.25">
      <c r="A51" s="134" t="str">
        <f>VLOOKUP(E51,'LISTADO ATM'!$A$2:$C$899,3,0)</f>
        <v>DISTRITO NACIONAL</v>
      </c>
      <c r="B51" s="141" t="s">
        <v>2623</v>
      </c>
      <c r="C51" s="129">
        <v>44323.096134259256</v>
      </c>
      <c r="D51" s="129" t="s">
        <v>2181</v>
      </c>
      <c r="E51" s="130">
        <v>611</v>
      </c>
      <c r="F51" s="153" t="str">
        <f>VLOOKUP(E51,VIP!$A$2:$O12995,2,0)</f>
        <v>DRBR611</v>
      </c>
      <c r="G51" s="134" t="str">
        <f>VLOOKUP(E51,'LISTADO ATM'!$A$2:$B$898,2,0)</f>
        <v xml:space="preserve">ATM DGII Sede Central </v>
      </c>
      <c r="H51" s="134" t="str">
        <f>VLOOKUP(E51,VIP!$A$2:$O17916,7,FALSE)</f>
        <v>Si</v>
      </c>
      <c r="I51" s="134" t="str">
        <f>VLOOKUP(E51,VIP!$A$2:$O9881,8,FALSE)</f>
        <v>Si</v>
      </c>
      <c r="J51" s="134" t="str">
        <f>VLOOKUP(E51,VIP!$A$2:$O9831,8,FALSE)</f>
        <v>Si</v>
      </c>
      <c r="K51" s="134" t="str">
        <f>VLOOKUP(E51,VIP!$A$2:$O13405,6,0)</f>
        <v>NO</v>
      </c>
      <c r="L51" s="132" t="s">
        <v>2220</v>
      </c>
      <c r="M51" s="202" t="s">
        <v>2638</v>
      </c>
      <c r="N51" s="147" t="s">
        <v>2463</v>
      </c>
      <c r="O51" s="144" t="s">
        <v>2465</v>
      </c>
      <c r="P51" s="133"/>
      <c r="Q51" s="203">
        <v>44323.548611111109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2622</v>
      </c>
      <c r="C52" s="129">
        <v>44323.105775462966</v>
      </c>
      <c r="D52" s="129" t="s">
        <v>2459</v>
      </c>
      <c r="E52" s="130">
        <v>300</v>
      </c>
      <c r="F52" s="153" t="str">
        <f>VLOOKUP(E52,VIP!$A$2:$O12994,2,0)</f>
        <v>DRBR300</v>
      </c>
      <c r="G52" s="134" t="str">
        <f>VLOOKUP(E52,'LISTADO ATM'!$A$2:$B$898,2,0)</f>
        <v xml:space="preserve">ATM S/M Aprezio Los Guaricanos </v>
      </c>
      <c r="H52" s="134" t="str">
        <f>VLOOKUP(E52,VIP!$A$2:$O17915,7,FALSE)</f>
        <v>Si</v>
      </c>
      <c r="I52" s="134" t="str">
        <f>VLOOKUP(E52,VIP!$A$2:$O9880,8,FALSE)</f>
        <v>Si</v>
      </c>
      <c r="J52" s="134" t="str">
        <f>VLOOKUP(E52,VIP!$A$2:$O9830,8,FALSE)</f>
        <v>Si</v>
      </c>
      <c r="K52" s="134" t="str">
        <f>VLOOKUP(E52,VIP!$A$2:$O13404,6,0)</f>
        <v>NO</v>
      </c>
      <c r="L52" s="132" t="s">
        <v>2450</v>
      </c>
      <c r="M52" s="128" t="s">
        <v>2456</v>
      </c>
      <c r="N52" s="147" t="s">
        <v>2463</v>
      </c>
      <c r="O52" s="144" t="s">
        <v>2464</v>
      </c>
      <c r="P52" s="133"/>
      <c r="Q52" s="128" t="s">
        <v>2450</v>
      </c>
    </row>
    <row r="53" spans="1:17" s="96" customFormat="1" ht="18" x14ac:dyDescent="0.25">
      <c r="A53" s="134" t="str">
        <f>VLOOKUP(E53,'LISTADO ATM'!$A$2:$C$899,3,0)</f>
        <v>SUR</v>
      </c>
      <c r="B53" s="141" t="s">
        <v>2621</v>
      </c>
      <c r="C53" s="129">
        <v>44323.108055555553</v>
      </c>
      <c r="D53" s="129" t="s">
        <v>2181</v>
      </c>
      <c r="E53" s="130">
        <v>512</v>
      </c>
      <c r="F53" s="153" t="str">
        <f>VLOOKUP(E53,VIP!$A$2:$O12993,2,0)</f>
        <v>DRBR512</v>
      </c>
      <c r="G53" s="134" t="str">
        <f>VLOOKUP(E53,'LISTADO ATM'!$A$2:$B$898,2,0)</f>
        <v>ATM Plaza Jesús Ferreira</v>
      </c>
      <c r="H53" s="134" t="str">
        <f>VLOOKUP(E53,VIP!$A$2:$O17914,7,FALSE)</f>
        <v>N/A</v>
      </c>
      <c r="I53" s="134" t="str">
        <f>VLOOKUP(E53,VIP!$A$2:$O9879,8,FALSE)</f>
        <v>N/A</v>
      </c>
      <c r="J53" s="134" t="str">
        <f>VLOOKUP(E53,VIP!$A$2:$O9829,8,FALSE)</f>
        <v>N/A</v>
      </c>
      <c r="K53" s="134" t="str">
        <f>VLOOKUP(E53,VIP!$A$2:$O13403,6,0)</f>
        <v>N/A</v>
      </c>
      <c r="L53" s="132" t="s">
        <v>2479</v>
      </c>
      <c r="M53" s="202" t="s">
        <v>2638</v>
      </c>
      <c r="N53" s="147" t="s">
        <v>2463</v>
      </c>
      <c r="O53" s="144" t="s">
        <v>2465</v>
      </c>
      <c r="P53" s="133"/>
      <c r="Q53" s="203">
        <v>44323.561805555553</v>
      </c>
    </row>
    <row r="54" spans="1:17" s="96" customFormat="1" ht="18" x14ac:dyDescent="0.25">
      <c r="A54" s="134" t="str">
        <f>VLOOKUP(E54,'LISTADO ATM'!$A$2:$C$899,3,0)</f>
        <v>NORTE</v>
      </c>
      <c r="B54" s="141" t="s">
        <v>2636</v>
      </c>
      <c r="C54" s="129">
        <v>44323.133912037039</v>
      </c>
      <c r="D54" s="129" t="s">
        <v>2483</v>
      </c>
      <c r="E54" s="130">
        <v>8</v>
      </c>
      <c r="F54" s="153" t="str">
        <f>VLOOKUP(E54,VIP!$A$2:$O13000,2,0)</f>
        <v>DRBR008</v>
      </c>
      <c r="G54" s="134" t="str">
        <f>VLOOKUP(E54,'LISTADO ATM'!$A$2:$B$898,2,0)</f>
        <v>ATM Autoservicio Yaque</v>
      </c>
      <c r="H54" s="134" t="str">
        <f>VLOOKUP(E54,VIP!$A$2:$O17921,7,FALSE)</f>
        <v>Si</v>
      </c>
      <c r="I54" s="134" t="str">
        <f>VLOOKUP(E54,VIP!$A$2:$O9886,8,FALSE)</f>
        <v>Si</v>
      </c>
      <c r="J54" s="134" t="str">
        <f>VLOOKUP(E54,VIP!$A$2:$O9836,8,FALSE)</f>
        <v>Si</v>
      </c>
      <c r="K54" s="134" t="str">
        <f>VLOOKUP(E54,VIP!$A$2:$O13410,6,0)</f>
        <v>NO</v>
      </c>
      <c r="L54" s="132" t="s">
        <v>2575</v>
      </c>
      <c r="M54" s="128" t="s">
        <v>2456</v>
      </c>
      <c r="N54" s="147" t="s">
        <v>2463</v>
      </c>
      <c r="O54" s="144" t="s">
        <v>2484</v>
      </c>
      <c r="P54" s="133"/>
      <c r="Q54" s="128" t="s">
        <v>2575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2635</v>
      </c>
      <c r="C55" s="129">
        <v>44323.136134259257</v>
      </c>
      <c r="D55" s="129" t="s">
        <v>2483</v>
      </c>
      <c r="E55" s="130">
        <v>946</v>
      </c>
      <c r="F55" s="153" t="str">
        <f>VLOOKUP(E55,VIP!$A$2:$O12999,2,0)</f>
        <v>DRBR24R</v>
      </c>
      <c r="G55" s="134" t="str">
        <f>VLOOKUP(E55,'LISTADO ATM'!$A$2:$B$898,2,0)</f>
        <v xml:space="preserve">ATM Oficina Núñez de Cáceres I </v>
      </c>
      <c r="H55" s="134" t="str">
        <f>VLOOKUP(E55,VIP!$A$2:$O17920,7,FALSE)</f>
        <v>Si</v>
      </c>
      <c r="I55" s="134" t="str">
        <f>VLOOKUP(E55,VIP!$A$2:$O9885,8,FALSE)</f>
        <v>Si</v>
      </c>
      <c r="J55" s="134" t="str">
        <f>VLOOKUP(E55,VIP!$A$2:$O9835,8,FALSE)</f>
        <v>Si</v>
      </c>
      <c r="K55" s="134" t="str">
        <f>VLOOKUP(E55,VIP!$A$2:$O13409,6,0)</f>
        <v>NO</v>
      </c>
      <c r="L55" s="132" t="s">
        <v>2575</v>
      </c>
      <c r="M55" s="128" t="s">
        <v>2456</v>
      </c>
      <c r="N55" s="147" t="s">
        <v>2463</v>
      </c>
      <c r="O55" s="144" t="s">
        <v>2484</v>
      </c>
      <c r="P55" s="133"/>
      <c r="Q55" s="128" t="s">
        <v>2575</v>
      </c>
    </row>
    <row r="56" spans="1:17" s="96" customFormat="1" ht="18" x14ac:dyDescent="0.25">
      <c r="A56" s="134" t="str">
        <f>VLOOKUP(E56,'LISTADO ATM'!$A$2:$C$899,3,0)</f>
        <v>DISTRITO NACIONAL</v>
      </c>
      <c r="B56" s="141" t="s">
        <v>2634</v>
      </c>
      <c r="C56" s="129">
        <v>44323.139722222222</v>
      </c>
      <c r="D56" s="129" t="s">
        <v>2459</v>
      </c>
      <c r="E56" s="130">
        <v>540</v>
      </c>
      <c r="F56" s="153" t="str">
        <f>VLOOKUP(E56,VIP!$A$2:$O12998,2,0)</f>
        <v>DRBR540</v>
      </c>
      <c r="G56" s="134" t="str">
        <f>VLOOKUP(E56,'LISTADO ATM'!$A$2:$B$898,2,0)</f>
        <v xml:space="preserve">ATM Autoservicio Sambil I </v>
      </c>
      <c r="H56" s="134" t="str">
        <f>VLOOKUP(E56,VIP!$A$2:$O17919,7,FALSE)</f>
        <v>Si</v>
      </c>
      <c r="I56" s="134" t="str">
        <f>VLOOKUP(E56,VIP!$A$2:$O9884,8,FALSE)</f>
        <v>Si</v>
      </c>
      <c r="J56" s="134" t="str">
        <f>VLOOKUP(E56,VIP!$A$2:$O9834,8,FALSE)</f>
        <v>Si</v>
      </c>
      <c r="K56" s="134" t="str">
        <f>VLOOKUP(E56,VIP!$A$2:$O13408,6,0)</f>
        <v>NO</v>
      </c>
      <c r="L56" s="132" t="s">
        <v>2575</v>
      </c>
      <c r="M56" s="128" t="s">
        <v>2456</v>
      </c>
      <c r="N56" s="147" t="s">
        <v>2463</v>
      </c>
      <c r="O56" s="144" t="s">
        <v>2464</v>
      </c>
      <c r="P56" s="133"/>
      <c r="Q56" s="128" t="s">
        <v>2575</v>
      </c>
    </row>
    <row r="57" spans="1:17" s="96" customFormat="1" ht="18" x14ac:dyDescent="0.25">
      <c r="A57" s="134" t="str">
        <f>VLOOKUP(E57,'LISTADO ATM'!$A$2:$C$899,3,0)</f>
        <v>NORTE</v>
      </c>
      <c r="B57" s="141" t="s">
        <v>2633</v>
      </c>
      <c r="C57" s="129">
        <v>44323.143587962964</v>
      </c>
      <c r="D57" s="129" t="s">
        <v>2483</v>
      </c>
      <c r="E57" s="130">
        <v>307</v>
      </c>
      <c r="F57" s="153" t="str">
        <f>VLOOKUP(E57,VIP!$A$2:$O12997,2,0)</f>
        <v>DRBR307</v>
      </c>
      <c r="G57" s="134" t="str">
        <f>VLOOKUP(E57,'LISTADO ATM'!$A$2:$B$898,2,0)</f>
        <v>ATM Oficina Nagua II</v>
      </c>
      <c r="H57" s="134" t="str">
        <f>VLOOKUP(E57,VIP!$A$2:$O17918,7,FALSE)</f>
        <v>Si</v>
      </c>
      <c r="I57" s="134" t="str">
        <f>VLOOKUP(E57,VIP!$A$2:$O9883,8,FALSE)</f>
        <v>Si</v>
      </c>
      <c r="J57" s="134" t="str">
        <f>VLOOKUP(E57,VIP!$A$2:$O9833,8,FALSE)</f>
        <v>Si</v>
      </c>
      <c r="K57" s="134" t="str">
        <f>VLOOKUP(E57,VIP!$A$2:$O13407,6,0)</f>
        <v>SI</v>
      </c>
      <c r="L57" s="132" t="s">
        <v>2575</v>
      </c>
      <c r="M57" s="128" t="s">
        <v>2456</v>
      </c>
      <c r="N57" s="147" t="s">
        <v>2463</v>
      </c>
      <c r="O57" s="144" t="s">
        <v>2484</v>
      </c>
      <c r="P57" s="133"/>
      <c r="Q57" s="128" t="s">
        <v>2575</v>
      </c>
    </row>
    <row r="58" spans="1:17" s="96" customFormat="1" ht="18" x14ac:dyDescent="0.25">
      <c r="A58" s="134" t="str">
        <f>VLOOKUP(E58,'LISTADO ATM'!$A$2:$C$899,3,0)</f>
        <v>DISTRITO NACIONAL</v>
      </c>
      <c r="B58" s="141" t="s">
        <v>2632</v>
      </c>
      <c r="C58" s="129">
        <v>44323.149317129632</v>
      </c>
      <c r="D58" s="129" t="s">
        <v>2459</v>
      </c>
      <c r="E58" s="130">
        <v>904</v>
      </c>
      <c r="F58" s="153" t="str">
        <f>VLOOKUP(E58,VIP!$A$2:$O12996,2,0)</f>
        <v>DRBR24B</v>
      </c>
      <c r="G58" s="134" t="str">
        <f>VLOOKUP(E58,'LISTADO ATM'!$A$2:$B$898,2,0)</f>
        <v xml:space="preserve">ATM Oficina Multicentro La Sirena Churchill </v>
      </c>
      <c r="H58" s="134" t="str">
        <f>VLOOKUP(E58,VIP!$A$2:$O17917,7,FALSE)</f>
        <v>Si</v>
      </c>
      <c r="I58" s="134" t="str">
        <f>VLOOKUP(E58,VIP!$A$2:$O9882,8,FALSE)</f>
        <v>Si</v>
      </c>
      <c r="J58" s="134" t="str">
        <f>VLOOKUP(E58,VIP!$A$2:$O9832,8,FALSE)</f>
        <v>Si</v>
      </c>
      <c r="K58" s="134" t="str">
        <f>VLOOKUP(E58,VIP!$A$2:$O13406,6,0)</f>
        <v>SI</v>
      </c>
      <c r="L58" s="132" t="s">
        <v>2513</v>
      </c>
      <c r="M58" s="128" t="s">
        <v>2456</v>
      </c>
      <c r="N58" s="147" t="s">
        <v>2463</v>
      </c>
      <c r="O58" s="144" t="s">
        <v>2464</v>
      </c>
      <c r="P58" s="133"/>
      <c r="Q58" s="128" t="s">
        <v>2513</v>
      </c>
    </row>
    <row r="59" spans="1:17" s="96" customFormat="1" ht="18" x14ac:dyDescent="0.25">
      <c r="A59" s="134" t="str">
        <f>VLOOKUP(E59,'LISTADO ATM'!$A$2:$C$899,3,0)</f>
        <v>SUR</v>
      </c>
      <c r="B59" s="141" t="s">
        <v>2631</v>
      </c>
      <c r="C59" s="129">
        <v>44323.156921296293</v>
      </c>
      <c r="D59" s="129" t="s">
        <v>2459</v>
      </c>
      <c r="E59" s="130">
        <v>880</v>
      </c>
      <c r="F59" s="153" t="str">
        <f>VLOOKUP(E59,VIP!$A$2:$O12995,2,0)</f>
        <v>DRBR880</v>
      </c>
      <c r="G59" s="134" t="str">
        <f>VLOOKUP(E59,'LISTADO ATM'!$A$2:$B$898,2,0)</f>
        <v xml:space="preserve">ATM Autoservicio Barahona II </v>
      </c>
      <c r="H59" s="134" t="str">
        <f>VLOOKUP(E59,VIP!$A$2:$O17916,7,FALSE)</f>
        <v>Si</v>
      </c>
      <c r="I59" s="134" t="str">
        <f>VLOOKUP(E59,VIP!$A$2:$O9881,8,FALSE)</f>
        <v>Si</v>
      </c>
      <c r="J59" s="134" t="str">
        <f>VLOOKUP(E59,VIP!$A$2:$O9831,8,FALSE)</f>
        <v>Si</v>
      </c>
      <c r="K59" s="134" t="str">
        <f>VLOOKUP(E59,VIP!$A$2:$O13405,6,0)</f>
        <v>SI</v>
      </c>
      <c r="L59" s="132" t="s">
        <v>2575</v>
      </c>
      <c r="M59" s="128" t="s">
        <v>2456</v>
      </c>
      <c r="N59" s="147" t="s">
        <v>2463</v>
      </c>
      <c r="O59" s="144" t="s">
        <v>2464</v>
      </c>
      <c r="P59" s="133"/>
      <c r="Q59" s="128" t="s">
        <v>2575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2630</v>
      </c>
      <c r="C60" s="129">
        <v>44323.165127314816</v>
      </c>
      <c r="D60" s="129" t="s">
        <v>2459</v>
      </c>
      <c r="E60" s="130">
        <v>713</v>
      </c>
      <c r="F60" s="153" t="str">
        <f>VLOOKUP(E60,VIP!$A$2:$O12994,2,0)</f>
        <v>DRBR016</v>
      </c>
      <c r="G60" s="134" t="str">
        <f>VLOOKUP(E60,'LISTADO ATM'!$A$2:$B$898,2,0)</f>
        <v xml:space="preserve">ATM Oficina Las Américas </v>
      </c>
      <c r="H60" s="134" t="str">
        <f>VLOOKUP(E60,VIP!$A$2:$O17915,7,FALSE)</f>
        <v>Si</v>
      </c>
      <c r="I60" s="134" t="str">
        <f>VLOOKUP(E60,VIP!$A$2:$O9880,8,FALSE)</f>
        <v>Si</v>
      </c>
      <c r="J60" s="134" t="str">
        <f>VLOOKUP(E60,VIP!$A$2:$O9830,8,FALSE)</f>
        <v>Si</v>
      </c>
      <c r="K60" s="134" t="str">
        <f>VLOOKUP(E60,VIP!$A$2:$O13404,6,0)</f>
        <v>NO</v>
      </c>
      <c r="L60" s="132" t="s">
        <v>2419</v>
      </c>
      <c r="M60" s="202" t="s">
        <v>2638</v>
      </c>
      <c r="N60" s="147" t="s">
        <v>2463</v>
      </c>
      <c r="O60" s="144" t="s">
        <v>2464</v>
      </c>
      <c r="P60" s="133"/>
      <c r="Q60" s="203">
        <v>44323.557638888888</v>
      </c>
    </row>
    <row r="61" spans="1:17" s="96" customFormat="1" ht="18" x14ac:dyDescent="0.25">
      <c r="A61" s="134" t="str">
        <f>VLOOKUP(E61,'LISTADO ATM'!$A$2:$C$899,3,0)</f>
        <v>DISTRITO NACIONAL</v>
      </c>
      <c r="B61" s="141" t="s">
        <v>2652</v>
      </c>
      <c r="C61" s="129">
        <v>44323.373240740744</v>
      </c>
      <c r="D61" s="129" t="s">
        <v>2181</v>
      </c>
      <c r="E61" s="130">
        <v>231</v>
      </c>
      <c r="F61" s="153" t="str">
        <f>VLOOKUP(E61,VIP!$A$2:$O13009,2,0)</f>
        <v>DRBR231</v>
      </c>
      <c r="G61" s="134" t="str">
        <f>VLOOKUP(E61,'LISTADO ATM'!$A$2:$B$898,2,0)</f>
        <v xml:space="preserve">ATM Oficina Zona Oriental </v>
      </c>
      <c r="H61" s="134" t="str">
        <f>VLOOKUP(E61,VIP!$A$2:$O17930,7,FALSE)</f>
        <v>Si</v>
      </c>
      <c r="I61" s="134" t="str">
        <f>VLOOKUP(E61,VIP!$A$2:$O9895,8,FALSE)</f>
        <v>Si</v>
      </c>
      <c r="J61" s="134" t="str">
        <f>VLOOKUP(E61,VIP!$A$2:$O9845,8,FALSE)</f>
        <v>Si</v>
      </c>
      <c r="K61" s="134" t="str">
        <f>VLOOKUP(E61,VIP!$A$2:$O13419,6,0)</f>
        <v>SI</v>
      </c>
      <c r="L61" s="132" t="s">
        <v>2422</v>
      </c>
      <c r="M61" s="202" t="s">
        <v>2638</v>
      </c>
      <c r="N61" s="147" t="s">
        <v>2655</v>
      </c>
      <c r="O61" s="144" t="s">
        <v>2465</v>
      </c>
      <c r="P61" s="133"/>
      <c r="Q61" s="203">
        <v>44323.447222222225</v>
      </c>
    </row>
    <row r="62" spans="1:17" s="96" customFormat="1" ht="18" x14ac:dyDescent="0.25">
      <c r="A62" s="134" t="str">
        <f>VLOOKUP(E62,'LISTADO ATM'!$A$2:$C$899,3,0)</f>
        <v>NORTE</v>
      </c>
      <c r="B62" s="141" t="s">
        <v>2651</v>
      </c>
      <c r="C62" s="129">
        <v>44323.373912037037</v>
      </c>
      <c r="D62" s="129" t="s">
        <v>2182</v>
      </c>
      <c r="E62" s="130">
        <v>878</v>
      </c>
      <c r="F62" s="153" t="str">
        <f>VLOOKUP(E62,VIP!$A$2:$O13008,2,0)</f>
        <v>DRBR878</v>
      </c>
      <c r="G62" s="134" t="str">
        <f>VLOOKUP(E62,'LISTADO ATM'!$A$2:$B$898,2,0)</f>
        <v>ATM UNP Cabral Y Baez</v>
      </c>
      <c r="H62" s="134" t="str">
        <f>VLOOKUP(E62,VIP!$A$2:$O17929,7,FALSE)</f>
        <v>N/A</v>
      </c>
      <c r="I62" s="134" t="str">
        <f>VLOOKUP(E62,VIP!$A$2:$O9894,8,FALSE)</f>
        <v>N/A</v>
      </c>
      <c r="J62" s="134" t="str">
        <f>VLOOKUP(E62,VIP!$A$2:$O9844,8,FALSE)</f>
        <v>N/A</v>
      </c>
      <c r="K62" s="134" t="str">
        <f>VLOOKUP(E62,VIP!$A$2:$O13418,6,0)</f>
        <v>N/A</v>
      </c>
      <c r="L62" s="132" t="s">
        <v>2220</v>
      </c>
      <c r="M62" s="202" t="s">
        <v>2638</v>
      </c>
      <c r="N62" s="147" t="s">
        <v>2463</v>
      </c>
      <c r="O62" s="144" t="s">
        <v>2492</v>
      </c>
      <c r="P62" s="133"/>
      <c r="Q62" s="203">
        <v>44323.552777777775</v>
      </c>
    </row>
    <row r="63" spans="1:17" s="96" customFormat="1" ht="18" x14ac:dyDescent="0.25">
      <c r="A63" s="134" t="str">
        <f>VLOOKUP(E63,'LISTADO ATM'!$A$2:$C$899,3,0)</f>
        <v>DISTRITO NACIONAL</v>
      </c>
      <c r="B63" s="141" t="s">
        <v>2650</v>
      </c>
      <c r="C63" s="129">
        <v>44323.375034722223</v>
      </c>
      <c r="D63" s="129" t="s">
        <v>2181</v>
      </c>
      <c r="E63" s="130">
        <v>314</v>
      </c>
      <c r="F63" s="153" t="str">
        <f>VLOOKUP(E63,VIP!$A$2:$O13007,2,0)</f>
        <v>DRBR314</v>
      </c>
      <c r="G63" s="134" t="str">
        <f>VLOOKUP(E63,'LISTADO ATM'!$A$2:$B$898,2,0)</f>
        <v xml:space="preserve">ATM UNP Cambita Garabito (San Cristóbal) </v>
      </c>
      <c r="H63" s="134" t="str">
        <f>VLOOKUP(E63,VIP!$A$2:$O17928,7,FALSE)</f>
        <v>Si</v>
      </c>
      <c r="I63" s="134" t="str">
        <f>VLOOKUP(E63,VIP!$A$2:$O9893,8,FALSE)</f>
        <v>Si</v>
      </c>
      <c r="J63" s="134" t="str">
        <f>VLOOKUP(E63,VIP!$A$2:$O9843,8,FALSE)</f>
        <v>Si</v>
      </c>
      <c r="K63" s="134" t="str">
        <f>VLOOKUP(E63,VIP!$A$2:$O13417,6,0)</f>
        <v>NO</v>
      </c>
      <c r="L63" s="132" t="s">
        <v>2422</v>
      </c>
      <c r="M63" s="128" t="s">
        <v>2456</v>
      </c>
      <c r="N63" s="147" t="s">
        <v>2655</v>
      </c>
      <c r="O63" s="144" t="s">
        <v>2465</v>
      </c>
      <c r="P63" s="133"/>
      <c r="Q63" s="128" t="s">
        <v>2422</v>
      </c>
    </row>
    <row r="64" spans="1:17" s="96" customFormat="1" ht="18" x14ac:dyDescent="0.25">
      <c r="A64" s="134" t="str">
        <f>VLOOKUP(E64,'LISTADO ATM'!$A$2:$C$899,3,0)</f>
        <v>ESTE</v>
      </c>
      <c r="B64" s="141" t="s">
        <v>2649</v>
      </c>
      <c r="C64" s="129">
        <v>44323.375474537039</v>
      </c>
      <c r="D64" s="129" t="s">
        <v>2459</v>
      </c>
      <c r="E64" s="130">
        <v>912</v>
      </c>
      <c r="F64" s="153" t="str">
        <f>VLOOKUP(E64,VIP!$A$2:$O13006,2,0)</f>
        <v>DRBR973</v>
      </c>
      <c r="G64" s="134" t="str">
        <f>VLOOKUP(E64,'LISTADO ATM'!$A$2:$B$898,2,0)</f>
        <v xml:space="preserve">ATM Oficina San Pedro II </v>
      </c>
      <c r="H64" s="134" t="str">
        <f>VLOOKUP(E64,VIP!$A$2:$O17927,7,FALSE)</f>
        <v>Si</v>
      </c>
      <c r="I64" s="134" t="str">
        <f>VLOOKUP(E64,VIP!$A$2:$O9892,8,FALSE)</f>
        <v>Si</v>
      </c>
      <c r="J64" s="134" t="str">
        <f>VLOOKUP(E64,VIP!$A$2:$O9842,8,FALSE)</f>
        <v>Si</v>
      </c>
      <c r="K64" s="134" t="str">
        <f>VLOOKUP(E64,VIP!$A$2:$O13416,6,0)</f>
        <v>SI</v>
      </c>
      <c r="L64" s="132" t="s">
        <v>2419</v>
      </c>
      <c r="M64" s="202" t="s">
        <v>2638</v>
      </c>
      <c r="N64" s="147" t="s">
        <v>2463</v>
      </c>
      <c r="O64" s="144" t="s">
        <v>2464</v>
      </c>
      <c r="P64" s="133"/>
      <c r="Q64" s="203">
        <v>44323.559027777781</v>
      </c>
    </row>
    <row r="65" spans="1:17" s="96" customFormat="1" ht="18" x14ac:dyDescent="0.25">
      <c r="A65" s="134" t="str">
        <f>VLOOKUP(E65,'LISTADO ATM'!$A$2:$C$899,3,0)</f>
        <v>NORTE</v>
      </c>
      <c r="B65" s="141" t="s">
        <v>2648</v>
      </c>
      <c r="C65" s="129">
        <v>44323.375752314816</v>
      </c>
      <c r="D65" s="129" t="s">
        <v>2182</v>
      </c>
      <c r="E65" s="130">
        <v>285</v>
      </c>
      <c r="F65" s="153" t="str">
        <f>VLOOKUP(E65,VIP!$A$2:$O13005,2,0)</f>
        <v>DRBR285</v>
      </c>
      <c r="G65" s="134" t="str">
        <f>VLOOKUP(E65,'LISTADO ATM'!$A$2:$B$898,2,0)</f>
        <v xml:space="preserve">ATM Oficina Camino Real (Puerto Plata) </v>
      </c>
      <c r="H65" s="134" t="str">
        <f>VLOOKUP(E65,VIP!$A$2:$O17926,7,FALSE)</f>
        <v>Si</v>
      </c>
      <c r="I65" s="134" t="str">
        <f>VLOOKUP(E65,VIP!$A$2:$O9891,8,FALSE)</f>
        <v>Si</v>
      </c>
      <c r="J65" s="134" t="str">
        <f>VLOOKUP(E65,VIP!$A$2:$O9841,8,FALSE)</f>
        <v>Si</v>
      </c>
      <c r="K65" s="134" t="str">
        <f>VLOOKUP(E65,VIP!$A$2:$O13415,6,0)</f>
        <v>NO</v>
      </c>
      <c r="L65" s="132" t="s">
        <v>2220</v>
      </c>
      <c r="M65" s="128" t="s">
        <v>2456</v>
      </c>
      <c r="N65" s="147" t="s">
        <v>2463</v>
      </c>
      <c r="O65" s="144" t="s">
        <v>2492</v>
      </c>
      <c r="P65" s="133"/>
      <c r="Q65" s="128" t="s">
        <v>2220</v>
      </c>
    </row>
    <row r="66" spans="1:17" s="96" customFormat="1" ht="18" x14ac:dyDescent="0.25">
      <c r="A66" s="134" t="str">
        <f>VLOOKUP(E66,'LISTADO ATM'!$A$2:$C$899,3,0)</f>
        <v>NORTE</v>
      </c>
      <c r="B66" s="141" t="s">
        <v>2647</v>
      </c>
      <c r="C66" s="129">
        <v>44323.376770833333</v>
      </c>
      <c r="D66" s="129" t="s">
        <v>2182</v>
      </c>
      <c r="E66" s="130">
        <v>965</v>
      </c>
      <c r="F66" s="153" t="str">
        <f>VLOOKUP(E66,VIP!$A$2:$O13004,2,0)</f>
        <v>DRBR965</v>
      </c>
      <c r="G66" s="134" t="str">
        <f>VLOOKUP(E66,'LISTADO ATM'!$A$2:$B$898,2,0)</f>
        <v xml:space="preserve">ATM S/M La Fuente FUN (Santiago) </v>
      </c>
      <c r="H66" s="134" t="str">
        <f>VLOOKUP(E66,VIP!$A$2:$O17925,7,FALSE)</f>
        <v>Si</v>
      </c>
      <c r="I66" s="134" t="str">
        <f>VLOOKUP(E66,VIP!$A$2:$O9890,8,FALSE)</f>
        <v>Si</v>
      </c>
      <c r="J66" s="134" t="str">
        <f>VLOOKUP(E66,VIP!$A$2:$O9840,8,FALSE)</f>
        <v>Si</v>
      </c>
      <c r="K66" s="134" t="str">
        <f>VLOOKUP(E66,VIP!$A$2:$O13414,6,0)</f>
        <v>NO</v>
      </c>
      <c r="L66" s="132" t="s">
        <v>2220</v>
      </c>
      <c r="M66" s="202" t="s">
        <v>2638</v>
      </c>
      <c r="N66" s="147" t="s">
        <v>2463</v>
      </c>
      <c r="O66" s="144" t="s">
        <v>2615</v>
      </c>
      <c r="P66" s="133"/>
      <c r="Q66" s="203">
        <v>44323.45</v>
      </c>
    </row>
    <row r="67" spans="1:17" s="96" customFormat="1" ht="18" x14ac:dyDescent="0.25">
      <c r="A67" s="134" t="str">
        <f>VLOOKUP(E67,'LISTADO ATM'!$A$2:$C$899,3,0)</f>
        <v>NORTE</v>
      </c>
      <c r="B67" s="141" t="s">
        <v>2646</v>
      </c>
      <c r="C67" s="129">
        <v>44323.376875000002</v>
      </c>
      <c r="D67" s="129" t="s">
        <v>2182</v>
      </c>
      <c r="E67" s="130">
        <v>350</v>
      </c>
      <c r="F67" s="153" t="str">
        <f>VLOOKUP(E67,VIP!$A$2:$O13003,2,0)</f>
        <v>DRBR350</v>
      </c>
      <c r="G67" s="134" t="str">
        <f>VLOOKUP(E67,'LISTADO ATM'!$A$2:$B$898,2,0)</f>
        <v xml:space="preserve">ATM Oficina Villa Tapia </v>
      </c>
      <c r="H67" s="134" t="str">
        <f>VLOOKUP(E67,VIP!$A$2:$O17924,7,FALSE)</f>
        <v>Si</v>
      </c>
      <c r="I67" s="134" t="str">
        <f>VLOOKUP(E67,VIP!$A$2:$O9889,8,FALSE)</f>
        <v>Si</v>
      </c>
      <c r="J67" s="134" t="str">
        <f>VLOOKUP(E67,VIP!$A$2:$O9839,8,FALSE)</f>
        <v>Si</v>
      </c>
      <c r="K67" s="134" t="str">
        <f>VLOOKUP(E67,VIP!$A$2:$O13413,6,0)</f>
        <v>NO</v>
      </c>
      <c r="L67" s="132" t="s">
        <v>2422</v>
      </c>
      <c r="M67" s="202" t="s">
        <v>2638</v>
      </c>
      <c r="N67" s="147" t="s">
        <v>2463</v>
      </c>
      <c r="O67" s="144" t="s">
        <v>2492</v>
      </c>
      <c r="P67" s="133"/>
      <c r="Q67" s="203">
        <v>44323.45208333333</v>
      </c>
    </row>
    <row r="68" spans="1:17" s="96" customFormat="1" ht="18" x14ac:dyDescent="0.25">
      <c r="A68" s="134" t="str">
        <f>VLOOKUP(E68,'LISTADO ATM'!$A$2:$C$899,3,0)</f>
        <v>DISTRITO NACIONAL</v>
      </c>
      <c r="B68" s="141" t="s">
        <v>2645</v>
      </c>
      <c r="C68" s="129">
        <v>44323.377604166664</v>
      </c>
      <c r="D68" s="129" t="s">
        <v>2181</v>
      </c>
      <c r="E68" s="130">
        <v>160</v>
      </c>
      <c r="F68" s="153" t="str">
        <f>VLOOKUP(E68,VIP!$A$2:$O13002,2,0)</f>
        <v>DRBR160</v>
      </c>
      <c r="G68" s="134" t="str">
        <f>VLOOKUP(E68,'LISTADO ATM'!$A$2:$B$898,2,0)</f>
        <v xml:space="preserve">ATM Oficina Herrera </v>
      </c>
      <c r="H68" s="134" t="str">
        <f>VLOOKUP(E68,VIP!$A$2:$O17923,7,FALSE)</f>
        <v>Si</v>
      </c>
      <c r="I68" s="134" t="str">
        <f>VLOOKUP(E68,VIP!$A$2:$O9888,8,FALSE)</f>
        <v>Si</v>
      </c>
      <c r="J68" s="134" t="str">
        <f>VLOOKUP(E68,VIP!$A$2:$O9838,8,FALSE)</f>
        <v>Si</v>
      </c>
      <c r="K68" s="134" t="str">
        <f>VLOOKUP(E68,VIP!$A$2:$O13412,6,0)</f>
        <v>NO</v>
      </c>
      <c r="L68" s="132" t="s">
        <v>2220</v>
      </c>
      <c r="M68" s="202" t="s">
        <v>2638</v>
      </c>
      <c r="N68" s="147" t="s">
        <v>2655</v>
      </c>
      <c r="O68" s="144" t="s">
        <v>2465</v>
      </c>
      <c r="P68" s="133"/>
      <c r="Q68" s="203">
        <v>44323.552083333336</v>
      </c>
    </row>
    <row r="69" spans="1:17" s="96" customFormat="1" ht="18" x14ac:dyDescent="0.25">
      <c r="A69" s="134" t="str">
        <f>VLOOKUP(E69,'LISTADO ATM'!$A$2:$C$899,3,0)</f>
        <v>NORTE</v>
      </c>
      <c r="B69" s="141" t="s">
        <v>2644</v>
      </c>
      <c r="C69" s="129">
        <v>44323.388090277775</v>
      </c>
      <c r="D69" s="129" t="s">
        <v>2182</v>
      </c>
      <c r="E69" s="130">
        <v>597</v>
      </c>
      <c r="F69" s="153" t="str">
        <f>VLOOKUP(E69,VIP!$A$2:$O13001,2,0)</f>
        <v>DRBR316</v>
      </c>
      <c r="G69" s="134" t="str">
        <f>VLOOKUP(E69,'LISTADO ATM'!$A$2:$B$898,2,0)</f>
        <v xml:space="preserve">ATM CTB II (Santiago) </v>
      </c>
      <c r="H69" s="134" t="str">
        <f>VLOOKUP(E69,VIP!$A$2:$O17922,7,FALSE)</f>
        <v>Si</v>
      </c>
      <c r="I69" s="134" t="str">
        <f>VLOOKUP(E69,VIP!$A$2:$O9887,8,FALSE)</f>
        <v>Si</v>
      </c>
      <c r="J69" s="134" t="str">
        <f>VLOOKUP(E69,VIP!$A$2:$O9837,8,FALSE)</f>
        <v>Si</v>
      </c>
      <c r="K69" s="134" t="str">
        <f>VLOOKUP(E69,VIP!$A$2:$O13411,6,0)</f>
        <v>NO</v>
      </c>
      <c r="L69" s="132" t="s">
        <v>2246</v>
      </c>
      <c r="M69" s="202" t="s">
        <v>2638</v>
      </c>
      <c r="N69" s="147" t="s">
        <v>2463</v>
      </c>
      <c r="O69" s="144" t="s">
        <v>2615</v>
      </c>
      <c r="P69" s="133"/>
      <c r="Q69" s="203">
        <v>44323.451388888891</v>
      </c>
    </row>
    <row r="70" spans="1:17" s="96" customFormat="1" ht="18" x14ac:dyDescent="0.25">
      <c r="A70" s="134" t="str">
        <f>VLOOKUP(E70,'LISTADO ATM'!$A$2:$C$899,3,0)</f>
        <v>DISTRITO NACIONAL</v>
      </c>
      <c r="B70" s="141" t="s">
        <v>2643</v>
      </c>
      <c r="C70" s="129">
        <v>44323.402662037035</v>
      </c>
      <c r="D70" s="129" t="s">
        <v>2459</v>
      </c>
      <c r="E70" s="130">
        <v>908</v>
      </c>
      <c r="F70" s="153" t="str">
        <f>VLOOKUP(E70,VIP!$A$2:$O13000,2,0)</f>
        <v>DRBR16D</v>
      </c>
      <c r="G70" s="134" t="str">
        <f>VLOOKUP(E70,'LISTADO ATM'!$A$2:$B$898,2,0)</f>
        <v xml:space="preserve">ATM Oficina Plaza Botánika </v>
      </c>
      <c r="H70" s="134" t="str">
        <f>VLOOKUP(E70,VIP!$A$2:$O17921,7,FALSE)</f>
        <v>Si</v>
      </c>
      <c r="I70" s="134" t="str">
        <f>VLOOKUP(E70,VIP!$A$2:$O9886,8,FALSE)</f>
        <v>Si</v>
      </c>
      <c r="J70" s="134" t="str">
        <f>VLOOKUP(E70,VIP!$A$2:$O9836,8,FALSE)</f>
        <v>Si</v>
      </c>
      <c r="K70" s="134" t="str">
        <f>VLOOKUP(E70,VIP!$A$2:$O13410,6,0)</f>
        <v>NO</v>
      </c>
      <c r="L70" s="132" t="s">
        <v>2653</v>
      </c>
      <c r="M70" s="128" t="s">
        <v>2456</v>
      </c>
      <c r="N70" s="147" t="s">
        <v>2463</v>
      </c>
      <c r="O70" s="144" t="s">
        <v>2464</v>
      </c>
      <c r="P70" s="133"/>
      <c r="Q70" s="128" t="s">
        <v>2653</v>
      </c>
    </row>
    <row r="71" spans="1:17" s="96" customFormat="1" ht="18" x14ac:dyDescent="0.25">
      <c r="A71" s="134" t="str">
        <f>VLOOKUP(E71,'LISTADO ATM'!$A$2:$C$899,3,0)</f>
        <v>ESTE</v>
      </c>
      <c r="B71" s="141" t="s">
        <v>2642</v>
      </c>
      <c r="C71" s="129">
        <v>44323.42796296296</v>
      </c>
      <c r="D71" s="129" t="s">
        <v>2181</v>
      </c>
      <c r="E71" s="130">
        <v>789</v>
      </c>
      <c r="F71" s="153" t="str">
        <f>VLOOKUP(E71,VIP!$A$2:$O12999,2,0)</f>
        <v>DRBR789</v>
      </c>
      <c r="G71" s="134" t="str">
        <f>VLOOKUP(E71,'LISTADO ATM'!$A$2:$B$898,2,0)</f>
        <v>ATM Hotel Bellevue Boca Chica</v>
      </c>
      <c r="H71" s="134" t="str">
        <f>VLOOKUP(E71,VIP!$A$2:$O17920,7,FALSE)</f>
        <v>Si</v>
      </c>
      <c r="I71" s="134" t="str">
        <f>VLOOKUP(E71,VIP!$A$2:$O9885,8,FALSE)</f>
        <v>Si</v>
      </c>
      <c r="J71" s="134" t="str">
        <f>VLOOKUP(E71,VIP!$A$2:$O9835,8,FALSE)</f>
        <v>Si</v>
      </c>
      <c r="K71" s="134" t="str">
        <f>VLOOKUP(E71,VIP!$A$2:$O13409,6,0)</f>
        <v>NO</v>
      </c>
      <c r="L71" s="132" t="s">
        <v>2246</v>
      </c>
      <c r="M71" s="128" t="s">
        <v>2456</v>
      </c>
      <c r="N71" s="147" t="s">
        <v>2463</v>
      </c>
      <c r="O71" s="144" t="s">
        <v>2465</v>
      </c>
      <c r="P71" s="133"/>
      <c r="Q71" s="128" t="s">
        <v>2246</v>
      </c>
    </row>
    <row r="72" spans="1:17" s="96" customFormat="1" ht="18" x14ac:dyDescent="0.25">
      <c r="A72" s="134" t="str">
        <f>VLOOKUP(E72,'LISTADO ATM'!$A$2:$C$899,3,0)</f>
        <v>DISTRITO NACIONAL</v>
      </c>
      <c r="B72" s="141" t="s">
        <v>2641</v>
      </c>
      <c r="C72" s="129">
        <v>44323.432662037034</v>
      </c>
      <c r="D72" s="129" t="s">
        <v>2459</v>
      </c>
      <c r="E72" s="130">
        <v>685</v>
      </c>
      <c r="F72" s="153" t="str">
        <f>VLOOKUP(E72,VIP!$A$2:$O12998,2,0)</f>
        <v>DRBR685</v>
      </c>
      <c r="G72" s="134" t="str">
        <f>VLOOKUP(E72,'LISTADO ATM'!$A$2:$B$898,2,0)</f>
        <v>ATM Autoservicio UASD</v>
      </c>
      <c r="H72" s="134" t="str">
        <f>VLOOKUP(E72,VIP!$A$2:$O17919,7,FALSE)</f>
        <v>NO</v>
      </c>
      <c r="I72" s="134" t="str">
        <f>VLOOKUP(E72,VIP!$A$2:$O9884,8,FALSE)</f>
        <v>SI</v>
      </c>
      <c r="J72" s="134" t="str">
        <f>VLOOKUP(E72,VIP!$A$2:$O9834,8,FALSE)</f>
        <v>SI</v>
      </c>
      <c r="K72" s="134" t="str">
        <f>VLOOKUP(E72,VIP!$A$2:$O13408,6,0)</f>
        <v>NO</v>
      </c>
      <c r="L72" s="132" t="s">
        <v>2419</v>
      </c>
      <c r="M72" s="202" t="s">
        <v>2638</v>
      </c>
      <c r="N72" s="147" t="s">
        <v>2463</v>
      </c>
      <c r="O72" s="144" t="s">
        <v>2464</v>
      </c>
      <c r="P72" s="133"/>
      <c r="Q72" s="203">
        <v>44323.560416666667</v>
      </c>
    </row>
    <row r="73" spans="1:17" s="96" customFormat="1" ht="18" x14ac:dyDescent="0.25">
      <c r="A73" s="134" t="str">
        <f>VLOOKUP(E73,'LISTADO ATM'!$A$2:$C$899,3,0)</f>
        <v>NORTE</v>
      </c>
      <c r="B73" s="141" t="s">
        <v>2640</v>
      </c>
      <c r="C73" s="129">
        <v>44323.434895833336</v>
      </c>
      <c r="D73" s="129" t="s">
        <v>2483</v>
      </c>
      <c r="E73" s="130">
        <v>687</v>
      </c>
      <c r="F73" s="153" t="str">
        <f>VLOOKUP(E73,VIP!$A$2:$O13020,2,0)</f>
        <v>DRBR687</v>
      </c>
      <c r="G73" s="134" t="str">
        <f>VLOOKUP(E73,'LISTADO ATM'!$A$2:$B$898,2,0)</f>
        <v>ATM Oficina Monterrico II</v>
      </c>
      <c r="H73" s="134" t="str">
        <f>VLOOKUP(E73,VIP!$A$2:$O17941,7,FALSE)</f>
        <v>NO</v>
      </c>
      <c r="I73" s="134" t="str">
        <f>VLOOKUP(E73,VIP!$A$2:$O9906,8,FALSE)</f>
        <v>NO</v>
      </c>
      <c r="J73" s="134" t="str">
        <f>VLOOKUP(E73,VIP!$A$2:$O9856,8,FALSE)</f>
        <v>NO</v>
      </c>
      <c r="K73" s="134" t="str">
        <f>VLOOKUP(E73,VIP!$A$2:$O13430,6,0)</f>
        <v>SI</v>
      </c>
      <c r="L73" s="132" t="s">
        <v>2419</v>
      </c>
      <c r="M73" s="128" t="s">
        <v>2456</v>
      </c>
      <c r="N73" s="147" t="s">
        <v>2463</v>
      </c>
      <c r="O73" s="144" t="s">
        <v>2654</v>
      </c>
      <c r="P73" s="133"/>
      <c r="Q73" s="128" t="s">
        <v>2419</v>
      </c>
    </row>
    <row r="74" spans="1:17" s="96" customFormat="1" ht="18" x14ac:dyDescent="0.25">
      <c r="A74" s="134" t="str">
        <f>VLOOKUP(E74,'LISTADO ATM'!$A$2:$C$899,3,0)</f>
        <v>NORTE</v>
      </c>
      <c r="B74" s="141" t="s">
        <v>2639</v>
      </c>
      <c r="C74" s="129">
        <v>44323.438437500001</v>
      </c>
      <c r="D74" s="129" t="s">
        <v>2182</v>
      </c>
      <c r="E74" s="130">
        <v>262</v>
      </c>
      <c r="F74" s="153" t="str">
        <f>VLOOKUP(E74,VIP!$A$2:$O12996,2,0)</f>
        <v>DRBR262</v>
      </c>
      <c r="G74" s="134" t="str">
        <f>VLOOKUP(E74,'LISTADO ATM'!$A$2:$B$898,2,0)</f>
        <v xml:space="preserve">ATM Oficina Obras Públicas (Santiago) </v>
      </c>
      <c r="H74" s="134" t="str">
        <f>VLOOKUP(E74,VIP!$A$2:$O17917,7,FALSE)</f>
        <v>Si</v>
      </c>
      <c r="I74" s="134" t="str">
        <f>VLOOKUP(E74,VIP!$A$2:$O9882,8,FALSE)</f>
        <v>Si</v>
      </c>
      <c r="J74" s="134" t="str">
        <f>VLOOKUP(E74,VIP!$A$2:$O9832,8,FALSE)</f>
        <v>Si</v>
      </c>
      <c r="K74" s="134" t="str">
        <f>VLOOKUP(E74,VIP!$A$2:$O13406,6,0)</f>
        <v>SI</v>
      </c>
      <c r="L74" s="132" t="s">
        <v>2246</v>
      </c>
      <c r="M74" s="202" t="s">
        <v>2638</v>
      </c>
      <c r="N74" s="147" t="s">
        <v>2463</v>
      </c>
      <c r="O74" s="144" t="s">
        <v>2492</v>
      </c>
      <c r="P74" s="133"/>
      <c r="Q74" s="203">
        <v>44323.633333333331</v>
      </c>
    </row>
    <row r="75" spans="1:17" s="96" customFormat="1" ht="18" x14ac:dyDescent="0.25">
      <c r="A75" s="134" t="str">
        <f>VLOOKUP(E75,'LISTADO ATM'!$A$2:$C$899,3,0)</f>
        <v>DISTRITO NACIONAL</v>
      </c>
      <c r="B75" s="141" t="s">
        <v>2676</v>
      </c>
      <c r="C75" s="129">
        <v>44323.449270833335</v>
      </c>
      <c r="D75" s="129" t="s">
        <v>2483</v>
      </c>
      <c r="E75" s="130">
        <v>902</v>
      </c>
      <c r="F75" s="153" t="str">
        <f>VLOOKUP(E75,VIP!$A$2:$O13018,2,0)</f>
        <v>DRBR16A</v>
      </c>
      <c r="G75" s="134" t="str">
        <f>VLOOKUP(E75,'LISTADO ATM'!$A$2:$B$898,2,0)</f>
        <v xml:space="preserve">ATM Oficina Plaza Florida </v>
      </c>
      <c r="H75" s="134" t="str">
        <f>VLOOKUP(E75,VIP!$A$2:$O17939,7,FALSE)</f>
        <v>Si</v>
      </c>
      <c r="I75" s="134" t="str">
        <f>VLOOKUP(E75,VIP!$A$2:$O9904,8,FALSE)</f>
        <v>Si</v>
      </c>
      <c r="J75" s="134" t="str">
        <f>VLOOKUP(E75,VIP!$A$2:$O9854,8,FALSE)</f>
        <v>Si</v>
      </c>
      <c r="K75" s="134" t="str">
        <f>VLOOKUP(E75,VIP!$A$2:$O13428,6,0)</f>
        <v>NO</v>
      </c>
      <c r="L75" s="132" t="s">
        <v>2428</v>
      </c>
      <c r="M75" s="202" t="s">
        <v>2638</v>
      </c>
      <c r="N75" s="147" t="s">
        <v>2463</v>
      </c>
      <c r="O75" s="144" t="s">
        <v>2654</v>
      </c>
      <c r="P75" s="133"/>
      <c r="Q75" s="203">
        <v>44323.563888888886</v>
      </c>
    </row>
    <row r="76" spans="1:17" s="96" customFormat="1" ht="18" x14ac:dyDescent="0.25">
      <c r="A76" s="134" t="str">
        <f>VLOOKUP(E76,'LISTADO ATM'!$A$2:$C$899,3,0)</f>
        <v>ESTE</v>
      </c>
      <c r="B76" s="141" t="s">
        <v>2675</v>
      </c>
      <c r="C76" s="129">
        <v>44323.457870370374</v>
      </c>
      <c r="D76" s="129" t="s">
        <v>2181</v>
      </c>
      <c r="E76" s="130">
        <v>651</v>
      </c>
      <c r="F76" s="153" t="str">
        <f>VLOOKUP(E76,VIP!$A$2:$O13017,2,0)</f>
        <v>DRBR651</v>
      </c>
      <c r="G76" s="134" t="str">
        <f>VLOOKUP(E76,'LISTADO ATM'!$A$2:$B$898,2,0)</f>
        <v>ATM Eco Petroleo Romana</v>
      </c>
      <c r="H76" s="134" t="str">
        <f>VLOOKUP(E76,VIP!$A$2:$O17938,7,FALSE)</f>
        <v>Si</v>
      </c>
      <c r="I76" s="134" t="str">
        <f>VLOOKUP(E76,VIP!$A$2:$O9903,8,FALSE)</f>
        <v>Si</v>
      </c>
      <c r="J76" s="134" t="str">
        <f>VLOOKUP(E76,VIP!$A$2:$O9853,8,FALSE)</f>
        <v>Si</v>
      </c>
      <c r="K76" s="134" t="str">
        <f>VLOOKUP(E76,VIP!$A$2:$O13427,6,0)</f>
        <v>NO</v>
      </c>
      <c r="L76" s="132" t="s">
        <v>2422</v>
      </c>
      <c r="M76" s="202" t="s">
        <v>2638</v>
      </c>
      <c r="N76" s="147" t="s">
        <v>2655</v>
      </c>
      <c r="O76" s="144" t="s">
        <v>2465</v>
      </c>
      <c r="P76" s="133"/>
      <c r="Q76" s="203">
        <v>44323.5625</v>
      </c>
    </row>
    <row r="77" spans="1:17" s="96" customFormat="1" ht="18" x14ac:dyDescent="0.25">
      <c r="A77" s="134" t="str">
        <f>VLOOKUP(E77,'LISTADO ATM'!$A$2:$C$899,3,0)</f>
        <v>NORTE</v>
      </c>
      <c r="B77" s="141" t="s">
        <v>2674</v>
      </c>
      <c r="C77" s="129">
        <v>44323.477488425924</v>
      </c>
      <c r="D77" s="129" t="s">
        <v>2182</v>
      </c>
      <c r="E77" s="130">
        <v>518</v>
      </c>
      <c r="F77" s="153" t="str">
        <f>VLOOKUP(E77,VIP!$A$2:$O13016,2,0)</f>
        <v>DRBR518</v>
      </c>
      <c r="G77" s="134" t="str">
        <f>VLOOKUP(E77,'LISTADO ATM'!$A$2:$B$898,2,0)</f>
        <v xml:space="preserve">ATM Autobanco Los Alamos </v>
      </c>
      <c r="H77" s="134" t="str">
        <f>VLOOKUP(E77,VIP!$A$2:$O17937,7,FALSE)</f>
        <v>Si</v>
      </c>
      <c r="I77" s="134" t="str">
        <f>VLOOKUP(E77,VIP!$A$2:$O9902,8,FALSE)</f>
        <v>Si</v>
      </c>
      <c r="J77" s="134" t="str">
        <f>VLOOKUP(E77,VIP!$A$2:$O9852,8,FALSE)</f>
        <v>Si</v>
      </c>
      <c r="K77" s="134" t="str">
        <f>VLOOKUP(E77,VIP!$A$2:$O13426,6,0)</f>
        <v>NO</v>
      </c>
      <c r="L77" s="132" t="s">
        <v>2220</v>
      </c>
      <c r="M77" s="128" t="s">
        <v>2456</v>
      </c>
      <c r="N77" s="147" t="s">
        <v>2463</v>
      </c>
      <c r="O77" s="144" t="s">
        <v>2492</v>
      </c>
      <c r="P77" s="133"/>
      <c r="Q77" s="128" t="s">
        <v>2220</v>
      </c>
    </row>
    <row r="78" spans="1:17" s="96" customFormat="1" ht="18" x14ac:dyDescent="0.25">
      <c r="A78" s="134" t="str">
        <f>VLOOKUP(E78,'LISTADO ATM'!$A$2:$C$899,3,0)</f>
        <v>DISTRITO NACIONAL</v>
      </c>
      <c r="B78" s="141" t="s">
        <v>2673</v>
      </c>
      <c r="C78" s="129">
        <v>44323.480034722219</v>
      </c>
      <c r="D78" s="129" t="s">
        <v>2483</v>
      </c>
      <c r="E78" s="130">
        <v>37</v>
      </c>
      <c r="F78" s="153" t="str">
        <f>VLOOKUP(E78,VIP!$A$2:$O13015,2,0)</f>
        <v>DRBR037</v>
      </c>
      <c r="G78" s="134" t="str">
        <f>VLOOKUP(E78,'LISTADO ATM'!$A$2:$B$898,2,0)</f>
        <v xml:space="preserve">ATM Oficina Villa Mella </v>
      </c>
      <c r="H78" s="134" t="str">
        <f>VLOOKUP(E78,VIP!$A$2:$O17936,7,FALSE)</f>
        <v>Si</v>
      </c>
      <c r="I78" s="134" t="str">
        <f>VLOOKUP(E78,VIP!$A$2:$O9901,8,FALSE)</f>
        <v>Si</v>
      </c>
      <c r="J78" s="134" t="str">
        <f>VLOOKUP(E78,VIP!$A$2:$O9851,8,FALSE)</f>
        <v>Si</v>
      </c>
      <c r="K78" s="134" t="str">
        <f>VLOOKUP(E78,VIP!$A$2:$O13425,6,0)</f>
        <v>SI</v>
      </c>
      <c r="L78" s="132" t="s">
        <v>2450</v>
      </c>
      <c r="M78" s="128" t="s">
        <v>2456</v>
      </c>
      <c r="N78" s="147" t="s">
        <v>2463</v>
      </c>
      <c r="O78" s="144" t="s">
        <v>2654</v>
      </c>
      <c r="P78" s="133"/>
      <c r="Q78" s="128" t="s">
        <v>2450</v>
      </c>
    </row>
    <row r="79" spans="1:17" s="96" customFormat="1" ht="18" x14ac:dyDescent="0.25">
      <c r="A79" s="134" t="str">
        <f>VLOOKUP(E79,'LISTADO ATM'!$A$2:$C$899,3,0)</f>
        <v>NORTE</v>
      </c>
      <c r="B79" s="141" t="s">
        <v>2672</v>
      </c>
      <c r="C79" s="129">
        <v>44323.481712962966</v>
      </c>
      <c r="D79" s="129" t="s">
        <v>2182</v>
      </c>
      <c r="E79" s="130">
        <v>720</v>
      </c>
      <c r="F79" s="153" t="str">
        <f>VLOOKUP(E79,VIP!$A$2:$O13014,2,0)</f>
        <v>DRBR12E</v>
      </c>
      <c r="G79" s="134" t="str">
        <f>VLOOKUP(E79,'LISTADO ATM'!$A$2:$B$898,2,0)</f>
        <v xml:space="preserve">ATM OMSA (Santiago) </v>
      </c>
      <c r="H79" s="134" t="str">
        <f>VLOOKUP(E79,VIP!$A$2:$O17935,7,FALSE)</f>
        <v>Si</v>
      </c>
      <c r="I79" s="134" t="str">
        <f>VLOOKUP(E79,VIP!$A$2:$O9900,8,FALSE)</f>
        <v>Si</v>
      </c>
      <c r="J79" s="134" t="str">
        <f>VLOOKUP(E79,VIP!$A$2:$O9850,8,FALSE)</f>
        <v>Si</v>
      </c>
      <c r="K79" s="134" t="str">
        <f>VLOOKUP(E79,VIP!$A$2:$O13424,6,0)</f>
        <v>NO</v>
      </c>
      <c r="L79" s="132" t="s">
        <v>2422</v>
      </c>
      <c r="M79" s="128" t="s">
        <v>2456</v>
      </c>
      <c r="N79" s="147" t="s">
        <v>2463</v>
      </c>
      <c r="O79" s="144" t="s">
        <v>2492</v>
      </c>
      <c r="P79" s="133"/>
      <c r="Q79" s="128" t="s">
        <v>2422</v>
      </c>
    </row>
    <row r="80" spans="1:17" s="96" customFormat="1" ht="18" x14ac:dyDescent="0.25">
      <c r="A80" s="134" t="str">
        <f>VLOOKUP(E80,'LISTADO ATM'!$A$2:$C$899,3,0)</f>
        <v>DISTRITO NACIONAL</v>
      </c>
      <c r="B80" s="141" t="s">
        <v>2671</v>
      </c>
      <c r="C80" s="129">
        <v>44323.482986111114</v>
      </c>
      <c r="D80" s="129" t="s">
        <v>2181</v>
      </c>
      <c r="E80" s="130">
        <v>389</v>
      </c>
      <c r="F80" s="153" t="str">
        <f>VLOOKUP(E80,VIP!$A$2:$O13013,2,0)</f>
        <v>DRBR389</v>
      </c>
      <c r="G80" s="134" t="str">
        <f>VLOOKUP(E80,'LISTADO ATM'!$A$2:$B$898,2,0)</f>
        <v xml:space="preserve">ATM Casino Hotel Princess </v>
      </c>
      <c r="H80" s="134" t="str">
        <f>VLOOKUP(E80,VIP!$A$2:$O17934,7,FALSE)</f>
        <v>Si</v>
      </c>
      <c r="I80" s="134" t="str">
        <f>VLOOKUP(E80,VIP!$A$2:$O9899,8,FALSE)</f>
        <v>Si</v>
      </c>
      <c r="J80" s="134" t="str">
        <f>VLOOKUP(E80,VIP!$A$2:$O9849,8,FALSE)</f>
        <v>Si</v>
      </c>
      <c r="K80" s="134" t="str">
        <f>VLOOKUP(E80,VIP!$A$2:$O13423,6,0)</f>
        <v>NO</v>
      </c>
      <c r="L80" s="132" t="s">
        <v>2220</v>
      </c>
      <c r="M80" s="202" t="s">
        <v>2638</v>
      </c>
      <c r="N80" s="147" t="s">
        <v>2655</v>
      </c>
      <c r="O80" s="144" t="s">
        <v>2465</v>
      </c>
      <c r="P80" s="133"/>
      <c r="Q80" s="203">
        <v>44323.560416666667</v>
      </c>
    </row>
    <row r="81" spans="1:17" s="96" customFormat="1" ht="18" x14ac:dyDescent="0.25">
      <c r="A81" s="134" t="str">
        <f>VLOOKUP(E81,'LISTADO ATM'!$A$2:$C$899,3,0)</f>
        <v>NORTE</v>
      </c>
      <c r="B81" s="141" t="s">
        <v>2670</v>
      </c>
      <c r="C81" s="204">
        <v>44323.486458333333</v>
      </c>
      <c r="D81" s="129" t="s">
        <v>2182</v>
      </c>
      <c r="E81" s="130">
        <v>497</v>
      </c>
      <c r="F81" s="153" t="str">
        <f>VLOOKUP(E81,VIP!$A$2:$O13012,2,0)</f>
        <v>DRBR497</v>
      </c>
      <c r="G81" s="134" t="str">
        <f>VLOOKUP(E81,'LISTADO ATM'!$A$2:$B$898,2,0)</f>
        <v xml:space="preserve">ATM Oficina El Portal II (Santiago) </v>
      </c>
      <c r="H81" s="134" t="str">
        <f>VLOOKUP(E81,VIP!$A$2:$O17933,7,FALSE)</f>
        <v>Si</v>
      </c>
      <c r="I81" s="134" t="str">
        <f>VLOOKUP(E81,VIP!$A$2:$O9898,8,FALSE)</f>
        <v>Si</v>
      </c>
      <c r="J81" s="134" t="str">
        <f>VLOOKUP(E81,VIP!$A$2:$O9848,8,FALSE)</f>
        <v>Si</v>
      </c>
      <c r="K81" s="134" t="str">
        <f>VLOOKUP(E81,VIP!$A$2:$O13422,6,0)</f>
        <v>SI</v>
      </c>
      <c r="L81" s="132" t="s">
        <v>2422</v>
      </c>
      <c r="M81" s="202" t="s">
        <v>2638</v>
      </c>
      <c r="N81" s="147" t="s">
        <v>2463</v>
      </c>
      <c r="O81" s="144" t="s">
        <v>2492</v>
      </c>
      <c r="P81" s="133"/>
      <c r="Q81" s="203">
        <v>44323.565972222219</v>
      </c>
    </row>
    <row r="82" spans="1:17" s="96" customFormat="1" ht="18" x14ac:dyDescent="0.25">
      <c r="A82" s="134" t="str">
        <f>VLOOKUP(E82,'LISTADO ATM'!$A$2:$C$899,3,0)</f>
        <v>DISTRITO NACIONAL</v>
      </c>
      <c r="B82" s="141" t="s">
        <v>2669</v>
      </c>
      <c r="C82" s="129">
        <v>44323.486585648148</v>
      </c>
      <c r="D82" s="129" t="s">
        <v>2459</v>
      </c>
      <c r="E82" s="130">
        <v>169</v>
      </c>
      <c r="F82" s="153" t="str">
        <f>VLOOKUP(E82,VIP!$A$2:$O13011,2,0)</f>
        <v>DRBR169</v>
      </c>
      <c r="G82" s="134" t="str">
        <f>VLOOKUP(E82,'LISTADO ATM'!$A$2:$B$898,2,0)</f>
        <v xml:space="preserve">ATM Oficina Caonabo </v>
      </c>
      <c r="H82" s="134" t="str">
        <f>VLOOKUP(E82,VIP!$A$2:$O17932,7,FALSE)</f>
        <v>Si</v>
      </c>
      <c r="I82" s="134" t="str">
        <f>VLOOKUP(E82,VIP!$A$2:$O9897,8,FALSE)</f>
        <v>Si</v>
      </c>
      <c r="J82" s="134" t="str">
        <f>VLOOKUP(E82,VIP!$A$2:$O9847,8,FALSE)</f>
        <v>Si</v>
      </c>
      <c r="K82" s="134" t="str">
        <f>VLOOKUP(E82,VIP!$A$2:$O13421,6,0)</f>
        <v>NO</v>
      </c>
      <c r="L82" s="132" t="s">
        <v>2419</v>
      </c>
      <c r="M82" s="202" t="s">
        <v>2638</v>
      </c>
      <c r="N82" s="147" t="s">
        <v>2463</v>
      </c>
      <c r="O82" s="144" t="s">
        <v>2464</v>
      </c>
      <c r="P82" s="133"/>
      <c r="Q82" s="203">
        <v>44323.568749999999</v>
      </c>
    </row>
    <row r="83" spans="1:17" s="96" customFormat="1" ht="18" x14ac:dyDescent="0.25">
      <c r="A83" s="134" t="str">
        <f>VLOOKUP(E83,'LISTADO ATM'!$A$2:$C$899,3,0)</f>
        <v>ESTE</v>
      </c>
      <c r="B83" s="141" t="s">
        <v>2668</v>
      </c>
      <c r="C83" s="129">
        <v>44323.487407407411</v>
      </c>
      <c r="D83" s="129" t="s">
        <v>2459</v>
      </c>
      <c r="E83" s="130">
        <v>217</v>
      </c>
      <c r="F83" s="153" t="str">
        <f>VLOOKUP(E83,VIP!$A$2:$O13010,2,0)</f>
        <v>DRBR217</v>
      </c>
      <c r="G83" s="134" t="str">
        <f>VLOOKUP(E83,'LISTADO ATM'!$A$2:$B$898,2,0)</f>
        <v xml:space="preserve">ATM Oficina Bávaro </v>
      </c>
      <c r="H83" s="134" t="str">
        <f>VLOOKUP(E83,VIP!$A$2:$O17931,7,FALSE)</f>
        <v>Si</v>
      </c>
      <c r="I83" s="134" t="str">
        <f>VLOOKUP(E83,VIP!$A$2:$O9896,8,FALSE)</f>
        <v>Si</v>
      </c>
      <c r="J83" s="134" t="str">
        <f>VLOOKUP(E83,VIP!$A$2:$O9846,8,FALSE)</f>
        <v>Si</v>
      </c>
      <c r="K83" s="134" t="str">
        <f>VLOOKUP(E83,VIP!$A$2:$O13420,6,0)</f>
        <v>NO</v>
      </c>
      <c r="L83" s="132" t="s">
        <v>2450</v>
      </c>
      <c r="M83" s="202" t="s">
        <v>2638</v>
      </c>
      <c r="N83" s="147" t="s">
        <v>2463</v>
      </c>
      <c r="O83" s="144" t="s">
        <v>2464</v>
      </c>
      <c r="P83" s="133"/>
      <c r="Q83" s="203">
        <v>44323.568749999999</v>
      </c>
    </row>
    <row r="84" spans="1:17" s="96" customFormat="1" ht="18" x14ac:dyDescent="0.25">
      <c r="A84" s="134" t="str">
        <f>VLOOKUP(E84,'LISTADO ATM'!$A$2:$C$899,3,0)</f>
        <v>ESTE</v>
      </c>
      <c r="B84" s="141" t="s">
        <v>2667</v>
      </c>
      <c r="C84" s="129">
        <v>44323.490960648145</v>
      </c>
      <c r="D84" s="129" t="s">
        <v>2181</v>
      </c>
      <c r="E84" s="130">
        <v>521</v>
      </c>
      <c r="F84" s="153" t="str">
        <f>VLOOKUP(E84,VIP!$A$2:$O13009,2,0)</f>
        <v>DRBR521</v>
      </c>
      <c r="G84" s="134" t="str">
        <f>VLOOKUP(E84,'LISTADO ATM'!$A$2:$B$898,2,0)</f>
        <v xml:space="preserve">ATM UNP Bayahibe (La Romana) </v>
      </c>
      <c r="H84" s="134" t="str">
        <f>VLOOKUP(E84,VIP!$A$2:$O17930,7,FALSE)</f>
        <v>Si</v>
      </c>
      <c r="I84" s="134" t="str">
        <f>VLOOKUP(E84,VIP!$A$2:$O9895,8,FALSE)</f>
        <v>Si</v>
      </c>
      <c r="J84" s="134" t="str">
        <f>VLOOKUP(E84,VIP!$A$2:$O9845,8,FALSE)</f>
        <v>Si</v>
      </c>
      <c r="K84" s="134" t="str">
        <f>VLOOKUP(E84,VIP!$A$2:$O13419,6,0)</f>
        <v>NO</v>
      </c>
      <c r="L84" s="132" t="s">
        <v>2220</v>
      </c>
      <c r="M84" s="128" t="s">
        <v>2456</v>
      </c>
      <c r="N84" s="147" t="s">
        <v>2655</v>
      </c>
      <c r="O84" s="144" t="s">
        <v>2465</v>
      </c>
      <c r="P84" s="133"/>
      <c r="Q84" s="128" t="s">
        <v>2220</v>
      </c>
    </row>
    <row r="85" spans="1:17" s="96" customFormat="1" ht="18" x14ac:dyDescent="0.25">
      <c r="A85" s="134" t="str">
        <f>VLOOKUP(E85,'LISTADO ATM'!$A$2:$C$899,3,0)</f>
        <v>ESTE</v>
      </c>
      <c r="B85" s="141" t="s">
        <v>2666</v>
      </c>
      <c r="C85" s="129">
        <v>44323.491990740738</v>
      </c>
      <c r="D85" s="129" t="s">
        <v>2459</v>
      </c>
      <c r="E85" s="130">
        <v>104</v>
      </c>
      <c r="F85" s="153" t="str">
        <f>VLOOKUP(E85,VIP!$A$2:$O13008,2,0)</f>
        <v>DRBR104</v>
      </c>
      <c r="G85" s="134" t="str">
        <f>VLOOKUP(E85,'LISTADO ATM'!$A$2:$B$898,2,0)</f>
        <v xml:space="preserve">ATM Jumbo Higuey </v>
      </c>
      <c r="H85" s="134" t="str">
        <f>VLOOKUP(E85,VIP!$A$2:$O17929,7,FALSE)</f>
        <v>Si</v>
      </c>
      <c r="I85" s="134" t="str">
        <f>VLOOKUP(E85,VIP!$A$2:$O9894,8,FALSE)</f>
        <v>Si</v>
      </c>
      <c r="J85" s="134" t="str">
        <f>VLOOKUP(E85,VIP!$A$2:$O9844,8,FALSE)</f>
        <v>Si</v>
      </c>
      <c r="K85" s="134" t="str">
        <f>VLOOKUP(E85,VIP!$A$2:$O13418,6,0)</f>
        <v>NO</v>
      </c>
      <c r="L85" s="132" t="s">
        <v>2450</v>
      </c>
      <c r="M85" s="128" t="s">
        <v>2456</v>
      </c>
      <c r="N85" s="147" t="s">
        <v>2463</v>
      </c>
      <c r="O85" s="144" t="s">
        <v>2464</v>
      </c>
      <c r="P85" s="133"/>
      <c r="Q85" s="128" t="s">
        <v>2450</v>
      </c>
    </row>
    <row r="86" spans="1:17" s="96" customFormat="1" ht="18" x14ac:dyDescent="0.25">
      <c r="A86" s="134" t="str">
        <f>VLOOKUP(E86,'LISTADO ATM'!$A$2:$C$899,3,0)</f>
        <v>DISTRITO NACIONAL</v>
      </c>
      <c r="B86" s="141" t="s">
        <v>2665</v>
      </c>
      <c r="C86" s="129">
        <v>44323.494768518518</v>
      </c>
      <c r="D86" s="129" t="s">
        <v>2181</v>
      </c>
      <c r="E86" s="130">
        <v>676</v>
      </c>
      <c r="F86" s="153" t="str">
        <f>VLOOKUP(E86,VIP!$A$2:$O13007,2,0)</f>
        <v>DRBR676</v>
      </c>
      <c r="G86" s="134" t="str">
        <f>VLOOKUP(E86,'LISTADO ATM'!$A$2:$B$898,2,0)</f>
        <v>ATM S/M Bravo Colina Del Oeste</v>
      </c>
      <c r="H86" s="134" t="str">
        <f>VLOOKUP(E86,VIP!$A$2:$O17928,7,FALSE)</f>
        <v>Si</v>
      </c>
      <c r="I86" s="134" t="str">
        <f>VLOOKUP(E86,VIP!$A$2:$O9893,8,FALSE)</f>
        <v>Si</v>
      </c>
      <c r="J86" s="134" t="str">
        <f>VLOOKUP(E86,VIP!$A$2:$O9843,8,FALSE)</f>
        <v>Si</v>
      </c>
      <c r="K86" s="134" t="str">
        <f>VLOOKUP(E86,VIP!$A$2:$O13417,6,0)</f>
        <v>NO</v>
      </c>
      <c r="L86" s="132" t="s">
        <v>2428</v>
      </c>
      <c r="M86" s="202" t="s">
        <v>2638</v>
      </c>
      <c r="N86" s="147" t="s">
        <v>2655</v>
      </c>
      <c r="O86" s="144" t="s">
        <v>2465</v>
      </c>
      <c r="P86" s="133"/>
      <c r="Q86" s="203">
        <v>44323.566666666666</v>
      </c>
    </row>
    <row r="87" spans="1:17" s="96" customFormat="1" ht="18" x14ac:dyDescent="0.25">
      <c r="A87" s="134" t="str">
        <f>VLOOKUP(E87,'LISTADO ATM'!$A$2:$C$899,3,0)</f>
        <v>NORTE</v>
      </c>
      <c r="B87" s="141" t="s">
        <v>2664</v>
      </c>
      <c r="C87" s="129">
        <v>44323.501006944447</v>
      </c>
      <c r="D87" s="129" t="s">
        <v>2678</v>
      </c>
      <c r="E87" s="130">
        <v>142</v>
      </c>
      <c r="F87" s="153" t="str">
        <f>VLOOKUP(E87,VIP!$A$2:$O13006,2,0)</f>
        <v>DRBR142</v>
      </c>
      <c r="G87" s="134" t="str">
        <f>VLOOKUP(E87,'LISTADO ATM'!$A$2:$B$898,2,0)</f>
        <v xml:space="preserve">ATM Centro de Caja Galerías Bonao </v>
      </c>
      <c r="H87" s="134" t="str">
        <f>VLOOKUP(E87,VIP!$A$2:$O17927,7,FALSE)</f>
        <v>Si</v>
      </c>
      <c r="I87" s="134" t="str">
        <f>VLOOKUP(E87,VIP!$A$2:$O9892,8,FALSE)</f>
        <v>Si</v>
      </c>
      <c r="J87" s="134" t="str">
        <f>VLOOKUP(E87,VIP!$A$2:$O9842,8,FALSE)</f>
        <v>Si</v>
      </c>
      <c r="K87" s="134" t="str">
        <f>VLOOKUP(E87,VIP!$A$2:$O13416,6,0)</f>
        <v>SI</v>
      </c>
      <c r="L87" s="132" t="s">
        <v>2450</v>
      </c>
      <c r="M87" s="128" t="s">
        <v>2456</v>
      </c>
      <c r="N87" s="147" t="s">
        <v>2463</v>
      </c>
      <c r="O87" s="144" t="s">
        <v>2677</v>
      </c>
      <c r="P87" s="133"/>
      <c r="Q87" s="128" t="s">
        <v>2450</v>
      </c>
    </row>
    <row r="88" spans="1:17" s="96" customFormat="1" ht="18" x14ac:dyDescent="0.25">
      <c r="A88" s="134" t="str">
        <f>VLOOKUP(E88,'LISTADO ATM'!$A$2:$C$899,3,0)</f>
        <v>NORTE</v>
      </c>
      <c r="B88" s="141" t="s">
        <v>2663</v>
      </c>
      <c r="C88" s="129">
        <v>44323.502187500002</v>
      </c>
      <c r="D88" s="129" t="s">
        <v>2182</v>
      </c>
      <c r="E88" s="130">
        <v>756</v>
      </c>
      <c r="F88" s="153" t="str">
        <f>VLOOKUP(E88,VIP!$A$2:$O13005,2,0)</f>
        <v>DRBR756</v>
      </c>
      <c r="G88" s="134" t="str">
        <f>VLOOKUP(E88,'LISTADO ATM'!$A$2:$B$898,2,0)</f>
        <v xml:space="preserve">ATM UNP Villa La Mata (Cotuí) </v>
      </c>
      <c r="H88" s="134" t="str">
        <f>VLOOKUP(E88,VIP!$A$2:$O17926,7,FALSE)</f>
        <v>Si</v>
      </c>
      <c r="I88" s="134" t="str">
        <f>VLOOKUP(E88,VIP!$A$2:$O9891,8,FALSE)</f>
        <v>Si</v>
      </c>
      <c r="J88" s="134" t="str">
        <f>VLOOKUP(E88,VIP!$A$2:$O9841,8,FALSE)</f>
        <v>Si</v>
      </c>
      <c r="K88" s="134" t="str">
        <f>VLOOKUP(E88,VIP!$A$2:$O13415,6,0)</f>
        <v>NO</v>
      </c>
      <c r="L88" s="132" t="s">
        <v>2422</v>
      </c>
      <c r="M88" s="202" t="s">
        <v>2638</v>
      </c>
      <c r="N88" s="147" t="s">
        <v>2463</v>
      </c>
      <c r="O88" s="144" t="s">
        <v>2492</v>
      </c>
      <c r="P88" s="133"/>
      <c r="Q88" s="203">
        <v>44323.566666666666</v>
      </c>
    </row>
    <row r="89" spans="1:17" s="96" customFormat="1" ht="18" x14ac:dyDescent="0.25">
      <c r="A89" s="134" t="str">
        <f>VLOOKUP(E89,'LISTADO ATM'!$A$2:$C$899,3,0)</f>
        <v>NORTE</v>
      </c>
      <c r="B89" s="141" t="s">
        <v>2662</v>
      </c>
      <c r="C89" s="129">
        <v>44323.50341435185</v>
      </c>
      <c r="D89" s="129" t="s">
        <v>2182</v>
      </c>
      <c r="E89" s="130">
        <v>383</v>
      </c>
      <c r="F89" s="153" t="str">
        <f>VLOOKUP(E89,VIP!$A$2:$O13004,2,0)</f>
        <v>DRBR383</v>
      </c>
      <c r="G89" s="134" t="str">
        <f>VLOOKUP(E89,'LISTADO ATM'!$A$2:$B$898,2,0)</f>
        <v>ATM S/M Daniel (Dajabón)</v>
      </c>
      <c r="H89" s="134" t="str">
        <f>VLOOKUP(E89,VIP!$A$2:$O17925,7,FALSE)</f>
        <v>N/A</v>
      </c>
      <c r="I89" s="134" t="str">
        <f>VLOOKUP(E89,VIP!$A$2:$O9890,8,FALSE)</f>
        <v>N/A</v>
      </c>
      <c r="J89" s="134" t="str">
        <f>VLOOKUP(E89,VIP!$A$2:$O9840,8,FALSE)</f>
        <v>N/A</v>
      </c>
      <c r="K89" s="134" t="str">
        <f>VLOOKUP(E89,VIP!$A$2:$O13414,6,0)</f>
        <v>N/A</v>
      </c>
      <c r="L89" s="132" t="s">
        <v>2479</v>
      </c>
      <c r="M89" s="202" t="s">
        <v>2638</v>
      </c>
      <c r="N89" s="147" t="s">
        <v>2463</v>
      </c>
      <c r="O89" s="144" t="s">
        <v>2492</v>
      </c>
      <c r="P89" s="133"/>
      <c r="Q89" s="203">
        <v>44323.636805555558</v>
      </c>
    </row>
    <row r="90" spans="1:17" s="96" customFormat="1" ht="18" x14ac:dyDescent="0.25">
      <c r="A90" s="134" t="str">
        <f>VLOOKUP(E90,'LISTADO ATM'!$A$2:$C$899,3,0)</f>
        <v>DISTRITO NACIONAL</v>
      </c>
      <c r="B90" s="141" t="s">
        <v>2661</v>
      </c>
      <c r="C90" s="129">
        <v>44323.503807870373</v>
      </c>
      <c r="D90" s="129" t="s">
        <v>2459</v>
      </c>
      <c r="E90" s="130">
        <v>884</v>
      </c>
      <c r="F90" s="153" t="str">
        <f>VLOOKUP(E90,VIP!$A$2:$O13003,2,0)</f>
        <v>DRBR884</v>
      </c>
      <c r="G90" s="134" t="str">
        <f>VLOOKUP(E90,'LISTADO ATM'!$A$2:$B$898,2,0)</f>
        <v xml:space="preserve">ATM UNP Olé Sabana Perdida </v>
      </c>
      <c r="H90" s="134" t="str">
        <f>VLOOKUP(E90,VIP!$A$2:$O17924,7,FALSE)</f>
        <v>Si</v>
      </c>
      <c r="I90" s="134" t="str">
        <f>VLOOKUP(E90,VIP!$A$2:$O9889,8,FALSE)</f>
        <v>Si</v>
      </c>
      <c r="J90" s="134" t="str">
        <f>VLOOKUP(E90,VIP!$A$2:$O9839,8,FALSE)</f>
        <v>Si</v>
      </c>
      <c r="K90" s="134" t="str">
        <f>VLOOKUP(E90,VIP!$A$2:$O13413,6,0)</f>
        <v>NO</v>
      </c>
      <c r="L90" s="132" t="s">
        <v>2419</v>
      </c>
      <c r="M90" s="128" t="s">
        <v>2456</v>
      </c>
      <c r="N90" s="147" t="s">
        <v>2463</v>
      </c>
      <c r="O90" s="144" t="s">
        <v>2464</v>
      </c>
      <c r="P90" s="133"/>
      <c r="Q90" s="128" t="s">
        <v>2419</v>
      </c>
    </row>
    <row r="91" spans="1:17" s="96" customFormat="1" ht="18" x14ac:dyDescent="0.25">
      <c r="A91" s="134" t="str">
        <f>VLOOKUP(E91,'LISTADO ATM'!$A$2:$C$899,3,0)</f>
        <v>NORTE</v>
      </c>
      <c r="B91" s="141" t="s">
        <v>2660</v>
      </c>
      <c r="C91" s="129">
        <v>44323.548321759263</v>
      </c>
      <c r="D91" s="129" t="s">
        <v>2182</v>
      </c>
      <c r="E91" s="130">
        <v>986</v>
      </c>
      <c r="F91" s="153" t="str">
        <f>VLOOKUP(E91,VIP!$A$2:$O13002,2,0)</f>
        <v>DRBR986</v>
      </c>
      <c r="G91" s="134" t="str">
        <f>VLOOKUP(E91,'LISTADO ATM'!$A$2:$B$898,2,0)</f>
        <v xml:space="preserve">ATM S/M Jumbo (La Vega) </v>
      </c>
      <c r="H91" s="134" t="str">
        <f>VLOOKUP(E91,VIP!$A$2:$O17923,7,FALSE)</f>
        <v>Si</v>
      </c>
      <c r="I91" s="134" t="str">
        <f>VLOOKUP(E91,VIP!$A$2:$O9888,8,FALSE)</f>
        <v>Si</v>
      </c>
      <c r="J91" s="134" t="str">
        <f>VLOOKUP(E91,VIP!$A$2:$O9838,8,FALSE)</f>
        <v>Si</v>
      </c>
      <c r="K91" s="134" t="str">
        <f>VLOOKUP(E91,VIP!$A$2:$O13412,6,0)</f>
        <v>NO</v>
      </c>
      <c r="L91" s="132" t="s">
        <v>2422</v>
      </c>
      <c r="M91" s="202" t="s">
        <v>2638</v>
      </c>
      <c r="N91" s="147" t="s">
        <v>2463</v>
      </c>
      <c r="O91" s="144" t="s">
        <v>2492</v>
      </c>
      <c r="P91" s="133"/>
      <c r="Q91" s="203">
        <v>44323.638194444444</v>
      </c>
    </row>
    <row r="92" spans="1:17" s="96" customFormat="1" ht="18" x14ac:dyDescent="0.25">
      <c r="A92" s="134" t="str">
        <f>VLOOKUP(E92,'LISTADO ATM'!$A$2:$C$899,3,0)</f>
        <v>NORTE</v>
      </c>
      <c r="B92" s="141" t="s">
        <v>2659</v>
      </c>
      <c r="C92" s="129">
        <v>44323.550393518519</v>
      </c>
      <c r="D92" s="129" t="s">
        <v>2182</v>
      </c>
      <c r="E92" s="130">
        <v>874</v>
      </c>
      <c r="F92" s="153" t="str">
        <f>VLOOKUP(E92,VIP!$A$2:$O13001,2,0)</f>
        <v>DRBR874</v>
      </c>
      <c r="G92" s="134" t="str">
        <f>VLOOKUP(E92,'LISTADO ATM'!$A$2:$B$898,2,0)</f>
        <v xml:space="preserve">ATM Zona Franca Esperanza II (Mao) </v>
      </c>
      <c r="H92" s="134" t="str">
        <f>VLOOKUP(E92,VIP!$A$2:$O17922,7,FALSE)</f>
        <v>Si</v>
      </c>
      <c r="I92" s="134" t="str">
        <f>VLOOKUP(E92,VIP!$A$2:$O9887,8,FALSE)</f>
        <v>Si</v>
      </c>
      <c r="J92" s="134" t="str">
        <f>VLOOKUP(E92,VIP!$A$2:$O9837,8,FALSE)</f>
        <v>Si</v>
      </c>
      <c r="K92" s="134" t="str">
        <f>VLOOKUP(E92,VIP!$A$2:$O13411,6,0)</f>
        <v>NO</v>
      </c>
      <c r="L92" s="132" t="s">
        <v>2220</v>
      </c>
      <c r="M92" s="128" t="s">
        <v>2456</v>
      </c>
      <c r="N92" s="147" t="s">
        <v>2463</v>
      </c>
      <c r="O92" s="144" t="s">
        <v>2492</v>
      </c>
      <c r="P92" s="133"/>
      <c r="Q92" s="128" t="s">
        <v>2220</v>
      </c>
    </row>
    <row r="93" spans="1:17" s="96" customFormat="1" ht="18" x14ac:dyDescent="0.25">
      <c r="A93" s="134" t="str">
        <f>VLOOKUP(E93,'LISTADO ATM'!$A$2:$C$899,3,0)</f>
        <v>SUR</v>
      </c>
      <c r="B93" s="141" t="s">
        <v>2658</v>
      </c>
      <c r="C93" s="129">
        <v>44323.551770833335</v>
      </c>
      <c r="D93" s="129" t="s">
        <v>2181</v>
      </c>
      <c r="E93" s="130">
        <v>677</v>
      </c>
      <c r="F93" s="153" t="str">
        <f>VLOOKUP(E93,VIP!$A$2:$O13000,2,0)</f>
        <v>DRBR677</v>
      </c>
      <c r="G93" s="134" t="str">
        <f>VLOOKUP(E93,'LISTADO ATM'!$A$2:$B$898,2,0)</f>
        <v>ATM PBG Villa Jaragua</v>
      </c>
      <c r="H93" s="134" t="str">
        <f>VLOOKUP(E93,VIP!$A$2:$O17921,7,FALSE)</f>
        <v>Si</v>
      </c>
      <c r="I93" s="134" t="str">
        <f>VLOOKUP(E93,VIP!$A$2:$O9886,8,FALSE)</f>
        <v>Si</v>
      </c>
      <c r="J93" s="134" t="str">
        <f>VLOOKUP(E93,VIP!$A$2:$O9836,8,FALSE)</f>
        <v>Si</v>
      </c>
      <c r="K93" s="134" t="str">
        <f>VLOOKUP(E93,VIP!$A$2:$O13410,6,0)</f>
        <v>SI</v>
      </c>
      <c r="L93" s="132" t="s">
        <v>2220</v>
      </c>
      <c r="M93" s="128" t="s">
        <v>2456</v>
      </c>
      <c r="N93" s="147" t="s">
        <v>2655</v>
      </c>
      <c r="O93" s="144" t="s">
        <v>2465</v>
      </c>
      <c r="P93" s="133"/>
      <c r="Q93" s="128" t="s">
        <v>2220</v>
      </c>
    </row>
    <row r="94" spans="1:17" s="96" customFormat="1" ht="18" x14ac:dyDescent="0.25">
      <c r="A94" s="134" t="str">
        <f>VLOOKUP(E94,'LISTADO ATM'!$A$2:$C$899,3,0)</f>
        <v>DISTRITO NACIONAL</v>
      </c>
      <c r="B94" s="141" t="s">
        <v>2657</v>
      </c>
      <c r="C94" s="129">
        <v>44323.553611111114</v>
      </c>
      <c r="D94" s="129" t="s">
        <v>2181</v>
      </c>
      <c r="E94" s="130">
        <v>818</v>
      </c>
      <c r="F94" s="153" t="str">
        <f>VLOOKUP(E94,VIP!$A$2:$O12999,2,0)</f>
        <v>DRBR818</v>
      </c>
      <c r="G94" s="134" t="str">
        <f>VLOOKUP(E94,'LISTADO ATM'!$A$2:$B$898,2,0)</f>
        <v xml:space="preserve">ATM Juridicción Inmobiliaria </v>
      </c>
      <c r="H94" s="134" t="str">
        <f>VLOOKUP(E94,VIP!$A$2:$O17920,7,FALSE)</f>
        <v>No</v>
      </c>
      <c r="I94" s="134" t="str">
        <f>VLOOKUP(E94,VIP!$A$2:$O9885,8,FALSE)</f>
        <v>No</v>
      </c>
      <c r="J94" s="134" t="str">
        <f>VLOOKUP(E94,VIP!$A$2:$O9835,8,FALSE)</f>
        <v>No</v>
      </c>
      <c r="K94" s="134" t="str">
        <f>VLOOKUP(E94,VIP!$A$2:$O13409,6,0)</f>
        <v>NO</v>
      </c>
      <c r="L94" s="132" t="s">
        <v>2220</v>
      </c>
      <c r="M94" s="128" t="s">
        <v>2456</v>
      </c>
      <c r="N94" s="147" t="s">
        <v>2655</v>
      </c>
      <c r="O94" s="144" t="s">
        <v>2465</v>
      </c>
      <c r="P94" s="133"/>
      <c r="Q94" s="128" t="s">
        <v>2220</v>
      </c>
    </row>
    <row r="95" spans="1:17" s="96" customFormat="1" ht="18" x14ac:dyDescent="0.25">
      <c r="A95" s="134" t="e">
        <f>VLOOKUP(E95,'LISTADO ATM'!$A$2:$C$899,3,0)</f>
        <v>#N/A</v>
      </c>
      <c r="B95" s="141" t="s">
        <v>2656</v>
      </c>
      <c r="C95" s="129">
        <v>44323.556215277778</v>
      </c>
      <c r="D95" s="129" t="s">
        <v>2182</v>
      </c>
      <c r="E95" s="130">
        <v>166</v>
      </c>
      <c r="F95" s="153" t="e">
        <f>VLOOKUP(E95,VIP!$A$2:$O13000,2,0)</f>
        <v>#N/A</v>
      </c>
      <c r="G95" s="134" t="e">
        <f>VLOOKUP(E95,'LISTADO ATM'!$A$2:$B$898,2,0)</f>
        <v>#N/A</v>
      </c>
      <c r="H95" s="134" t="e">
        <f>VLOOKUP(E95,VIP!$A$2:$O17919,7,FALSE)</f>
        <v>#N/A</v>
      </c>
      <c r="I95" s="134" t="e">
        <f>VLOOKUP(E95,VIP!$A$2:$O9884,8,FALSE)</f>
        <v>#N/A</v>
      </c>
      <c r="J95" s="134" t="e">
        <f>VLOOKUP(E95,VIP!$A$2:$O9834,8,FALSE)</f>
        <v>#N/A</v>
      </c>
      <c r="K95" s="134" t="e">
        <f>VLOOKUP(E95,VIP!$A$2:$O13408,6,0)</f>
        <v>#N/A</v>
      </c>
      <c r="L95" s="132" t="s">
        <v>2246</v>
      </c>
      <c r="M95" s="128" t="s">
        <v>2456</v>
      </c>
      <c r="N95" s="147" t="s">
        <v>2463</v>
      </c>
      <c r="O95" s="144" t="s">
        <v>2615</v>
      </c>
      <c r="P95" s="133"/>
      <c r="Q95" s="128" t="s">
        <v>2246</v>
      </c>
    </row>
  </sheetData>
  <autoFilter ref="A4:Q4">
    <sortState ref="A5:Q9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6:B1048576 B1:B4">
    <cfRule type="duplicateValues" dxfId="164" priority="566"/>
  </conditionalFormatting>
  <conditionalFormatting sqref="B96:B1048576">
    <cfRule type="duplicateValues" dxfId="163" priority="150"/>
  </conditionalFormatting>
  <conditionalFormatting sqref="E96:E1048576 E1:E4">
    <cfRule type="duplicateValues" dxfId="162" priority="141"/>
  </conditionalFormatting>
  <conditionalFormatting sqref="E96:E1048576">
    <cfRule type="duplicateValues" dxfId="161" priority="125517"/>
  </conditionalFormatting>
  <conditionalFormatting sqref="E96:E1048576 E1:E4">
    <cfRule type="duplicateValues" dxfId="160" priority="125521"/>
    <cfRule type="duplicateValues" dxfId="159" priority="125522"/>
  </conditionalFormatting>
  <conditionalFormatting sqref="E96:E1048576 E1:E4">
    <cfRule type="duplicateValues" dxfId="158" priority="125533"/>
    <cfRule type="duplicateValues" dxfId="157" priority="125534"/>
    <cfRule type="duplicateValues" dxfId="156" priority="125535"/>
    <cfRule type="duplicateValues" dxfId="155" priority="125536"/>
  </conditionalFormatting>
  <conditionalFormatting sqref="E96:E1048576">
    <cfRule type="duplicateValues" dxfId="154" priority="125549"/>
    <cfRule type="duplicateValues" dxfId="153" priority="125550"/>
  </conditionalFormatting>
  <conditionalFormatting sqref="E96:E1048576">
    <cfRule type="duplicateValues" dxfId="152" priority="125555"/>
  </conditionalFormatting>
  <conditionalFormatting sqref="E96:E1048576">
    <cfRule type="duplicateValues" dxfId="151" priority="125558"/>
  </conditionalFormatting>
  <conditionalFormatting sqref="B16:B20">
    <cfRule type="duplicateValues" dxfId="150" priority="125608"/>
  </conditionalFormatting>
  <conditionalFormatting sqref="E16:E95">
    <cfRule type="duplicateValues" dxfId="149" priority="125610"/>
  </conditionalFormatting>
  <conditionalFormatting sqref="E16:E95">
    <cfRule type="duplicateValues" dxfId="148" priority="125611"/>
    <cfRule type="duplicateValues" dxfId="147" priority="125612"/>
  </conditionalFormatting>
  <conditionalFormatting sqref="E16:E95">
    <cfRule type="duplicateValues" dxfId="146" priority="125613"/>
    <cfRule type="duplicateValues" dxfId="145" priority="125614"/>
    <cfRule type="duplicateValues" dxfId="144" priority="125615"/>
    <cfRule type="duplicateValues" dxfId="143" priority="125616"/>
  </conditionalFormatting>
  <conditionalFormatting sqref="B96:B1048576 B1:B20">
    <cfRule type="duplicateValues" dxfId="142" priority="83"/>
    <cfRule type="duplicateValues" dxfId="141" priority="84"/>
  </conditionalFormatting>
  <conditionalFormatting sqref="B21:B27">
    <cfRule type="duplicateValues" dxfId="140" priority="82"/>
  </conditionalFormatting>
  <conditionalFormatting sqref="E21:E27">
    <cfRule type="duplicateValues" dxfId="139" priority="81"/>
  </conditionalFormatting>
  <conditionalFormatting sqref="E21:E27">
    <cfRule type="duplicateValues" dxfId="138" priority="79"/>
    <cfRule type="duplicateValues" dxfId="137" priority="80"/>
  </conditionalFormatting>
  <conditionalFormatting sqref="E21:E27">
    <cfRule type="duplicateValues" dxfId="136" priority="75"/>
    <cfRule type="duplicateValues" dxfId="135" priority="76"/>
    <cfRule type="duplicateValues" dxfId="134" priority="77"/>
    <cfRule type="duplicateValues" dxfId="133" priority="78"/>
  </conditionalFormatting>
  <conditionalFormatting sqref="B21:B27">
    <cfRule type="duplicateValues" dxfId="132" priority="73"/>
    <cfRule type="duplicateValues" dxfId="131" priority="74"/>
  </conditionalFormatting>
  <conditionalFormatting sqref="E1:E1048576">
    <cfRule type="duplicateValues" dxfId="130" priority="72"/>
  </conditionalFormatting>
  <conditionalFormatting sqref="B28:B34">
    <cfRule type="duplicateValues" dxfId="129" priority="71"/>
  </conditionalFormatting>
  <conditionalFormatting sqref="E28:E34">
    <cfRule type="duplicateValues" dxfId="128" priority="70"/>
  </conditionalFormatting>
  <conditionalFormatting sqref="E28:E34">
    <cfRule type="duplicateValues" dxfId="127" priority="68"/>
    <cfRule type="duplicateValues" dxfId="126" priority="69"/>
  </conditionalFormatting>
  <conditionalFormatting sqref="E28:E34">
    <cfRule type="duplicateValues" dxfId="125" priority="64"/>
    <cfRule type="duplicateValues" dxfId="124" priority="65"/>
    <cfRule type="duplicateValues" dxfId="123" priority="66"/>
    <cfRule type="duplicateValues" dxfId="122" priority="67"/>
  </conditionalFormatting>
  <conditionalFormatting sqref="B28:B34">
    <cfRule type="duplicateValues" dxfId="121" priority="62"/>
    <cfRule type="duplicateValues" dxfId="120" priority="63"/>
  </conditionalFormatting>
  <conditionalFormatting sqref="E28:E34">
    <cfRule type="duplicateValues" dxfId="119" priority="61"/>
  </conditionalFormatting>
  <conditionalFormatting sqref="B35:B48">
    <cfRule type="duplicateValues" dxfId="118" priority="49"/>
  </conditionalFormatting>
  <conditionalFormatting sqref="B35:B48">
    <cfRule type="duplicateValues" dxfId="117" priority="47"/>
    <cfRule type="duplicateValues" dxfId="116" priority="48"/>
  </conditionalFormatting>
  <conditionalFormatting sqref="E35:E48">
    <cfRule type="duplicateValues" dxfId="115" priority="126799"/>
  </conditionalFormatting>
  <conditionalFormatting sqref="E35:E48">
    <cfRule type="duplicateValues" dxfId="114" priority="126800"/>
    <cfRule type="duplicateValues" dxfId="113" priority="126801"/>
  </conditionalFormatting>
  <conditionalFormatting sqref="E35:E48">
    <cfRule type="duplicateValues" dxfId="112" priority="126802"/>
    <cfRule type="duplicateValues" dxfId="111" priority="126803"/>
    <cfRule type="duplicateValues" dxfId="110" priority="126804"/>
    <cfRule type="duplicateValues" dxfId="109" priority="126805"/>
  </conditionalFormatting>
  <conditionalFormatting sqref="B51">
    <cfRule type="duplicateValues" dxfId="108" priority="36"/>
  </conditionalFormatting>
  <conditionalFormatting sqref="B51">
    <cfRule type="duplicateValues" dxfId="107" priority="34"/>
    <cfRule type="duplicateValues" dxfId="106" priority="35"/>
  </conditionalFormatting>
  <conditionalFormatting sqref="B52:B55 B49:B50">
    <cfRule type="duplicateValues" dxfId="105" priority="126820"/>
  </conditionalFormatting>
  <conditionalFormatting sqref="B52:B55 B49:B50">
    <cfRule type="duplicateValues" dxfId="104" priority="126822"/>
    <cfRule type="duplicateValues" dxfId="103" priority="126823"/>
  </conditionalFormatting>
  <conditionalFormatting sqref="E49:E55">
    <cfRule type="duplicateValues" dxfId="102" priority="126850"/>
  </conditionalFormatting>
  <conditionalFormatting sqref="E49:E55">
    <cfRule type="duplicateValues" dxfId="101" priority="126851"/>
    <cfRule type="duplicateValues" dxfId="100" priority="126852"/>
  </conditionalFormatting>
  <conditionalFormatting sqref="E49:E55">
    <cfRule type="duplicateValues" dxfId="99" priority="126853"/>
    <cfRule type="duplicateValues" dxfId="98" priority="126854"/>
    <cfRule type="duplicateValues" dxfId="97" priority="126855"/>
    <cfRule type="duplicateValues" dxfId="96" priority="126856"/>
  </conditionalFormatting>
  <conditionalFormatting sqref="C81">
    <cfRule type="duplicateValues" dxfId="95" priority="13"/>
  </conditionalFormatting>
  <conditionalFormatting sqref="C81">
    <cfRule type="duplicateValues" dxfId="94" priority="11"/>
    <cfRule type="duplicateValues" dxfId="93" priority="12"/>
  </conditionalFormatting>
  <conditionalFormatting sqref="B78:B84">
    <cfRule type="duplicateValues" dxfId="92" priority="126943"/>
  </conditionalFormatting>
  <conditionalFormatting sqref="B78:B84">
    <cfRule type="duplicateValues" dxfId="91" priority="126944"/>
    <cfRule type="duplicateValues" dxfId="90" priority="126945"/>
  </conditionalFormatting>
  <conditionalFormatting sqref="E78:E84">
    <cfRule type="duplicateValues" dxfId="89" priority="126946"/>
  </conditionalFormatting>
  <conditionalFormatting sqref="E78:E84">
    <cfRule type="duplicateValues" dxfId="88" priority="126947"/>
    <cfRule type="duplicateValues" dxfId="87" priority="126948"/>
  </conditionalFormatting>
  <conditionalFormatting sqref="E78:E84">
    <cfRule type="duplicateValues" dxfId="86" priority="126949"/>
    <cfRule type="duplicateValues" dxfId="85" priority="126950"/>
    <cfRule type="duplicateValues" dxfId="84" priority="126951"/>
    <cfRule type="duplicateValues" dxfId="83" priority="126952"/>
  </conditionalFormatting>
  <conditionalFormatting sqref="B56:B77">
    <cfRule type="duplicateValues" dxfId="82" priority="127015"/>
  </conditionalFormatting>
  <conditionalFormatting sqref="B56:B77">
    <cfRule type="duplicateValues" dxfId="81" priority="127017"/>
    <cfRule type="duplicateValues" dxfId="80" priority="127018"/>
  </conditionalFormatting>
  <conditionalFormatting sqref="E56:E77">
    <cfRule type="duplicateValues" dxfId="79" priority="127021"/>
  </conditionalFormatting>
  <conditionalFormatting sqref="E56:E77">
    <cfRule type="duplicateValues" dxfId="78" priority="127023"/>
    <cfRule type="duplicateValues" dxfId="77" priority="127024"/>
  </conditionalFormatting>
  <conditionalFormatting sqref="E56:E77">
    <cfRule type="duplicateValues" dxfId="76" priority="127027"/>
    <cfRule type="duplicateValues" dxfId="75" priority="127028"/>
    <cfRule type="duplicateValues" dxfId="74" priority="127029"/>
    <cfRule type="duplicateValues" dxfId="73" priority="127030"/>
  </conditionalFormatting>
  <conditionalFormatting sqref="B85:B95">
    <cfRule type="duplicateValues" dxfId="72" priority="127075"/>
  </conditionalFormatting>
  <conditionalFormatting sqref="B85:B95">
    <cfRule type="duplicateValues" dxfId="71" priority="127077"/>
    <cfRule type="duplicateValues" dxfId="70" priority="127078"/>
  </conditionalFormatting>
  <conditionalFormatting sqref="E85:E95">
    <cfRule type="duplicateValues" dxfId="69" priority="127081"/>
  </conditionalFormatting>
  <conditionalFormatting sqref="E85:E95">
    <cfRule type="duplicateValues" dxfId="68" priority="127083"/>
    <cfRule type="duplicateValues" dxfId="67" priority="127084"/>
  </conditionalFormatting>
  <conditionalFormatting sqref="E85:E95">
    <cfRule type="duplicateValues" dxfId="66" priority="127087"/>
    <cfRule type="duplicateValues" dxfId="65" priority="127088"/>
    <cfRule type="duplicateValues" dxfId="64" priority="127089"/>
    <cfRule type="duplicateValues" dxfId="63" priority="127090"/>
  </conditionalFormatting>
  <conditionalFormatting sqref="B5:B15">
    <cfRule type="duplicateValues" dxfId="7" priority="127106"/>
  </conditionalFormatting>
  <conditionalFormatting sqref="E5:E95">
    <cfRule type="duplicateValues" dxfId="6" priority="127107"/>
  </conditionalFormatting>
  <conditionalFormatting sqref="E5:E95">
    <cfRule type="duplicateValues" dxfId="5" priority="127108"/>
    <cfRule type="duplicateValues" dxfId="4" priority="127109"/>
  </conditionalFormatting>
  <conditionalFormatting sqref="E5:E95">
    <cfRule type="duplicateValues" dxfId="3" priority="127110"/>
    <cfRule type="duplicateValues" dxfId="2" priority="127111"/>
    <cfRule type="duplicateValues" dxfId="1" priority="127112"/>
    <cfRule type="duplicateValues" dxfId="0" priority="12711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46" zoomScale="70" zoomScaleNormal="70" workbookViewId="0">
      <selection activeCell="I74" sqref="I74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67" t="s">
        <v>2151</v>
      </c>
      <c r="B1" s="168"/>
      <c r="C1" s="168"/>
      <c r="D1" s="168"/>
      <c r="E1" s="169"/>
    </row>
    <row r="2" spans="1:5" ht="25.5" x14ac:dyDescent="0.25">
      <c r="A2" s="170" t="s">
        <v>2461</v>
      </c>
      <c r="B2" s="171"/>
      <c r="C2" s="171"/>
      <c r="D2" s="171"/>
      <c r="E2" s="172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3" t="s">
        <v>2416</v>
      </c>
      <c r="B7" s="174"/>
      <c r="C7" s="174"/>
      <c r="D7" s="174"/>
      <c r="E7" s="175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2592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2668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2591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2617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2616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2586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2613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2630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2649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2641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2585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2669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76"/>
      <c r="D25" s="177"/>
      <c r="E25" s="178"/>
    </row>
    <row r="26" spans="1:5" x14ac:dyDescent="0.25">
      <c r="B26" s="102"/>
      <c r="E26" s="102"/>
    </row>
    <row r="27" spans="1:5" ht="18" x14ac:dyDescent="0.25">
      <c r="A27" s="173" t="s">
        <v>2487</v>
      </c>
      <c r="B27" s="174"/>
      <c r="C27" s="174"/>
      <c r="D27" s="174"/>
      <c r="E27" s="175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2588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2583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2587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79"/>
      <c r="D33" s="180"/>
      <c r="E33" s="181"/>
    </row>
    <row r="34" spans="1:5" ht="15.75" thickBot="1" x14ac:dyDescent="0.3">
      <c r="B34" s="102"/>
      <c r="E34" s="102"/>
    </row>
    <row r="35" spans="1:5" ht="18.75" thickBot="1" x14ac:dyDescent="0.3">
      <c r="A35" s="182" t="s">
        <v>2488</v>
      </c>
      <c r="B35" s="183"/>
      <c r="C35" s="183"/>
      <c r="D35" s="183"/>
      <c r="E35" s="184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2612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2640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2661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82" t="s">
        <v>2566</v>
      </c>
      <c r="B48" s="183"/>
      <c r="C48" s="183"/>
      <c r="D48" s="183"/>
      <c r="E48" s="184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2593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2611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2622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2673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2666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2664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85" t="s">
        <v>2489</v>
      </c>
      <c r="B61" s="186"/>
      <c r="C61" s="186"/>
      <c r="D61" s="186"/>
      <c r="E61" s="187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2636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2635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2634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2633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2631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2653</v>
      </c>
      <c r="E68" s="131" t="s">
        <v>2643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2632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88" t="s">
        <v>2490</v>
      </c>
      <c r="B74" s="189"/>
      <c r="C74" s="96" t="s">
        <v>2413</v>
      </c>
      <c r="D74" s="102"/>
      <c r="E74" s="102"/>
    </row>
    <row r="75" spans="1:5" ht="18.75" thickBot="1" x14ac:dyDescent="0.3">
      <c r="A75" s="190">
        <f>+B46+B59+B72</f>
        <v>16</v>
      </c>
      <c r="B75" s="191"/>
    </row>
    <row r="76" spans="1:5" ht="15.75" thickBot="1" x14ac:dyDescent="0.3">
      <c r="B76" s="102"/>
      <c r="E76" s="102"/>
    </row>
    <row r="77" spans="1:5" ht="18.75" customHeight="1" thickBot="1" x14ac:dyDescent="0.3">
      <c r="A77" s="182" t="s">
        <v>2491</v>
      </c>
      <c r="B77" s="183"/>
      <c r="C77" s="183"/>
      <c r="D77" s="183"/>
      <c r="E77" s="184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63" t="s">
        <v>2420</v>
      </c>
      <c r="E78" s="164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65" t="s">
        <v>2493</v>
      </c>
      <c r="E79" s="166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65" t="s">
        <v>2493</v>
      </c>
      <c r="E80" s="166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65" t="s">
        <v>2493</v>
      </c>
      <c r="E81" s="166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65" t="s">
        <v>2493</v>
      </c>
      <c r="E82" s="166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65" t="s">
        <v>2493</v>
      </c>
      <c r="E83" s="166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65" t="s">
        <v>2493</v>
      </c>
      <c r="E84" s="166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65" t="s">
        <v>2493</v>
      </c>
      <c r="E85" s="166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65"/>
      <c r="E86" s="166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65"/>
      <c r="E87" s="166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65"/>
      <c r="E88" s="166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65"/>
      <c r="E89" s="166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65"/>
      <c r="E90" s="166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65"/>
      <c r="E91" s="166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65"/>
      <c r="E92" s="166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65"/>
      <c r="E93" s="166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65"/>
      <c r="E94" s="166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65" t="s">
        <v>2493</v>
      </c>
      <c r="E95" s="166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65"/>
      <c r="E96" s="166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D84:E84"/>
    <mergeCell ref="D85:E85"/>
    <mergeCell ref="D86:E86"/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  <mergeCell ref="D83:E83"/>
    <mergeCell ref="A1:E1"/>
    <mergeCell ref="A2:E2"/>
    <mergeCell ref="A7:E7"/>
    <mergeCell ref="C25:E25"/>
    <mergeCell ref="A27:E27"/>
    <mergeCell ref="C33:E33"/>
    <mergeCell ref="A35:E35"/>
    <mergeCell ref="A48:E48"/>
    <mergeCell ref="A61:E61"/>
    <mergeCell ref="A74:B74"/>
    <mergeCell ref="A75:B75"/>
    <mergeCell ref="A77:E77"/>
    <mergeCell ref="D78:E78"/>
    <mergeCell ref="D79:E79"/>
    <mergeCell ref="D80:E80"/>
    <mergeCell ref="D81:E81"/>
    <mergeCell ref="D82:E82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6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2021-05-07T19:39:21Z</dcterms:modified>
</cp:coreProperties>
</file>